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xl/metadata" ContentType="application/binary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Outputs/reference_previous/"/>
    </mc:Choice>
  </mc:AlternateContent>
  <xr:revisionPtr revIDLastSave="1" documentId="13_ncr:1_{EEDBDFB7-394E-4088-B67A-B0A3DA514569}" xr6:coauthVersionLast="47" xr6:coauthVersionMax="47" xr10:uidLastSave="{0722407B-6EBF-4807-9847-5E7C61B61091}"/>
  <bookViews>
    <workbookView xWindow="-38520" yWindow="-6600" windowWidth="38640" windowHeight="21120" tabRatio="657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Techs'!$A$1:$AO$88</definedName>
    <definedName name="_xlnm._FilterDatabase" localSheetId="0" hidden="1">'Fixed Horizon Parameters'!$A$1:$I$257</definedName>
    <definedName name="_xlnm._FilterDatabase" localSheetId="1" hidden="1">'Primary Techs'!$A$1:$AP$291</definedName>
    <definedName name="_xlnm._FilterDatabase" localSheetId="2" hidden="1">'Secondary Techs'!$A$1:$AO$13</definedName>
    <definedName name="_xlnm._FilterDatabase" localSheetId="4" hidden="1">'Transport Fuel Distribution'!$A$1:$AO$49</definedName>
    <definedName name="_xlnm._FilterDatabase" localSheetId="6" hidden="1">'Vehicle Groups'!$A$1:$AO$21</definedName>
    <definedName name="_xlnm._FilterDatabase" localSheetId="5" hidden="1">'Vehicle Techs'!$A$1:$AP$191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TWsfZLTmYTFcJJc8AYLUkuiQnRg=="/>
    </ext>
  </extLst>
</workbook>
</file>

<file path=xl/calcChain.xml><?xml version="1.0" encoding="utf-8"?>
<calcChain xmlns="http://schemas.openxmlformats.org/spreadsheetml/2006/main">
  <c r="L136" i="2" l="1"/>
  <c r="L146" i="2"/>
  <c r="K146" i="2"/>
  <c r="J146" i="2"/>
  <c r="I146" i="2"/>
  <c r="K106" i="2"/>
  <c r="L106" i="2" s="1"/>
  <c r="M106" i="2" s="1"/>
  <c r="N106" i="2" s="1"/>
  <c r="O106" i="2" s="1"/>
  <c r="P106" i="2" s="1"/>
  <c r="Q106" i="2" s="1"/>
  <c r="R106" i="2" s="1"/>
  <c r="S106" i="2" s="1"/>
  <c r="K236" i="2"/>
  <c r="J236" i="2"/>
  <c r="I236" i="2"/>
  <c r="K136" i="2"/>
  <c r="J136" i="2"/>
  <c r="I136" i="2"/>
  <c r="K126" i="2"/>
  <c r="J126" i="2"/>
  <c r="I126" i="2"/>
  <c r="I106" i="2"/>
  <c r="K116" i="2"/>
  <c r="J116" i="2"/>
  <c r="I116" i="2"/>
  <c r="K226" i="2"/>
  <c r="J226" i="2"/>
  <c r="I226" i="2"/>
  <c r="K216" i="2"/>
  <c r="J216" i="2"/>
  <c r="I216" i="2"/>
  <c r="K206" i="2"/>
  <c r="J206" i="2"/>
  <c r="I206" i="2"/>
  <c r="M200" i="2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AB200" i="2" s="1"/>
  <c r="AC200" i="2" s="1"/>
  <c r="AD200" i="2" s="1"/>
  <c r="AE200" i="2" s="1"/>
  <c r="AF200" i="2" s="1"/>
  <c r="AG200" i="2" s="1"/>
  <c r="AH200" i="2" s="1"/>
  <c r="AI200" i="2" s="1"/>
  <c r="AJ200" i="2" s="1"/>
  <c r="AK200" i="2" s="1"/>
  <c r="AL200" i="2" s="1"/>
  <c r="AM200" i="2" s="1"/>
  <c r="AN200" i="2" s="1"/>
  <c r="AO200" i="2" s="1"/>
  <c r="L200" i="2"/>
  <c r="K200" i="2"/>
  <c r="J200" i="2"/>
  <c r="I200" i="2"/>
  <c r="V126" i="2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T106" i="2" l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N150" i="2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AK150" i="2" s="1"/>
  <c r="AL150" i="2" s="1"/>
  <c r="AM150" i="2" s="1"/>
  <c r="AN150" i="2" s="1"/>
  <c r="AO150" i="2" s="1"/>
  <c r="K44" i="6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K69" i="6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AG69" i="6" s="1"/>
  <c r="AH69" i="6" s="1"/>
  <c r="AI69" i="6" s="1"/>
  <c r="AJ69" i="6" s="1"/>
  <c r="AK69" i="6" s="1"/>
  <c r="AL69" i="6" s="1"/>
  <c r="AM69" i="6" s="1"/>
  <c r="AN69" i="6" s="1"/>
  <c r="AO69" i="6" s="1"/>
  <c r="AP69" i="6" s="1"/>
  <c r="J169" i="6"/>
  <c r="J164" i="6"/>
  <c r="J134" i="6"/>
  <c r="J94" i="6"/>
  <c r="J34" i="6"/>
  <c r="J9" i="6"/>
  <c r="J4" i="6"/>
  <c r="K164" i="6" l="1"/>
  <c r="L164" i="6" s="1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AG164" i="6" s="1"/>
  <c r="AH164" i="6" s="1"/>
  <c r="AI164" i="6" s="1"/>
  <c r="AJ164" i="6" s="1"/>
  <c r="AK164" i="6" s="1"/>
  <c r="AL164" i="6" s="1"/>
  <c r="AM164" i="6" s="1"/>
  <c r="AN164" i="6" s="1"/>
  <c r="AO164" i="6" s="1"/>
  <c r="AP164" i="6" s="1"/>
  <c r="K169" i="6"/>
  <c r="L169" i="6" s="1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AG169" i="6" s="1"/>
  <c r="AH169" i="6" s="1"/>
  <c r="AI169" i="6" s="1"/>
  <c r="AJ169" i="6" s="1"/>
  <c r="AK169" i="6" s="1"/>
  <c r="AL169" i="6" s="1"/>
  <c r="AM169" i="6" s="1"/>
  <c r="AN169" i="6" s="1"/>
  <c r="AO169" i="6" s="1"/>
  <c r="AP169" i="6" s="1"/>
  <c r="K134" i="6"/>
  <c r="L134" i="6" s="1"/>
  <c r="M134" i="6" s="1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AG134" i="6" s="1"/>
  <c r="AH134" i="6" s="1"/>
  <c r="AI134" i="6" s="1"/>
  <c r="AJ134" i="6" s="1"/>
  <c r="AK134" i="6" s="1"/>
  <c r="AL134" i="6" s="1"/>
  <c r="AM134" i="6" s="1"/>
  <c r="AN134" i="6" s="1"/>
  <c r="AO134" i="6" s="1"/>
  <c r="AP134" i="6" s="1"/>
  <c r="K94" i="6"/>
  <c r="L94" i="6" s="1"/>
  <c r="M94" i="6" s="1"/>
  <c r="N94" i="6" s="1"/>
  <c r="O94" i="6" s="1"/>
  <c r="P94" i="6" s="1"/>
  <c r="Q94" i="6" s="1"/>
  <c r="R94" i="6" s="1"/>
  <c r="S94" i="6" s="1"/>
  <c r="T94" i="6" s="1"/>
  <c r="U94" i="6" s="1"/>
  <c r="V94" i="6" s="1"/>
  <c r="W94" i="6" s="1"/>
  <c r="X94" i="6" s="1"/>
  <c r="Y94" i="6" s="1"/>
  <c r="Z94" i="6" s="1"/>
  <c r="AA94" i="6" s="1"/>
  <c r="AB94" i="6" s="1"/>
  <c r="AC94" i="6" s="1"/>
  <c r="AD94" i="6" s="1"/>
  <c r="AE94" i="6" s="1"/>
  <c r="AF94" i="6" s="1"/>
  <c r="AG94" i="6" s="1"/>
  <c r="AH94" i="6" s="1"/>
  <c r="AI94" i="6" s="1"/>
  <c r="AJ94" i="6" s="1"/>
  <c r="AK94" i="6" s="1"/>
  <c r="AL94" i="6" s="1"/>
  <c r="AM94" i="6" s="1"/>
  <c r="AN94" i="6" s="1"/>
  <c r="AO94" i="6" s="1"/>
  <c r="AP94" i="6" s="1"/>
  <c r="K34" i="6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K9" i="6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K4" i="6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J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3" authorId="0" shapeId="0" xr:uid="{40B3EE34-6EF2-4B2C-932C-5F9AD349A579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02" authorId="0" shapeId="0" xr:uid="{D4557DAC-7770-402F-A2D4-BDE694B90791}">
      <text>
        <r>
          <rPr>
            <b/>
            <sz val="9"/>
            <color indexed="81"/>
            <rFont val="Tahoma"/>
            <family val="2"/>
          </rPr>
          <t>De regulación anual y diaria</t>
        </r>
      </text>
    </comment>
    <comment ref="I232" authorId="0" shapeId="0" xr:uid="{C539B3C5-7D7D-4D10-9CE2-C5F8DE3B0B26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234" authorId="0" shapeId="0" xr:uid="{6BF258FE-9866-4162-8030-3287BC48A421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B6836C42-0AAF-43F0-B1C8-A32C2584E96C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<sst xmlns="http://schemas.openxmlformats.org/spreadsheetml/2006/main" count="4579" uniqueCount="348">
  <si>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</si>
  <si>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</si>
  <si>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</si>
  <si>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</si>
  <si>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</si>
  <si>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</si>
  <si>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</si>
  <si>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</si>
  <si>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</si>
  <si>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</si>
  <si>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</si>
  <si>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</si>
  <si>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</si>
  <si>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OperationalLife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</si>
  <si>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</si>
  <si>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</si>
  <si>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</si>
  <si>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</si>
  <si>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</si>
  <si>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</si>
  <si>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</si>
  <si>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</si>
  <si>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</si>
  <si>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</si>
  <si>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</si>
  <si>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</si>
  <si>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</si>
  <si>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</si>
  <si>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EXTT_CRU</t>
  </si>
  <si>
    <t>Primary Extraction/Transformation - Crude</t>
  </si>
  <si>
    <t>EXTT_LPG</t>
  </si>
  <si>
    <t>Primary Extraction/Transformation - LPG</t>
  </si>
  <si>
    <t>PPHDAM</t>
  </si>
  <si>
    <t>Primary - Transformation - Hydro Dam</t>
  </si>
  <si>
    <t>PJ/GW</t>
  </si>
  <si>
    <t>Not needed</t>
  </si>
  <si>
    <t>Years</t>
  </si>
  <si>
    <t>Literatura (sin documento público que diga los años)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</si>
  <si>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</si>
  <si>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</si>
  <si>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</si>
  <si>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</si>
  <si>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</si>
  <si>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</si>
  <si>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</si>
  <si>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</si>
  <si>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</si>
  <si>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</si>
  <si>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</si>
  <si>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</si>
  <si>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</si>
  <si>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</si>
  <si>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</si>
  <si>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</si>
  <si>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</si>
  <si>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</si>
  <si>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</si>
  <si>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</si>
  <si>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</si>
  <si>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</si>
  <si>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</si>
  <si>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</si>
  <si>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</si>
  <si>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</si>
  <si>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DIST_BIM</t>
  </si>
  <si>
    <t>Primary - ETD - Biomass</t>
  </si>
  <si>
    <t>DIST_BGS</t>
  </si>
  <si>
    <t>Primary - ETD - Biogas</t>
  </si>
  <si>
    <t>Secondary</t>
  </si>
  <si>
    <t>ELE_TRANS</t>
  </si>
  <si>
    <t>Secondary - Power Transmission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</si>
  <si>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</si>
  <si>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</si>
  <si>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</si>
  <si>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</si>
  <si>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</si>
  <si>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</si>
  <si>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Demand Techs</t>
  </si>
  <si>
    <t>T5GSLCOM</t>
  </si>
  <si>
    <t>Demand Gasoline for Commercial</t>
  </si>
  <si>
    <t>T5LPGCOM</t>
  </si>
  <si>
    <t>Demand LPG for Commercial</t>
  </si>
  <si>
    <t>T5ELECOM</t>
  </si>
  <si>
    <t>Demand Electric for Commercial</t>
  </si>
  <si>
    <t>T5KERCOM</t>
  </si>
  <si>
    <t>Demand Kerosen for Commercial</t>
  </si>
  <si>
    <t>T5FIRCOM</t>
  </si>
  <si>
    <t>Demand Firewood for Commercial</t>
  </si>
  <si>
    <t>T5BIMCOM</t>
  </si>
  <si>
    <t>Demand Biomass for Commercial</t>
  </si>
  <si>
    <t>T5DSLIND</t>
  </si>
  <si>
    <t>Demand Diesel for Industrial</t>
  </si>
  <si>
    <t>T5GSLIND</t>
  </si>
  <si>
    <t>Demand Gasoline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</si>
  <si>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</si>
  <si>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</si>
  <si>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</si>
  <si>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</si>
  <si>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</si>
  <si>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</si>
  <si>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T5COKIND</t>
  </si>
  <si>
    <t>Demand Coke for Industrial</t>
  </si>
  <si>
    <t>T5KERIND</t>
  </si>
  <si>
    <t>Demand Kerosen for Industrial</t>
  </si>
  <si>
    <t>T5BIMIND</t>
  </si>
  <si>
    <t>Demand Biomass for Industrial</t>
  </si>
  <si>
    <t>T5BGSIND</t>
  </si>
  <si>
    <t>Demand Biofuel/Biogas for Industrial</t>
  </si>
  <si>
    <t>T5FOIIND</t>
  </si>
  <si>
    <t>Demand Fuel Oil for Industrial</t>
  </si>
  <si>
    <t>T5LPGRES</t>
  </si>
  <si>
    <t>Demand LPG for Residential</t>
  </si>
  <si>
    <t>T5ELERES</t>
  </si>
  <si>
    <t>Demand Electric for Residential</t>
  </si>
  <si>
    <t>T5KERRES</t>
  </si>
  <si>
    <t>Demand Kerosen for Residential</t>
  </si>
  <si>
    <t>T5FIRRES</t>
  </si>
  <si>
    <t>Demand Firewood for Residential</t>
  </si>
  <si>
    <t>T5BIMRES</t>
  </si>
  <si>
    <t>Demand Biomass for Residential</t>
  </si>
  <si>
    <t>T5LPGEXP</t>
  </si>
  <si>
    <t>Demand LPG for Exports</t>
  </si>
  <si>
    <t>T5ELEEXP</t>
  </si>
  <si>
    <t>Demand Electric for Exports</t>
  </si>
  <si>
    <t>T5CRUEXP</t>
  </si>
  <si>
    <t>Demand Crude for Exports</t>
  </si>
  <si>
    <t>T5DSLTOT</t>
  </si>
  <si>
    <t>Demand Diesel for Transport - Other</t>
  </si>
  <si>
    <t>T5GSLTOT</t>
  </si>
  <si>
    <t>Demand Gasoline for Transport - Other</t>
  </si>
  <si>
    <t>T5ELETOT</t>
  </si>
  <si>
    <t>Demand Electric for Transport - Other</t>
  </si>
  <si>
    <t>T5DSLTAC</t>
  </si>
  <si>
    <t>Demand Diesel for Transport - Aero</t>
  </si>
  <si>
    <t>T5KERTAC</t>
  </si>
  <si>
    <t>Demand Kerosen for Transport - Aero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</si>
  <si>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</si>
  <si>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</si>
  <si>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</si>
  <si>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</si>
  <si>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</si>
  <si>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</si>
  <si>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</si>
  <si>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</si>
  <si>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</si>
  <si>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T4DSL_PUB</t>
  </si>
  <si>
    <t>Distribute Diesel for Public</t>
  </si>
  <si>
    <t>T4LPG_PUB</t>
  </si>
  <si>
    <t>Distribute LPG for Public</t>
  </si>
  <si>
    <t>T4ELE_PUB</t>
  </si>
  <si>
    <t>Distribute Electric for Public</t>
  </si>
  <si>
    <t>T4HYD_PUB</t>
  </si>
  <si>
    <t>Distribute Hydrogen for Public</t>
  </si>
  <si>
    <t>T4ELE_HEA</t>
  </si>
  <si>
    <t>Distribute Electric for Heavy Freight</t>
  </si>
  <si>
    <t>T4DSL_HEA</t>
  </si>
  <si>
    <t>Distribute Diesel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</si>
  <si>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</si>
  <si>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</si>
  <si>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</si>
  <si>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</si>
  <si>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</si>
  <si>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</si>
  <si>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</si>
  <si>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</si>
  <si>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</si>
  <si>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</si>
  <si>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</si>
  <si>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</si>
  <si>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</si>
  <si>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</si>
  <si>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</si>
  <si>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</si>
  <si>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</si>
  <si>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</si>
  <si>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</si>
  <si>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</si>
  <si>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</si>
  <si>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</si>
  <si>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</si>
  <si>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</si>
  <si>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</si>
  <si>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</si>
  <si>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</si>
  <si>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TRMOTELE</t>
  </si>
  <si>
    <t>Motorcycle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</si>
  <si>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</si>
  <si>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</si>
  <si>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</si>
  <si>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</si>
  <si>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</si>
  <si>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</si>
  <si>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</si>
  <si>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</si>
  <si>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</si>
  <si>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</si>
  <si>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</si>
  <si>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</si>
  <si>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</si>
  <si>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</si>
  <si>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</si>
  <si>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</si>
  <si>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</si>
  <si>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</si>
  <si>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</si>
  <si>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</si>
  <si>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</si>
  <si>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</si>
  <si>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</si>
  <si>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</si>
  <si>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</si>
  <si>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</si>
  <si>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</si>
  <si>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</si>
  <si>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</si>
  <si>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</si>
  <si>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Vehicle Groups</t>
  </si>
  <si>
    <t>Techs_Auto</t>
  </si>
  <si>
    <t>Automobiles</t>
  </si>
  <si>
    <t>Techs_Motos</t>
  </si>
  <si>
    <t>Motorcycle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</si>
  <si>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</si>
  <si>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</si>
  <si>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</si>
  <si>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</si>
  <si>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</si>
  <si>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</si>
  <si>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</si>
  <si>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</si>
  <si>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</si>
  <si>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</si>
  <si>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</si>
  <si>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</si>
  <si>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</si>
  <si>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</si>
  <si>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</si>
  <si>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</si>
  <si>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</si>
  <si>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</si>
  <si>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</si>
  <si>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</si>
  <si>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</si>
  <si>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</si>
  <si>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</si>
  <si>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</si>
  <si>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</si>
  <si>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</si>
  <si>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</si>
  <si>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M US$ / GW</t>
  </si>
  <si>
    <t>Estas son mayores de 5 MW, e incluyen derivación, regulación anual, y diara/semanal.</t>
  </si>
  <si>
    <t>Flat</t>
  </si>
  <si>
    <t>M US$ / GWh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</si>
  <si>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</si>
  <si>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</si>
  <si>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</si>
  <si>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</si>
  <si>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Revisar este supuesto de costo 0</t>
  </si>
  <si>
    <t>Incluir costos con baterías (usar datos de ATB)</t>
  </si>
  <si>
    <t>Incluir costos residenciales (usar datos de ATB)</t>
  </si>
  <si>
    <t>Incluir costos residenciales con baterías (usar datos de ATB)</t>
  </si>
  <si>
    <t>Cogeneración de los ingenios azucareros. Puede ser solo biomasa, con carbón, o búnker. En época de zafra, solo usan biomasa.</t>
  </si>
  <si>
    <t>Revisar el año de entrada</t>
  </si>
  <si>
    <t>Comparemos con CR. Actualicemos cuando tengamos datos de la AMM.</t>
  </si>
  <si>
    <t>Costos de indirectos relacionados con la operación de la planta</t>
  </si>
  <si>
    <t>Unit.Introduced</t>
  </si>
  <si>
    <t>US$ / vehicle</t>
  </si>
  <si>
    <t>M US$ / Gvkm</t>
  </si>
  <si>
    <t>M US$ /Gvkm</t>
  </si>
  <si>
    <t>Vehicles</t>
  </si>
  <si>
    <t>Gvkm</t>
  </si>
  <si>
    <t>According to demand</t>
  </si>
  <si>
    <t>Copied from Costa Rica</t>
  </si>
  <si>
    <t>We previously had 1.02 MUSD/PJ but that was too low</t>
  </si>
  <si>
    <t>Relative to TRAUTDSL</t>
  </si>
  <si>
    <t>Relative to TRYTKDSL</t>
  </si>
  <si>
    <t>Relative to TRYLFDSL</t>
  </si>
  <si>
    <t>User defined trajectory relative to BY</t>
  </si>
  <si>
    <t>Relative to TRAUTELE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</si>
  <si>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</si>
  <si>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</si>
  <si>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</si>
  <si>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</si>
  <si>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</si>
  <si>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</si>
  <si>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</si>
  <si>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PJ/PJ</t>
  </si>
  <si>
    <t>Does not have CAPEX, so operational life is not necessary</t>
  </si>
  <si>
    <t>Standard</t>
  </si>
  <si>
    <t>U Galileo</t>
  </si>
  <si>
    <t>Provisional</t>
  </si>
  <si>
    <t>TRANRAILINF</t>
  </si>
  <si>
    <t>Rail infrastructure, stations and others</t>
  </si>
  <si>
    <t>none</t>
  </si>
  <si>
    <t>TotalAnnualMinCapacity</t>
  </si>
  <si>
    <t>Cap (generic)</t>
  </si>
  <si>
    <t>PPPVT2</t>
  </si>
  <si>
    <t>DIST_NGS</t>
  </si>
  <si>
    <t>Primary - Import/Distribution - Natural Gas</t>
  </si>
  <si>
    <t>PPNGS</t>
  </si>
  <si>
    <t>Primary - Transformation - Natural Gas</t>
  </si>
  <si>
    <t>Techs_Buses_Pri</t>
  </si>
  <si>
    <t>Bus Private</t>
  </si>
  <si>
    <t>Techs_Buses_Pub</t>
  </si>
  <si>
    <t>Bus Public</t>
  </si>
  <si>
    <t>Techs_Buses_Micro</t>
  </si>
  <si>
    <t>Minibus</t>
  </si>
  <si>
    <t>TRMBSDSL</t>
  </si>
  <si>
    <t>TRMBSLPG</t>
  </si>
  <si>
    <t>TRMBSELE</t>
  </si>
  <si>
    <t>TRMBSHYD</t>
  </si>
  <si>
    <t>TRMBSPHD</t>
  </si>
  <si>
    <t>Relative to TRMBSDSL</t>
  </si>
  <si>
    <t>Microbus Diesel</t>
  </si>
  <si>
    <t>Microbus LPG</t>
  </si>
  <si>
    <t>Microbus Electric</t>
  </si>
  <si>
    <t>Microbus Hydrogen</t>
  </si>
  <si>
    <t>Microbus Plug-in Hybrid Diesel</t>
  </si>
  <si>
    <t>TRBPRDSL</t>
  </si>
  <si>
    <t>TRBPRLPG</t>
  </si>
  <si>
    <t>TRBPRELE</t>
  </si>
  <si>
    <t>TRBPRHYD</t>
  </si>
  <si>
    <t>TRBPRPHD</t>
  </si>
  <si>
    <t>Relative to TRBPRDSL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</si>
  <si>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</si>
  <si>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</si>
  <si>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</si>
  <si>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</si>
  <si>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</si>
  <si>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</si>
  <si>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</si>
  <si>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</si>
  <si>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</si>
  <si>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</si>
  <si>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Relative to TRBPUDSL</t>
  </si>
  <si>
    <t>Bus Public Diesel</t>
  </si>
  <si>
    <t>Bus Public LPG</t>
  </si>
  <si>
    <t>Bus Public Electric</t>
  </si>
  <si>
    <t>Bus Public Hydrogen</t>
  </si>
  <si>
    <t>Bus Public Plug-in Hybrid Diesel</t>
  </si>
  <si>
    <t>T4HYD_PRI</t>
  </si>
  <si>
    <t>Distribute Hydrogen for Private</t>
  </si>
  <si>
    <t>Minibus Diesel</t>
  </si>
  <si>
    <t>Minibus LPG</t>
  </si>
  <si>
    <t>Minibus Electric</t>
  </si>
  <si>
    <t>Minibus Hydrogen</t>
  </si>
  <si>
    <t>Minibus Plug-in Hybrid Diesel</t>
  </si>
  <si>
    <t>ELE_TRANS2</t>
  </si>
  <si>
    <t>Secondary - Power Transmission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</si>
</sst>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theme="0"/>
        <bgColor rgb="FFEAF1D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0" borderId="2" xfId="0" applyFont="1" applyBorder="1" applyAlignment="1">
      <alignment horizontal="center" vertical="top"/>
    </xf>
    <xf numFmtId="4" fontId="2" fillId="2" borderId="1" xfId="0" applyNumberFormat="1" applyFont="1" applyFill="1" applyBorder="1"/>
    <xf numFmtId="3" fontId="2" fillId="2" borderId="1" xfId="0" applyNumberFormat="1" applyFont="1" applyFill="1" applyBorder="1"/>
    <xf numFmtId="3" fontId="2" fillId="0" borderId="1" xfId="0" applyNumberFormat="1" applyFont="1" applyBorder="1"/>
    <xf numFmtId="4" fontId="2" fillId="3" borderId="1" xfId="0" applyNumberFormat="1" applyFont="1" applyFill="1" applyBorder="1"/>
    <xf numFmtId="3" fontId="2" fillId="3" borderId="1" xfId="0" applyNumberFormat="1" applyFont="1" applyFill="1" applyBorder="1"/>
    <xf numFmtId="0" fontId="2" fillId="5" borderId="1" xfId="0" applyFont="1" applyFill="1" applyBorder="1"/>
    <xf numFmtId="0" fontId="3" fillId="0" borderId="0" xfId="0" applyFont="1"/>
    <xf numFmtId="0" fontId="2" fillId="6" borderId="1" xfId="0" applyFont="1" applyFill="1" applyBorder="1"/>
    <xf numFmtId="0" fontId="2" fillId="7" borderId="1" xfId="0" applyFont="1" applyFill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7" borderId="1" xfId="0" applyNumberFormat="1" applyFont="1" applyFill="1" applyBorder="1"/>
    <xf numFmtId="164" fontId="2" fillId="5" borderId="1" xfId="0" applyNumberFormat="1" applyFont="1" applyFill="1" applyBorder="1"/>
    <xf numFmtId="2" fontId="2" fillId="2" borderId="1" xfId="0" applyNumberFormat="1" applyFont="1" applyFill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top"/>
    </xf>
    <xf numFmtId="0" fontId="0" fillId="0" borderId="3" xfId="0" applyBorder="1"/>
    <xf numFmtId="0" fontId="0" fillId="8" borderId="3" xfId="0" applyFill="1" applyBorder="1"/>
    <xf numFmtId="0" fontId="2" fillId="2" borderId="4" xfId="0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14" xfId="0" applyFont="1" applyBorder="1"/>
    <xf numFmtId="0" fontId="2" fillId="3" borderId="4" xfId="0" applyFont="1" applyFill="1" applyBorder="1"/>
    <xf numFmtId="0" fontId="2" fillId="2" borderId="8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5" xfId="0" applyFont="1" applyFill="1" applyBorder="1"/>
    <xf numFmtId="0" fontId="2" fillId="2" borderId="1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2" fontId="2" fillId="0" borderId="1" xfId="0" applyNumberFormat="1" applyFont="1" applyBorder="1"/>
    <xf numFmtId="3" fontId="2" fillId="0" borderId="14" xfId="0" applyNumberFormat="1" applyFont="1" applyBorder="1"/>
    <xf numFmtId="164" fontId="2" fillId="0" borderId="14" xfId="0" applyNumberFormat="1" applyFont="1" applyBorder="1"/>
    <xf numFmtId="4" fontId="2" fillId="3" borderId="5" xfId="0" applyNumberFormat="1" applyFont="1" applyFill="1" applyBorder="1"/>
    <xf numFmtId="0" fontId="2" fillId="0" borderId="6" xfId="0" applyFont="1" applyBorder="1"/>
    <xf numFmtId="0" fontId="2" fillId="0" borderId="9" xfId="0" applyFont="1" applyBorder="1"/>
    <xf numFmtId="4" fontId="2" fillId="0" borderId="10" xfId="0" applyNumberFormat="1" applyFont="1" applyBorder="1"/>
    <xf numFmtId="3" fontId="2" fillId="0" borderId="10" xfId="0" applyNumberFormat="1" applyFont="1" applyBorder="1"/>
    <xf numFmtId="164" fontId="2" fillId="0" borderId="10" xfId="0" applyNumberFormat="1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4" fontId="2" fillId="0" borderId="8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12" borderId="1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2" borderId="11" xfId="0" applyFont="1" applyFill="1" applyBorder="1"/>
    <xf numFmtId="0" fontId="2" fillId="12" borderId="12" xfId="0" applyFont="1" applyFill="1" applyBorder="1"/>
    <xf numFmtId="0" fontId="2" fillId="12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4"/>
  <sheetViews>
    <sheetView zoomScaleNormal="100" workbookViewId="0">
      <pane ySplit="1" topLeftCell="A41" activePane="bottomLeft" state="frozen"/>
      <selection pane="bottomLeft" activeCell="D69" sqref="D69"/>
    </sheetView>
  </sheetViews>
  <sheetFormatPr defaultColWidth="12.640625" defaultRowHeight="15" customHeight="1" x14ac:dyDescent="0.35"/>
  <cols>
    <col min="1" max="1" width="25" customWidth="1"/>
    <col min="2" max="2" width="6.2109375" customWidth="1"/>
    <col min="3" max="3" width="16.35546875" customWidth="1"/>
    <col min="4" max="4" width="50.2109375" customWidth="1"/>
    <col min="5" max="5" width="10.35546875" customWidth="1"/>
    <col min="6" max="6" width="22.5" customWidth="1"/>
    <col min="7" max="7" width="9.5" customWidth="1"/>
    <col min="8" max="8" width="11.85546875" customWidth="1"/>
    <col min="9" max="9" width="42.2109375" customWidth="1"/>
    <col min="10" max="26" width="7.640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4.25" customHeight="1" x14ac:dyDescent="0.4">
      <c r="A2" s="3" t="s">
        <v>9</v>
      </c>
      <c r="B2" s="3">
        <v>1</v>
      </c>
      <c r="C2" s="3" t="s">
        <v>10</v>
      </c>
      <c r="D2" s="3" t="s">
        <v>11</v>
      </c>
      <c r="E2" s="3">
        <v>1</v>
      </c>
      <c r="F2" s="3" t="s">
        <v>12</v>
      </c>
      <c r="G2" s="3" t="s">
        <v>285</v>
      </c>
      <c r="H2" s="3">
        <v>1</v>
      </c>
      <c r="I2" s="3" t="s">
        <v>35</v>
      </c>
    </row>
    <row r="3" spans="1:9" ht="14.25" customHeight="1" x14ac:dyDescent="0.4">
      <c r="A3" s="3" t="s">
        <v>9</v>
      </c>
      <c r="B3" s="3">
        <v>1</v>
      </c>
      <c r="C3" s="3" t="s">
        <v>10</v>
      </c>
      <c r="D3" s="3" t="s">
        <v>11</v>
      </c>
      <c r="E3" s="3">
        <v>2</v>
      </c>
      <c r="F3" s="3" t="s">
        <v>13</v>
      </c>
      <c r="G3" s="3" t="s">
        <v>36</v>
      </c>
      <c r="H3" s="3">
        <v>1</v>
      </c>
      <c r="I3" s="3" t="s">
        <v>286</v>
      </c>
    </row>
    <row r="4" spans="1:9" ht="14.25" customHeight="1" x14ac:dyDescent="0.4">
      <c r="A4" s="3" t="s">
        <v>9</v>
      </c>
      <c r="B4" s="3">
        <v>2</v>
      </c>
      <c r="C4" s="3" t="s">
        <v>14</v>
      </c>
      <c r="D4" s="3" t="s">
        <v>15</v>
      </c>
      <c r="E4" s="3">
        <v>1</v>
      </c>
      <c r="F4" s="3" t="s">
        <v>12</v>
      </c>
      <c r="G4" s="3" t="s">
        <v>285</v>
      </c>
      <c r="H4" s="3">
        <v>1</v>
      </c>
      <c r="I4" s="3" t="s">
        <v>35</v>
      </c>
    </row>
    <row r="5" spans="1:9" ht="14.25" customHeight="1" x14ac:dyDescent="0.4">
      <c r="A5" s="3" t="s">
        <v>9</v>
      </c>
      <c r="B5" s="3">
        <v>2</v>
      </c>
      <c r="C5" s="3" t="s">
        <v>14</v>
      </c>
      <c r="D5" s="3" t="s">
        <v>15</v>
      </c>
      <c r="E5" s="3">
        <v>2</v>
      </c>
      <c r="F5" s="3" t="s">
        <v>13</v>
      </c>
      <c r="G5" s="3" t="s">
        <v>36</v>
      </c>
      <c r="H5" s="3">
        <v>1</v>
      </c>
      <c r="I5" s="3" t="s">
        <v>286</v>
      </c>
    </row>
    <row r="6" spans="1:9" ht="14.25" customHeight="1" x14ac:dyDescent="0.4">
      <c r="A6" s="3" t="s">
        <v>9</v>
      </c>
      <c r="B6" s="3">
        <v>3</v>
      </c>
      <c r="C6" s="3" t="s">
        <v>16</v>
      </c>
      <c r="D6" s="3" t="s">
        <v>17</v>
      </c>
      <c r="E6" s="3">
        <v>1</v>
      </c>
      <c r="F6" s="3" t="s">
        <v>12</v>
      </c>
      <c r="G6" s="3" t="s">
        <v>285</v>
      </c>
      <c r="H6" s="3">
        <v>1</v>
      </c>
      <c r="I6" s="3" t="s">
        <v>35</v>
      </c>
    </row>
    <row r="7" spans="1:9" ht="14.25" customHeight="1" x14ac:dyDescent="0.4">
      <c r="A7" s="3" t="s">
        <v>9</v>
      </c>
      <c r="B7" s="3">
        <v>3</v>
      </c>
      <c r="C7" s="3" t="s">
        <v>16</v>
      </c>
      <c r="D7" s="3" t="s">
        <v>17</v>
      </c>
      <c r="E7" s="3">
        <v>2</v>
      </c>
      <c r="F7" s="3" t="s">
        <v>13</v>
      </c>
      <c r="G7" s="3" t="s">
        <v>36</v>
      </c>
      <c r="H7" s="3">
        <v>1</v>
      </c>
      <c r="I7" s="3" t="s">
        <v>286</v>
      </c>
    </row>
    <row r="8" spans="1:9" ht="14.25" customHeight="1" x14ac:dyDescent="0.4">
      <c r="A8" s="3" t="s">
        <v>9</v>
      </c>
      <c r="B8" s="3">
        <v>4</v>
      </c>
      <c r="C8" s="3" t="s">
        <v>18</v>
      </c>
      <c r="D8" s="3" t="s">
        <v>19</v>
      </c>
      <c r="E8" s="3">
        <v>1</v>
      </c>
      <c r="F8" s="3" t="s">
        <v>12</v>
      </c>
      <c r="G8" s="3" t="s">
        <v>285</v>
      </c>
      <c r="H8" s="3">
        <v>1</v>
      </c>
      <c r="I8" s="3" t="s">
        <v>35</v>
      </c>
    </row>
    <row r="9" spans="1:9" ht="14.25" customHeight="1" x14ac:dyDescent="0.4">
      <c r="A9" s="3" t="s">
        <v>9</v>
      </c>
      <c r="B9" s="3">
        <v>4</v>
      </c>
      <c r="C9" s="3" t="s">
        <v>18</v>
      </c>
      <c r="D9" s="3" t="s">
        <v>19</v>
      </c>
      <c r="E9" s="3">
        <v>2</v>
      </c>
      <c r="F9" s="3" t="s">
        <v>13</v>
      </c>
      <c r="G9" s="3" t="s">
        <v>36</v>
      </c>
      <c r="H9" s="3">
        <v>1</v>
      </c>
      <c r="I9" s="3" t="s">
        <v>286</v>
      </c>
    </row>
    <row r="10" spans="1:9" ht="14.25" customHeight="1" x14ac:dyDescent="0.4">
      <c r="A10" s="3" t="s">
        <v>9</v>
      </c>
      <c r="B10" s="3">
        <v>5</v>
      </c>
      <c r="C10" s="3" t="s">
        <v>20</v>
      </c>
      <c r="D10" s="3" t="s">
        <v>21</v>
      </c>
      <c r="E10" s="3">
        <v>1</v>
      </c>
      <c r="F10" s="3" t="s">
        <v>12</v>
      </c>
      <c r="G10" s="3" t="s">
        <v>285</v>
      </c>
      <c r="H10" s="3">
        <v>1</v>
      </c>
      <c r="I10" s="3" t="s">
        <v>35</v>
      </c>
    </row>
    <row r="11" spans="1:9" ht="14.25" customHeight="1" x14ac:dyDescent="0.4">
      <c r="A11" s="3" t="s">
        <v>9</v>
      </c>
      <c r="B11" s="3">
        <v>5</v>
      </c>
      <c r="C11" s="3" t="s">
        <v>20</v>
      </c>
      <c r="D11" s="3" t="s">
        <v>21</v>
      </c>
      <c r="E11" s="3">
        <v>2</v>
      </c>
      <c r="F11" s="3" t="s">
        <v>13</v>
      </c>
      <c r="G11" s="3" t="s">
        <v>36</v>
      </c>
      <c r="H11" s="3">
        <v>1</v>
      </c>
      <c r="I11" s="3" t="s">
        <v>286</v>
      </c>
    </row>
    <row r="12" spans="1:9" ht="14.25" customHeight="1" x14ac:dyDescent="0.4">
      <c r="A12" s="3" t="s">
        <v>9</v>
      </c>
      <c r="B12" s="3">
        <v>6</v>
      </c>
      <c r="C12" s="3" t="s">
        <v>22</v>
      </c>
      <c r="D12" s="3" t="s">
        <v>23</v>
      </c>
      <c r="E12" s="3">
        <v>1</v>
      </c>
      <c r="F12" s="3" t="s">
        <v>12</v>
      </c>
      <c r="G12" s="3" t="s">
        <v>285</v>
      </c>
      <c r="H12" s="3">
        <v>1</v>
      </c>
      <c r="I12" s="3" t="s">
        <v>35</v>
      </c>
    </row>
    <row r="13" spans="1:9" ht="14.25" customHeight="1" x14ac:dyDescent="0.4">
      <c r="A13" s="3" t="s">
        <v>9</v>
      </c>
      <c r="B13" s="3">
        <v>6</v>
      </c>
      <c r="C13" s="3" t="s">
        <v>22</v>
      </c>
      <c r="D13" s="3" t="s">
        <v>23</v>
      </c>
      <c r="E13" s="3">
        <v>2</v>
      </c>
      <c r="F13" s="3" t="s">
        <v>13</v>
      </c>
      <c r="G13" s="3" t="s">
        <v>36</v>
      </c>
      <c r="H13" s="3">
        <v>1</v>
      </c>
      <c r="I13" s="3" t="s">
        <v>286</v>
      </c>
    </row>
    <row r="14" spans="1:9" ht="14.25" customHeight="1" x14ac:dyDescent="0.4">
      <c r="A14" s="3" t="s">
        <v>9</v>
      </c>
      <c r="B14" s="3">
        <v>7</v>
      </c>
      <c r="C14" s="3" t="s">
        <v>24</v>
      </c>
      <c r="D14" s="3" t="s">
        <v>25</v>
      </c>
      <c r="E14" s="3">
        <v>1</v>
      </c>
      <c r="F14" s="3" t="s">
        <v>12</v>
      </c>
      <c r="G14" s="3" t="s">
        <v>285</v>
      </c>
      <c r="H14" s="3">
        <v>1</v>
      </c>
      <c r="I14" s="3" t="s">
        <v>35</v>
      </c>
    </row>
    <row r="15" spans="1:9" ht="14.25" customHeight="1" x14ac:dyDescent="0.4">
      <c r="A15" s="3" t="s">
        <v>9</v>
      </c>
      <c r="B15" s="3">
        <v>7</v>
      </c>
      <c r="C15" s="3" t="s">
        <v>24</v>
      </c>
      <c r="D15" s="3" t="s">
        <v>25</v>
      </c>
      <c r="E15" s="3">
        <v>2</v>
      </c>
      <c r="F15" s="3" t="s">
        <v>13</v>
      </c>
      <c r="G15" s="3" t="s">
        <v>36</v>
      </c>
      <c r="H15" s="3">
        <v>1</v>
      </c>
      <c r="I15" s="3" t="s">
        <v>286</v>
      </c>
    </row>
    <row r="16" spans="1:9" ht="14.25" customHeight="1" x14ac:dyDescent="0.4">
      <c r="A16" s="3" t="s">
        <v>9</v>
      </c>
      <c r="B16" s="3">
        <v>8</v>
      </c>
      <c r="C16" s="3" t="s">
        <v>26</v>
      </c>
      <c r="D16" s="3" t="s">
        <v>27</v>
      </c>
      <c r="E16" s="3">
        <v>1</v>
      </c>
      <c r="F16" s="3" t="s">
        <v>12</v>
      </c>
      <c r="G16" s="3" t="s">
        <v>285</v>
      </c>
      <c r="H16" s="3">
        <v>1</v>
      </c>
      <c r="I16" s="3" t="s">
        <v>35</v>
      </c>
    </row>
    <row r="17" spans="1:9" ht="14.25" customHeight="1" x14ac:dyDescent="0.4">
      <c r="A17" s="3" t="s">
        <v>9</v>
      </c>
      <c r="B17" s="3">
        <v>8</v>
      </c>
      <c r="C17" s="3" t="s">
        <v>26</v>
      </c>
      <c r="D17" s="3" t="s">
        <v>27</v>
      </c>
      <c r="E17" s="3">
        <v>2</v>
      </c>
      <c r="F17" s="3" t="s">
        <v>13</v>
      </c>
      <c r="G17" s="3" t="s">
        <v>36</v>
      </c>
      <c r="H17" s="3">
        <v>1</v>
      </c>
      <c r="I17" s="3" t="s">
        <v>286</v>
      </c>
    </row>
    <row r="18" spans="1:9" ht="14.25" customHeight="1" x14ac:dyDescent="0.4">
      <c r="A18" s="3" t="s">
        <v>9</v>
      </c>
      <c r="B18" s="3">
        <v>9</v>
      </c>
      <c r="C18" s="3" t="s">
        <v>28</v>
      </c>
      <c r="D18" s="3" t="s">
        <v>29</v>
      </c>
      <c r="E18" s="3">
        <v>1</v>
      </c>
      <c r="F18" s="3" t="s">
        <v>12</v>
      </c>
      <c r="G18" s="3" t="s">
        <v>285</v>
      </c>
      <c r="H18" s="3">
        <v>1</v>
      </c>
      <c r="I18" s="3" t="s">
        <v>35</v>
      </c>
    </row>
    <row r="19" spans="1:9" ht="14.25" customHeight="1" x14ac:dyDescent="0.4">
      <c r="A19" s="3" t="s">
        <v>9</v>
      </c>
      <c r="B19" s="3">
        <v>9</v>
      </c>
      <c r="C19" s="3" t="s">
        <v>28</v>
      </c>
      <c r="D19" s="3" t="s">
        <v>29</v>
      </c>
      <c r="E19" s="3">
        <v>2</v>
      </c>
      <c r="F19" s="3" t="s">
        <v>13</v>
      </c>
      <c r="G19" s="3" t="s">
        <v>36</v>
      </c>
      <c r="H19" s="3">
        <v>1</v>
      </c>
      <c r="I19" s="3" t="s">
        <v>286</v>
      </c>
    </row>
    <row r="20" spans="1:9" ht="14.25" customHeight="1" x14ac:dyDescent="0.4">
      <c r="A20" s="3" t="s">
        <v>9</v>
      </c>
      <c r="B20" s="3">
        <v>10</v>
      </c>
      <c r="C20" s="3" t="s">
        <v>30</v>
      </c>
      <c r="D20" s="3" t="s">
        <v>31</v>
      </c>
      <c r="E20" s="3">
        <v>1</v>
      </c>
      <c r="F20" s="3" t="s">
        <v>12</v>
      </c>
      <c r="G20" s="3" t="s">
        <v>285</v>
      </c>
      <c r="H20" s="3">
        <v>1</v>
      </c>
      <c r="I20" s="3" t="s">
        <v>35</v>
      </c>
    </row>
    <row r="21" spans="1:9" ht="14.25" customHeight="1" x14ac:dyDescent="0.4">
      <c r="A21" s="3" t="s">
        <v>9</v>
      </c>
      <c r="B21" s="3">
        <v>10</v>
      </c>
      <c r="C21" s="3" t="s">
        <v>30</v>
      </c>
      <c r="D21" s="3" t="s">
        <v>31</v>
      </c>
      <c r="E21" s="3">
        <v>2</v>
      </c>
      <c r="F21" s="3" t="s">
        <v>13</v>
      </c>
      <c r="G21" s="3" t="s">
        <v>36</v>
      </c>
      <c r="H21" s="3">
        <v>1</v>
      </c>
      <c r="I21" s="3" t="s">
        <v>286</v>
      </c>
    </row>
    <row r="22" spans="1:9" ht="14.25" customHeight="1" x14ac:dyDescent="0.4">
      <c r="A22" s="3" t="s">
        <v>9</v>
      </c>
      <c r="B22" s="3">
        <v>11</v>
      </c>
      <c r="C22" s="3" t="s">
        <v>32</v>
      </c>
      <c r="D22" s="3" t="s">
        <v>33</v>
      </c>
      <c r="E22" s="3">
        <v>1</v>
      </c>
      <c r="F22" s="3" t="s">
        <v>12</v>
      </c>
      <c r="G22" s="3" t="s">
        <v>34</v>
      </c>
      <c r="H22" s="3">
        <v>31.356000000000002</v>
      </c>
      <c r="I22" s="3" t="s">
        <v>287</v>
      </c>
    </row>
    <row r="23" spans="1:9" ht="14.25" customHeight="1" x14ac:dyDescent="0.4">
      <c r="A23" s="3" t="s">
        <v>9</v>
      </c>
      <c r="B23" s="3">
        <v>11</v>
      </c>
      <c r="C23" s="3" t="s">
        <v>32</v>
      </c>
      <c r="D23" s="3" t="s">
        <v>33</v>
      </c>
      <c r="E23" s="3">
        <v>2</v>
      </c>
      <c r="F23" s="3" t="s">
        <v>13</v>
      </c>
      <c r="G23" s="3" t="s">
        <v>36</v>
      </c>
      <c r="H23" s="3">
        <v>50</v>
      </c>
      <c r="I23" s="3" t="s">
        <v>37</v>
      </c>
    </row>
    <row r="24" spans="1:9" ht="14.25" customHeight="1" x14ac:dyDescent="0.4">
      <c r="A24" s="3" t="s">
        <v>9</v>
      </c>
      <c r="B24" s="3">
        <v>12</v>
      </c>
      <c r="C24" s="3" t="s">
        <v>38</v>
      </c>
      <c r="D24" s="3" t="s">
        <v>39</v>
      </c>
      <c r="E24" s="3">
        <v>1</v>
      </c>
      <c r="F24" s="3" t="s">
        <v>12</v>
      </c>
      <c r="G24" s="3" t="s">
        <v>34</v>
      </c>
      <c r="H24" s="3">
        <v>31.356000000000002</v>
      </c>
      <c r="I24" s="3" t="s">
        <v>287</v>
      </c>
    </row>
    <row r="25" spans="1:9" ht="14.25" customHeight="1" x14ac:dyDescent="0.4">
      <c r="A25" s="3" t="s">
        <v>9</v>
      </c>
      <c r="B25" s="3">
        <v>12</v>
      </c>
      <c r="C25" s="3" t="s">
        <v>38</v>
      </c>
      <c r="D25" s="3" t="s">
        <v>39</v>
      </c>
      <c r="E25" s="3">
        <v>2</v>
      </c>
      <c r="F25" s="3" t="s">
        <v>13</v>
      </c>
      <c r="G25" s="3" t="s">
        <v>36</v>
      </c>
      <c r="H25" s="3">
        <v>30</v>
      </c>
      <c r="I25" s="3" t="s">
        <v>37</v>
      </c>
    </row>
    <row r="26" spans="1:9" ht="14.25" customHeight="1" x14ac:dyDescent="0.4">
      <c r="A26" s="3" t="s">
        <v>9</v>
      </c>
      <c r="B26" s="3">
        <v>13</v>
      </c>
      <c r="C26" s="3" t="s">
        <v>40</v>
      </c>
      <c r="D26" s="3" t="s">
        <v>41</v>
      </c>
      <c r="E26" s="3">
        <v>1</v>
      </c>
      <c r="F26" s="3" t="s">
        <v>12</v>
      </c>
      <c r="G26" s="3" t="s">
        <v>34</v>
      </c>
      <c r="H26" s="3">
        <v>31.356000000000002</v>
      </c>
      <c r="I26" s="3" t="s">
        <v>287</v>
      </c>
    </row>
    <row r="27" spans="1:9" ht="14.25" customHeight="1" x14ac:dyDescent="0.4">
      <c r="A27" s="3" t="s">
        <v>9</v>
      </c>
      <c r="B27" s="3">
        <v>13</v>
      </c>
      <c r="C27" s="3" t="s">
        <v>40</v>
      </c>
      <c r="D27" s="3" t="s">
        <v>41</v>
      </c>
      <c r="E27" s="3">
        <v>2</v>
      </c>
      <c r="F27" s="3" t="s">
        <v>13</v>
      </c>
      <c r="G27" s="3" t="s">
        <v>36</v>
      </c>
      <c r="H27" s="3">
        <v>30</v>
      </c>
      <c r="I27" s="3" t="s">
        <v>288</v>
      </c>
    </row>
    <row r="28" spans="1:9" ht="14.25" customHeight="1" x14ac:dyDescent="0.4">
      <c r="A28" s="3" t="s">
        <v>9</v>
      </c>
      <c r="B28" s="3">
        <v>14</v>
      </c>
      <c r="C28" s="3" t="s">
        <v>42</v>
      </c>
      <c r="D28" s="3" t="s">
        <v>43</v>
      </c>
      <c r="E28" s="3">
        <v>1</v>
      </c>
      <c r="F28" s="3" t="s">
        <v>12</v>
      </c>
      <c r="G28" s="3" t="s">
        <v>34</v>
      </c>
      <c r="H28" s="3">
        <v>31.356000000000002</v>
      </c>
      <c r="I28" s="3" t="s">
        <v>287</v>
      </c>
    </row>
    <row r="29" spans="1:9" ht="14.25" customHeight="1" x14ac:dyDescent="0.4">
      <c r="A29" s="3" t="s">
        <v>9</v>
      </c>
      <c r="B29" s="3">
        <v>14</v>
      </c>
      <c r="C29" s="3" t="s">
        <v>42</v>
      </c>
      <c r="D29" s="3" t="s">
        <v>43</v>
      </c>
      <c r="E29" s="3">
        <v>2</v>
      </c>
      <c r="F29" s="3" t="s">
        <v>13</v>
      </c>
      <c r="G29" s="3" t="s">
        <v>36</v>
      </c>
      <c r="H29" s="3">
        <v>25</v>
      </c>
      <c r="I29" s="3" t="s">
        <v>288</v>
      </c>
    </row>
    <row r="30" spans="1:9" ht="14.25" customHeight="1" x14ac:dyDescent="0.4">
      <c r="A30" s="3" t="s">
        <v>9</v>
      </c>
      <c r="B30" s="3">
        <v>15</v>
      </c>
      <c r="C30" s="3" t="s">
        <v>44</v>
      </c>
      <c r="D30" s="3" t="s">
        <v>45</v>
      </c>
      <c r="E30" s="3">
        <v>1</v>
      </c>
      <c r="F30" s="3" t="s">
        <v>12</v>
      </c>
      <c r="G30" s="3" t="s">
        <v>34</v>
      </c>
      <c r="H30" s="3">
        <v>31.356000000000002</v>
      </c>
      <c r="I30" s="3" t="s">
        <v>287</v>
      </c>
    </row>
    <row r="31" spans="1:9" ht="14.25" customHeight="1" x14ac:dyDescent="0.4">
      <c r="A31" s="3" t="s">
        <v>9</v>
      </c>
      <c r="B31" s="3">
        <v>15</v>
      </c>
      <c r="C31" s="3" t="s">
        <v>44</v>
      </c>
      <c r="D31" s="3" t="s">
        <v>45</v>
      </c>
      <c r="E31" s="3">
        <v>2</v>
      </c>
      <c r="F31" s="3" t="s">
        <v>13</v>
      </c>
      <c r="G31" s="3" t="s">
        <v>36</v>
      </c>
      <c r="H31" s="3">
        <v>30</v>
      </c>
      <c r="I31" s="3" t="s">
        <v>288</v>
      </c>
    </row>
    <row r="32" spans="1:9" ht="14.25" customHeight="1" x14ac:dyDescent="0.4">
      <c r="A32" s="3" t="s">
        <v>9</v>
      </c>
      <c r="B32" s="3">
        <v>16</v>
      </c>
      <c r="C32" s="3" t="s">
        <v>295</v>
      </c>
      <c r="D32" s="3" t="s">
        <v>45</v>
      </c>
      <c r="E32" s="3">
        <v>1</v>
      </c>
      <c r="F32" s="3" t="s">
        <v>12</v>
      </c>
      <c r="G32" s="3" t="s">
        <v>34</v>
      </c>
      <c r="H32" s="3">
        <v>31.356000000000002</v>
      </c>
      <c r="I32" s="3" t="s">
        <v>287</v>
      </c>
    </row>
    <row r="33" spans="1:9" ht="14.25" customHeight="1" x14ac:dyDescent="0.4">
      <c r="A33" s="3" t="s">
        <v>9</v>
      </c>
      <c r="B33" s="3">
        <v>16</v>
      </c>
      <c r="C33" s="3" t="s">
        <v>295</v>
      </c>
      <c r="D33" s="3" t="s">
        <v>45</v>
      </c>
      <c r="E33" s="3">
        <v>2</v>
      </c>
      <c r="F33" s="3" t="s">
        <v>13</v>
      </c>
      <c r="G33" s="3" t="s">
        <v>36</v>
      </c>
      <c r="H33" s="3">
        <v>30</v>
      </c>
      <c r="I33" s="3" t="s">
        <v>288</v>
      </c>
    </row>
    <row r="34" spans="1:9" ht="14.25" customHeight="1" x14ac:dyDescent="0.4">
      <c r="A34" s="3" t="s">
        <v>9</v>
      </c>
      <c r="B34" s="3">
        <v>17</v>
      </c>
      <c r="C34" s="3" t="s">
        <v>46</v>
      </c>
      <c r="D34" s="3" t="s">
        <v>47</v>
      </c>
      <c r="E34" s="3">
        <v>1</v>
      </c>
      <c r="F34" s="3" t="s">
        <v>12</v>
      </c>
      <c r="G34" s="3" t="s">
        <v>34</v>
      </c>
      <c r="H34" s="3">
        <v>31.356000000000002</v>
      </c>
      <c r="I34" s="3" t="s">
        <v>287</v>
      </c>
    </row>
    <row r="35" spans="1:9" ht="14.25" customHeight="1" x14ac:dyDescent="0.4">
      <c r="A35" s="3" t="s">
        <v>9</v>
      </c>
      <c r="B35" s="3">
        <v>17</v>
      </c>
      <c r="C35" s="3" t="s">
        <v>46</v>
      </c>
      <c r="D35" s="3" t="s">
        <v>47</v>
      </c>
      <c r="E35" s="3">
        <v>2</v>
      </c>
      <c r="F35" s="3" t="s">
        <v>13</v>
      </c>
      <c r="G35" s="3" t="s">
        <v>36</v>
      </c>
      <c r="H35" s="3">
        <v>30</v>
      </c>
      <c r="I35" s="3" t="s">
        <v>288</v>
      </c>
    </row>
    <row r="36" spans="1:9" ht="14.25" customHeight="1" x14ac:dyDescent="0.4">
      <c r="A36" s="3" t="s">
        <v>9</v>
      </c>
      <c r="B36" s="3">
        <v>18</v>
      </c>
      <c r="C36" s="3" t="s">
        <v>48</v>
      </c>
      <c r="D36" s="3" t="s">
        <v>49</v>
      </c>
      <c r="E36" s="3">
        <v>1</v>
      </c>
      <c r="F36" s="3" t="s">
        <v>12</v>
      </c>
      <c r="G36" s="3" t="s">
        <v>34</v>
      </c>
      <c r="H36" s="3">
        <v>31.356000000000002</v>
      </c>
      <c r="I36" s="3" t="s">
        <v>287</v>
      </c>
    </row>
    <row r="37" spans="1:9" ht="14.25" customHeight="1" x14ac:dyDescent="0.4">
      <c r="A37" s="3" t="s">
        <v>9</v>
      </c>
      <c r="B37" s="3">
        <v>18</v>
      </c>
      <c r="C37" s="3" t="s">
        <v>48</v>
      </c>
      <c r="D37" s="3" t="s">
        <v>49</v>
      </c>
      <c r="E37" s="3">
        <v>2</v>
      </c>
      <c r="F37" s="3" t="s">
        <v>13</v>
      </c>
      <c r="G37" s="3" t="s">
        <v>36</v>
      </c>
      <c r="H37" s="3">
        <v>30</v>
      </c>
      <c r="I37" s="3" t="s">
        <v>288</v>
      </c>
    </row>
    <row r="38" spans="1:9" ht="14.25" customHeight="1" x14ac:dyDescent="0.4">
      <c r="A38" s="3" t="s">
        <v>9</v>
      </c>
      <c r="B38" s="3">
        <v>19</v>
      </c>
      <c r="C38" s="3" t="s">
        <v>50</v>
      </c>
      <c r="D38" s="3" t="s">
        <v>51</v>
      </c>
      <c r="E38" s="3">
        <v>1</v>
      </c>
      <c r="F38" s="3" t="s">
        <v>12</v>
      </c>
      <c r="G38" s="3" t="s">
        <v>34</v>
      </c>
      <c r="H38" s="3">
        <v>31.356000000000002</v>
      </c>
      <c r="I38" s="3" t="s">
        <v>287</v>
      </c>
    </row>
    <row r="39" spans="1:9" ht="14.25" customHeight="1" x14ac:dyDescent="0.4">
      <c r="A39" s="3" t="s">
        <v>9</v>
      </c>
      <c r="B39" s="3">
        <v>19</v>
      </c>
      <c r="C39" s="3" t="s">
        <v>50</v>
      </c>
      <c r="D39" s="3" t="s">
        <v>51</v>
      </c>
      <c r="E39" s="3">
        <v>2</v>
      </c>
      <c r="F39" s="3" t="s">
        <v>13</v>
      </c>
      <c r="G39" s="3" t="s">
        <v>36</v>
      </c>
      <c r="H39" s="3">
        <v>30</v>
      </c>
      <c r="I39" s="3" t="s">
        <v>288</v>
      </c>
    </row>
    <row r="40" spans="1:9" ht="14.25" customHeight="1" x14ac:dyDescent="0.4">
      <c r="A40" s="3" t="s">
        <v>9</v>
      </c>
      <c r="B40" s="3">
        <v>20</v>
      </c>
      <c r="C40" s="3" t="s">
        <v>52</v>
      </c>
      <c r="D40" s="3" t="s">
        <v>53</v>
      </c>
      <c r="E40" s="3">
        <v>1</v>
      </c>
      <c r="F40" s="3" t="s">
        <v>12</v>
      </c>
      <c r="G40" s="3" t="s">
        <v>34</v>
      </c>
      <c r="H40" s="3">
        <v>31.356000000000002</v>
      </c>
      <c r="I40" s="3" t="s">
        <v>287</v>
      </c>
    </row>
    <row r="41" spans="1:9" ht="14.25" customHeight="1" x14ac:dyDescent="0.4">
      <c r="A41" s="3" t="s">
        <v>9</v>
      </c>
      <c r="B41" s="3">
        <v>20</v>
      </c>
      <c r="C41" s="3" t="s">
        <v>52</v>
      </c>
      <c r="D41" s="3" t="s">
        <v>53</v>
      </c>
      <c r="E41" s="3">
        <v>2</v>
      </c>
      <c r="F41" s="3" t="s">
        <v>13</v>
      </c>
      <c r="G41" s="3" t="s">
        <v>36</v>
      </c>
      <c r="H41" s="3">
        <v>20</v>
      </c>
      <c r="I41" s="3" t="s">
        <v>288</v>
      </c>
    </row>
    <row r="42" spans="1:9" ht="14.25" customHeight="1" x14ac:dyDescent="0.4">
      <c r="A42" s="3" t="s">
        <v>9</v>
      </c>
      <c r="B42" s="3">
        <v>21</v>
      </c>
      <c r="C42" s="3" t="s">
        <v>54</v>
      </c>
      <c r="D42" s="3" t="s">
        <v>55</v>
      </c>
      <c r="E42" s="3">
        <v>1</v>
      </c>
      <c r="F42" s="3" t="s">
        <v>12</v>
      </c>
      <c r="G42" s="3" t="s">
        <v>34</v>
      </c>
      <c r="H42" s="3">
        <v>31.356000000000002</v>
      </c>
      <c r="I42" s="3" t="s">
        <v>287</v>
      </c>
    </row>
    <row r="43" spans="1:9" ht="14.25" customHeight="1" x14ac:dyDescent="0.4">
      <c r="A43" s="3" t="s">
        <v>9</v>
      </c>
      <c r="B43" s="3">
        <v>21</v>
      </c>
      <c r="C43" s="3" t="s">
        <v>54</v>
      </c>
      <c r="D43" s="3" t="s">
        <v>55</v>
      </c>
      <c r="E43" s="3">
        <v>2</v>
      </c>
      <c r="F43" s="3" t="s">
        <v>13</v>
      </c>
      <c r="G43" s="3" t="s">
        <v>36</v>
      </c>
      <c r="H43" s="3">
        <v>15</v>
      </c>
      <c r="I43" s="3" t="s">
        <v>288</v>
      </c>
    </row>
    <row r="44" spans="1:9" ht="14.25" customHeight="1" x14ac:dyDescent="0.4">
      <c r="A44" s="3" t="s">
        <v>9</v>
      </c>
      <c r="B44" s="3">
        <v>22</v>
      </c>
      <c r="C44" s="3" t="s">
        <v>56</v>
      </c>
      <c r="D44" s="3" t="s">
        <v>57</v>
      </c>
      <c r="E44" s="3">
        <v>1</v>
      </c>
      <c r="F44" s="3" t="s">
        <v>12</v>
      </c>
      <c r="G44" s="3" t="s">
        <v>34</v>
      </c>
      <c r="H44" s="3">
        <v>31.356000000000002</v>
      </c>
      <c r="I44" s="3" t="s">
        <v>287</v>
      </c>
    </row>
    <row r="45" spans="1:9" ht="14.25" customHeight="1" x14ac:dyDescent="0.4">
      <c r="A45" s="3" t="s">
        <v>9</v>
      </c>
      <c r="B45" s="3">
        <v>22</v>
      </c>
      <c r="C45" s="3" t="s">
        <v>56</v>
      </c>
      <c r="D45" s="3" t="s">
        <v>57</v>
      </c>
      <c r="E45" s="3">
        <v>2</v>
      </c>
      <c r="F45" s="3" t="s">
        <v>13</v>
      </c>
      <c r="G45" s="3" t="s">
        <v>36</v>
      </c>
      <c r="H45" s="3">
        <v>40</v>
      </c>
      <c r="I45" s="3" t="s">
        <v>288</v>
      </c>
    </row>
    <row r="46" spans="1:9" ht="14.25" customHeight="1" x14ac:dyDescent="0.4">
      <c r="A46" s="3" t="s">
        <v>9</v>
      </c>
      <c r="B46" s="3">
        <v>23</v>
      </c>
      <c r="C46" s="3" t="s">
        <v>58</v>
      </c>
      <c r="D46" s="3" t="s">
        <v>59</v>
      </c>
      <c r="E46" s="3">
        <v>1</v>
      </c>
      <c r="F46" s="3" t="s">
        <v>12</v>
      </c>
      <c r="G46" s="3" t="s">
        <v>34</v>
      </c>
      <c r="H46" s="3">
        <v>31.356000000000002</v>
      </c>
      <c r="I46" s="3" t="s">
        <v>287</v>
      </c>
    </row>
    <row r="47" spans="1:9" ht="14.25" customHeight="1" x14ac:dyDescent="0.4">
      <c r="A47" s="3" t="s">
        <v>9</v>
      </c>
      <c r="B47" s="3">
        <v>23</v>
      </c>
      <c r="C47" s="3" t="s">
        <v>58</v>
      </c>
      <c r="D47" s="3" t="s">
        <v>59</v>
      </c>
      <c r="E47" s="3">
        <v>2</v>
      </c>
      <c r="F47" s="3" t="s">
        <v>13</v>
      </c>
      <c r="G47" s="3" t="s">
        <v>36</v>
      </c>
      <c r="H47" s="3">
        <v>40</v>
      </c>
      <c r="I47" s="3" t="s">
        <v>288</v>
      </c>
    </row>
    <row r="48" spans="1:9" ht="14.25" customHeight="1" x14ac:dyDescent="0.4">
      <c r="A48" s="3" t="s">
        <v>9</v>
      </c>
      <c r="B48" s="3">
        <v>24</v>
      </c>
      <c r="C48" s="3" t="s">
        <v>60</v>
      </c>
      <c r="D48" s="3" t="s">
        <v>61</v>
      </c>
      <c r="E48" s="3">
        <v>1</v>
      </c>
      <c r="F48" s="3" t="s">
        <v>12</v>
      </c>
      <c r="G48" s="3" t="s">
        <v>34</v>
      </c>
      <c r="H48" s="3">
        <v>31.356000000000002</v>
      </c>
      <c r="I48" s="3" t="s">
        <v>287</v>
      </c>
    </row>
    <row r="49" spans="1:9" ht="14.25" customHeight="1" x14ac:dyDescent="0.4">
      <c r="A49" s="3" t="s">
        <v>9</v>
      </c>
      <c r="B49" s="3">
        <v>24</v>
      </c>
      <c r="C49" s="3" t="s">
        <v>60</v>
      </c>
      <c r="D49" s="3" t="s">
        <v>61</v>
      </c>
      <c r="E49" s="3">
        <v>2</v>
      </c>
      <c r="F49" s="3" t="s">
        <v>13</v>
      </c>
      <c r="G49" s="3" t="s">
        <v>36</v>
      </c>
      <c r="H49" s="3">
        <v>40</v>
      </c>
      <c r="I49" s="3" t="s">
        <v>288</v>
      </c>
    </row>
    <row r="50" spans="1:9" ht="14.25" customHeight="1" x14ac:dyDescent="0.4">
      <c r="A50" s="3" t="s">
        <v>9</v>
      </c>
      <c r="B50" s="3">
        <v>25</v>
      </c>
      <c r="C50" s="3" t="s">
        <v>62</v>
      </c>
      <c r="D50" s="3" t="s">
        <v>63</v>
      </c>
      <c r="E50" s="3">
        <v>1</v>
      </c>
      <c r="F50" s="3" t="s">
        <v>12</v>
      </c>
      <c r="G50" s="3" t="s">
        <v>34</v>
      </c>
      <c r="H50" s="3">
        <v>31.356000000000002</v>
      </c>
      <c r="I50" s="3" t="s">
        <v>287</v>
      </c>
    </row>
    <row r="51" spans="1:9" ht="14.25" customHeight="1" x14ac:dyDescent="0.4">
      <c r="A51" s="3" t="s">
        <v>9</v>
      </c>
      <c r="B51" s="3">
        <v>25</v>
      </c>
      <c r="C51" s="3" t="s">
        <v>62</v>
      </c>
      <c r="D51" s="3" t="s">
        <v>63</v>
      </c>
      <c r="E51" s="3">
        <v>2</v>
      </c>
      <c r="F51" s="3" t="s">
        <v>13</v>
      </c>
      <c r="G51" s="3" t="s">
        <v>36</v>
      </c>
      <c r="H51" s="3">
        <v>1</v>
      </c>
      <c r="I51" s="3" t="s">
        <v>286</v>
      </c>
    </row>
    <row r="52" spans="1:9" ht="14.25" customHeight="1" x14ac:dyDescent="0.4">
      <c r="A52" s="3" t="s">
        <v>9</v>
      </c>
      <c r="B52" s="3">
        <v>26</v>
      </c>
      <c r="C52" s="3" t="s">
        <v>64</v>
      </c>
      <c r="D52" s="3" t="s">
        <v>65</v>
      </c>
      <c r="E52" s="3">
        <v>1</v>
      </c>
      <c r="F52" s="3" t="s">
        <v>12</v>
      </c>
      <c r="G52" s="3" t="s">
        <v>34</v>
      </c>
      <c r="H52" s="3">
        <v>31.356000000000002</v>
      </c>
      <c r="I52" s="3" t="s">
        <v>287</v>
      </c>
    </row>
    <row r="53" spans="1:9" ht="14.25" customHeight="1" x14ac:dyDescent="0.4">
      <c r="A53" s="3" t="s">
        <v>9</v>
      </c>
      <c r="B53" s="3">
        <v>26</v>
      </c>
      <c r="C53" s="3" t="s">
        <v>64</v>
      </c>
      <c r="D53" s="3" t="s">
        <v>65</v>
      </c>
      <c r="E53" s="3">
        <v>2</v>
      </c>
      <c r="F53" s="3" t="s">
        <v>13</v>
      </c>
      <c r="G53" s="3" t="s">
        <v>36</v>
      </c>
      <c r="H53" s="3">
        <v>1</v>
      </c>
      <c r="I53" s="3" t="s">
        <v>286</v>
      </c>
    </row>
    <row r="54" spans="1:9" ht="14.25" customHeight="1" x14ac:dyDescent="0.4">
      <c r="A54" s="3" t="s">
        <v>9</v>
      </c>
      <c r="B54" s="3">
        <v>27</v>
      </c>
      <c r="C54" s="3" t="s">
        <v>66</v>
      </c>
      <c r="D54" s="3" t="s">
        <v>67</v>
      </c>
      <c r="E54" s="3">
        <v>1</v>
      </c>
      <c r="F54" s="3" t="s">
        <v>12</v>
      </c>
      <c r="G54" s="3" t="s">
        <v>34</v>
      </c>
      <c r="H54" s="3">
        <v>31.356000000000002</v>
      </c>
      <c r="I54" s="3" t="s">
        <v>287</v>
      </c>
    </row>
    <row r="55" spans="1:9" ht="14.25" customHeight="1" x14ac:dyDescent="0.4">
      <c r="A55" s="3" t="s">
        <v>9</v>
      </c>
      <c r="B55" s="3">
        <v>27</v>
      </c>
      <c r="C55" s="3" t="s">
        <v>66</v>
      </c>
      <c r="D55" s="3" t="s">
        <v>67</v>
      </c>
      <c r="E55" s="3">
        <v>2</v>
      </c>
      <c r="F55" s="3" t="s">
        <v>13</v>
      </c>
      <c r="G55" s="3" t="s">
        <v>36</v>
      </c>
      <c r="H55" s="3">
        <v>1</v>
      </c>
      <c r="I55" s="3" t="s">
        <v>286</v>
      </c>
    </row>
    <row r="56" spans="1:9" ht="14.25" customHeight="1" x14ac:dyDescent="0.4">
      <c r="A56" s="3" t="s">
        <v>9</v>
      </c>
      <c r="B56" s="3">
        <v>28</v>
      </c>
      <c r="C56" s="3" t="s">
        <v>296</v>
      </c>
      <c r="D56" s="3" t="s">
        <v>297</v>
      </c>
      <c r="E56" s="3">
        <v>1</v>
      </c>
      <c r="F56" s="3" t="s">
        <v>12</v>
      </c>
      <c r="G56" s="3" t="s">
        <v>34</v>
      </c>
      <c r="H56" s="3">
        <v>31.356000000000002</v>
      </c>
      <c r="I56" s="3" t="s">
        <v>287</v>
      </c>
    </row>
    <row r="57" spans="1:9" ht="14.25" customHeight="1" x14ac:dyDescent="0.4">
      <c r="A57" s="3" t="s">
        <v>9</v>
      </c>
      <c r="B57" s="3">
        <v>28</v>
      </c>
      <c r="C57" s="3" t="s">
        <v>296</v>
      </c>
      <c r="D57" s="3" t="s">
        <v>297</v>
      </c>
      <c r="E57" s="3">
        <v>2</v>
      </c>
      <c r="F57" s="3" t="s">
        <v>13</v>
      </c>
      <c r="G57" s="3" t="s">
        <v>36</v>
      </c>
      <c r="H57" s="3">
        <v>1</v>
      </c>
      <c r="I57" s="3" t="s">
        <v>286</v>
      </c>
    </row>
    <row r="58" spans="1:9" ht="14.25" customHeight="1" x14ac:dyDescent="0.4">
      <c r="A58" s="3" t="s">
        <v>9</v>
      </c>
      <c r="B58" s="3">
        <v>29</v>
      </c>
      <c r="C58" s="3" t="s">
        <v>298</v>
      </c>
      <c r="D58" s="3" t="s">
        <v>299</v>
      </c>
      <c r="E58" s="3">
        <v>1</v>
      </c>
      <c r="F58" s="3" t="s">
        <v>12</v>
      </c>
      <c r="G58" s="3" t="s">
        <v>34</v>
      </c>
      <c r="H58" s="3">
        <v>31.356000000000002</v>
      </c>
      <c r="I58" s="3" t="s">
        <v>287</v>
      </c>
    </row>
    <row r="59" spans="1:9" ht="14.25" customHeight="1" x14ac:dyDescent="0.4">
      <c r="A59" s="3" t="s">
        <v>9</v>
      </c>
      <c r="B59" s="3">
        <v>29</v>
      </c>
      <c r="C59" s="3" t="s">
        <v>298</v>
      </c>
      <c r="D59" s="3" t="s">
        <v>299</v>
      </c>
      <c r="E59" s="3">
        <v>2</v>
      </c>
      <c r="F59" s="3" t="s">
        <v>13</v>
      </c>
      <c r="G59" s="3" t="s">
        <v>36</v>
      </c>
      <c r="H59" s="3">
        <v>1</v>
      </c>
      <c r="I59" s="3" t="s">
        <v>286</v>
      </c>
    </row>
    <row r="60" spans="1:9" ht="14.25" customHeight="1" x14ac:dyDescent="0.4">
      <c r="A60" s="4" t="s">
        <v>68</v>
      </c>
      <c r="B60" s="4">
        <v>1</v>
      </c>
      <c r="C60" s="4" t="s">
        <v>69</v>
      </c>
      <c r="D60" s="4" t="s">
        <v>70</v>
      </c>
      <c r="E60" s="4">
        <v>1</v>
      </c>
      <c r="F60" s="4" t="s">
        <v>12</v>
      </c>
      <c r="G60" s="4" t="s">
        <v>285</v>
      </c>
      <c r="H60" s="4">
        <v>1</v>
      </c>
      <c r="I60" s="4" t="s">
        <v>35</v>
      </c>
    </row>
    <row r="61" spans="1:9" ht="14.25" customHeight="1" x14ac:dyDescent="0.4">
      <c r="A61" s="4" t="s">
        <v>68</v>
      </c>
      <c r="B61" s="4">
        <v>1</v>
      </c>
      <c r="C61" s="4" t="s">
        <v>69</v>
      </c>
      <c r="D61" s="4" t="s">
        <v>70</v>
      </c>
      <c r="E61" s="4">
        <v>2</v>
      </c>
      <c r="F61" s="4" t="s">
        <v>13</v>
      </c>
      <c r="G61" s="4" t="s">
        <v>36</v>
      </c>
      <c r="H61" s="4">
        <v>60</v>
      </c>
      <c r="I61" s="4" t="s">
        <v>289</v>
      </c>
    </row>
    <row r="62" spans="1:9" ht="14.25" customHeight="1" x14ac:dyDescent="0.4">
      <c r="A62" s="4" t="s">
        <v>68</v>
      </c>
      <c r="B62" s="4">
        <v>2</v>
      </c>
      <c r="C62" s="4" t="s">
        <v>71</v>
      </c>
      <c r="D62" s="4" t="s">
        <v>72</v>
      </c>
      <c r="E62" s="4">
        <v>1</v>
      </c>
      <c r="F62" s="4" t="s">
        <v>12</v>
      </c>
      <c r="G62" s="4" t="s">
        <v>285</v>
      </c>
      <c r="H62" s="4">
        <v>1</v>
      </c>
      <c r="I62" s="4" t="s">
        <v>35</v>
      </c>
    </row>
    <row r="63" spans="1:9" ht="14.25" customHeight="1" x14ac:dyDescent="0.4">
      <c r="A63" s="4" t="s">
        <v>68</v>
      </c>
      <c r="B63" s="4">
        <v>2</v>
      </c>
      <c r="C63" s="4" t="s">
        <v>71</v>
      </c>
      <c r="D63" s="4" t="s">
        <v>72</v>
      </c>
      <c r="E63" s="4">
        <v>2</v>
      </c>
      <c r="F63" s="4" t="s">
        <v>13</v>
      </c>
      <c r="G63" s="4" t="s">
        <v>36</v>
      </c>
      <c r="H63" s="4">
        <v>60</v>
      </c>
      <c r="I63" s="4" t="s">
        <v>289</v>
      </c>
    </row>
    <row r="64" spans="1:9" ht="14.25" customHeight="1" x14ac:dyDescent="0.4">
      <c r="A64" s="4" t="s">
        <v>68</v>
      </c>
      <c r="B64" s="4">
        <v>3</v>
      </c>
      <c r="C64" s="4" t="s">
        <v>73</v>
      </c>
      <c r="D64" s="4" t="s">
        <v>74</v>
      </c>
      <c r="E64" s="4">
        <v>1</v>
      </c>
      <c r="F64" s="4" t="s">
        <v>12</v>
      </c>
      <c r="G64" s="4" t="s">
        <v>285</v>
      </c>
      <c r="H64" s="4">
        <v>1</v>
      </c>
      <c r="I64" s="4" t="s">
        <v>35</v>
      </c>
    </row>
    <row r="65" spans="1:9" ht="14.25" customHeight="1" x14ac:dyDescent="0.4">
      <c r="A65" s="4" t="s">
        <v>68</v>
      </c>
      <c r="B65" s="4">
        <v>3</v>
      </c>
      <c r="C65" s="4" t="s">
        <v>73</v>
      </c>
      <c r="D65" s="4" t="s">
        <v>74</v>
      </c>
      <c r="E65" s="4">
        <v>2</v>
      </c>
      <c r="F65" s="4" t="s">
        <v>13</v>
      </c>
      <c r="G65" s="4" t="s">
        <v>36</v>
      </c>
      <c r="H65" s="4">
        <v>20</v>
      </c>
      <c r="I65" s="4" t="s">
        <v>289</v>
      </c>
    </row>
    <row r="66" spans="1:9" ht="14.25" customHeight="1" x14ac:dyDescent="0.4">
      <c r="A66" s="4" t="s">
        <v>68</v>
      </c>
      <c r="B66" s="4">
        <v>4</v>
      </c>
      <c r="C66" s="4" t="s">
        <v>75</v>
      </c>
      <c r="D66" s="4" t="s">
        <v>76</v>
      </c>
      <c r="E66" s="4">
        <v>1</v>
      </c>
      <c r="F66" s="4" t="s">
        <v>12</v>
      </c>
      <c r="G66" s="4" t="s">
        <v>285</v>
      </c>
      <c r="H66" s="4">
        <v>1</v>
      </c>
      <c r="I66" s="4" t="s">
        <v>35</v>
      </c>
    </row>
    <row r="67" spans="1:9" ht="14.25" customHeight="1" x14ac:dyDescent="0.4">
      <c r="A67" s="4" t="s">
        <v>68</v>
      </c>
      <c r="B67" s="4">
        <v>4</v>
      </c>
      <c r="C67" s="4" t="s">
        <v>75</v>
      </c>
      <c r="D67" s="4" t="s">
        <v>76</v>
      </c>
      <c r="E67" s="4">
        <v>2</v>
      </c>
      <c r="F67" s="4" t="s">
        <v>13</v>
      </c>
      <c r="G67" s="4" t="s">
        <v>36</v>
      </c>
      <c r="H67" s="4">
        <v>15</v>
      </c>
      <c r="I67" s="4" t="s">
        <v>289</v>
      </c>
    </row>
    <row r="68" spans="1:9" ht="14.25" customHeight="1" x14ac:dyDescent="0.4">
      <c r="A68" s="4" t="s">
        <v>68</v>
      </c>
      <c r="B68" s="4">
        <v>5</v>
      </c>
      <c r="C68" s="4" t="s">
        <v>346</v>
      </c>
      <c r="D68" s="4" t="s">
        <v>347</v>
      </c>
      <c r="E68" s="4">
        <v>1</v>
      </c>
      <c r="F68" s="4" t="s">
        <v>12</v>
      </c>
      <c r="G68" s="4" t="s">
        <v>285</v>
      </c>
      <c r="H68" s="4">
        <v>1</v>
      </c>
      <c r="I68" s="4" t="s">
        <v>35</v>
      </c>
    </row>
    <row r="69" spans="1:9" ht="14.25" customHeight="1" x14ac:dyDescent="0.4">
      <c r="A69" s="4" t="s">
        <v>68</v>
      </c>
      <c r="B69" s="4">
        <v>5</v>
      </c>
      <c r="C69" s="4" t="s">
        <v>346</v>
      </c>
      <c r="D69" s="4" t="s">
        <v>347</v>
      </c>
      <c r="E69" s="4">
        <v>2</v>
      </c>
      <c r="F69" s="4" t="s">
        <v>13</v>
      </c>
      <c r="G69" s="4" t="s">
        <v>36</v>
      </c>
      <c r="H69" s="4">
        <v>60</v>
      </c>
      <c r="I69" s="4" t="s">
        <v>289</v>
      </c>
    </row>
    <row r="70" spans="1:9" ht="14.25" customHeight="1" x14ac:dyDescent="0.4">
      <c r="A70" s="3" t="s">
        <v>77</v>
      </c>
      <c r="B70" s="3">
        <v>1</v>
      </c>
      <c r="C70" s="3" t="s">
        <v>78</v>
      </c>
      <c r="D70" s="3" t="s">
        <v>79</v>
      </c>
      <c r="E70" s="3">
        <v>1</v>
      </c>
      <c r="F70" s="3" t="s">
        <v>12</v>
      </c>
      <c r="G70" s="3" t="s">
        <v>285</v>
      </c>
      <c r="H70" s="3">
        <v>1</v>
      </c>
      <c r="I70" s="3" t="s">
        <v>35</v>
      </c>
    </row>
    <row r="71" spans="1:9" ht="14.25" customHeight="1" x14ac:dyDescent="0.4">
      <c r="A71" s="3" t="s">
        <v>77</v>
      </c>
      <c r="B71" s="3">
        <v>1</v>
      </c>
      <c r="C71" s="3" t="s">
        <v>78</v>
      </c>
      <c r="D71" s="3" t="s">
        <v>79</v>
      </c>
      <c r="E71" s="3">
        <v>2</v>
      </c>
      <c r="F71" s="3" t="s">
        <v>13</v>
      </c>
      <c r="G71" s="3" t="s">
        <v>36</v>
      </c>
      <c r="H71" s="3">
        <v>1</v>
      </c>
      <c r="I71" s="3" t="s">
        <v>286</v>
      </c>
    </row>
    <row r="72" spans="1:9" ht="14.25" customHeight="1" x14ac:dyDescent="0.4">
      <c r="A72" s="3" t="s">
        <v>77</v>
      </c>
      <c r="B72" s="3">
        <v>2</v>
      </c>
      <c r="C72" s="3" t="s">
        <v>80</v>
      </c>
      <c r="D72" s="3" t="s">
        <v>81</v>
      </c>
      <c r="E72" s="3">
        <v>1</v>
      </c>
      <c r="F72" s="3" t="s">
        <v>12</v>
      </c>
      <c r="G72" s="3" t="s">
        <v>285</v>
      </c>
      <c r="H72" s="3">
        <v>1</v>
      </c>
      <c r="I72" s="3" t="s">
        <v>35</v>
      </c>
    </row>
    <row r="73" spans="1:9" ht="14.25" customHeight="1" x14ac:dyDescent="0.4">
      <c r="A73" s="3" t="s">
        <v>77</v>
      </c>
      <c r="B73" s="3">
        <v>2</v>
      </c>
      <c r="C73" s="3" t="s">
        <v>80</v>
      </c>
      <c r="D73" s="3" t="s">
        <v>81</v>
      </c>
      <c r="E73" s="3">
        <v>2</v>
      </c>
      <c r="F73" s="3" t="s">
        <v>13</v>
      </c>
      <c r="G73" s="3" t="s">
        <v>36</v>
      </c>
      <c r="H73" s="3">
        <v>1</v>
      </c>
      <c r="I73" s="3" t="s">
        <v>286</v>
      </c>
    </row>
    <row r="74" spans="1:9" ht="14.25" customHeight="1" x14ac:dyDescent="0.4">
      <c r="A74" s="3" t="s">
        <v>77</v>
      </c>
      <c r="B74" s="3">
        <v>3</v>
      </c>
      <c r="C74" s="3" t="s">
        <v>82</v>
      </c>
      <c r="D74" s="3" t="s">
        <v>83</v>
      </c>
      <c r="E74" s="3">
        <v>1</v>
      </c>
      <c r="F74" s="3" t="s">
        <v>12</v>
      </c>
      <c r="G74" s="3" t="s">
        <v>285</v>
      </c>
      <c r="H74" s="3">
        <v>1</v>
      </c>
      <c r="I74" s="3" t="s">
        <v>35</v>
      </c>
    </row>
    <row r="75" spans="1:9" ht="14.25" customHeight="1" x14ac:dyDescent="0.4">
      <c r="A75" s="3" t="s">
        <v>77</v>
      </c>
      <c r="B75" s="3">
        <v>3</v>
      </c>
      <c r="C75" s="3" t="s">
        <v>82</v>
      </c>
      <c r="D75" s="3" t="s">
        <v>83</v>
      </c>
      <c r="E75" s="3">
        <v>2</v>
      </c>
      <c r="F75" s="3" t="s">
        <v>13</v>
      </c>
      <c r="G75" s="3" t="s">
        <v>36</v>
      </c>
      <c r="H75" s="3">
        <v>1</v>
      </c>
      <c r="I75" s="3" t="s">
        <v>286</v>
      </c>
    </row>
    <row r="76" spans="1:9" ht="14.25" customHeight="1" x14ac:dyDescent="0.4">
      <c r="A76" s="3" t="s">
        <v>77</v>
      </c>
      <c r="B76" s="3">
        <v>4</v>
      </c>
      <c r="C76" s="3" t="s">
        <v>84</v>
      </c>
      <c r="D76" s="3" t="s">
        <v>85</v>
      </c>
      <c r="E76" s="3">
        <v>1</v>
      </c>
      <c r="F76" s="3" t="s">
        <v>12</v>
      </c>
      <c r="G76" s="3" t="s">
        <v>285</v>
      </c>
      <c r="H76" s="3">
        <v>1</v>
      </c>
      <c r="I76" s="3" t="s">
        <v>35</v>
      </c>
    </row>
    <row r="77" spans="1:9" ht="14.25" customHeight="1" x14ac:dyDescent="0.4">
      <c r="A77" s="3" t="s">
        <v>77</v>
      </c>
      <c r="B77" s="3">
        <v>4</v>
      </c>
      <c r="C77" s="3" t="s">
        <v>84</v>
      </c>
      <c r="D77" s="3" t="s">
        <v>85</v>
      </c>
      <c r="E77" s="3">
        <v>2</v>
      </c>
      <c r="F77" s="3" t="s">
        <v>13</v>
      </c>
      <c r="G77" s="3" t="s">
        <v>36</v>
      </c>
      <c r="H77" s="3">
        <v>1</v>
      </c>
      <c r="I77" s="3" t="s">
        <v>286</v>
      </c>
    </row>
    <row r="78" spans="1:9" ht="14.25" customHeight="1" x14ac:dyDescent="0.4">
      <c r="A78" s="3" t="s">
        <v>77</v>
      </c>
      <c r="B78" s="3">
        <v>5</v>
      </c>
      <c r="C78" s="3" t="s">
        <v>86</v>
      </c>
      <c r="D78" s="3" t="s">
        <v>87</v>
      </c>
      <c r="E78" s="3">
        <v>1</v>
      </c>
      <c r="F78" s="3" t="s">
        <v>12</v>
      </c>
      <c r="G78" s="3" t="s">
        <v>285</v>
      </c>
      <c r="H78" s="3">
        <v>1</v>
      </c>
      <c r="I78" s="3" t="s">
        <v>35</v>
      </c>
    </row>
    <row r="79" spans="1:9" ht="14.25" customHeight="1" x14ac:dyDescent="0.4">
      <c r="A79" s="3" t="s">
        <v>77</v>
      </c>
      <c r="B79" s="3">
        <v>5</v>
      </c>
      <c r="C79" s="3" t="s">
        <v>86</v>
      </c>
      <c r="D79" s="3" t="s">
        <v>87</v>
      </c>
      <c r="E79" s="3">
        <v>2</v>
      </c>
      <c r="F79" s="3" t="s">
        <v>13</v>
      </c>
      <c r="G79" s="3" t="s">
        <v>36</v>
      </c>
      <c r="H79" s="3">
        <v>1</v>
      </c>
      <c r="I79" s="3" t="s">
        <v>286</v>
      </c>
    </row>
    <row r="80" spans="1:9" ht="14.25" customHeight="1" x14ac:dyDescent="0.4">
      <c r="A80" s="3" t="s">
        <v>77</v>
      </c>
      <c r="B80" s="3">
        <v>6</v>
      </c>
      <c r="C80" s="3" t="s">
        <v>88</v>
      </c>
      <c r="D80" s="3" t="s">
        <v>89</v>
      </c>
      <c r="E80" s="3">
        <v>1</v>
      </c>
      <c r="F80" s="3" t="s">
        <v>12</v>
      </c>
      <c r="G80" s="3" t="s">
        <v>285</v>
      </c>
      <c r="H80" s="3">
        <v>1</v>
      </c>
      <c r="I80" s="3" t="s">
        <v>35</v>
      </c>
    </row>
    <row r="81" spans="1:9" ht="14.25" customHeight="1" x14ac:dyDescent="0.4">
      <c r="A81" s="3" t="s">
        <v>77</v>
      </c>
      <c r="B81" s="3">
        <v>6</v>
      </c>
      <c r="C81" s="3" t="s">
        <v>88</v>
      </c>
      <c r="D81" s="3" t="s">
        <v>89</v>
      </c>
      <c r="E81" s="3">
        <v>2</v>
      </c>
      <c r="F81" s="3" t="s">
        <v>13</v>
      </c>
      <c r="G81" s="3" t="s">
        <v>36</v>
      </c>
      <c r="H81" s="3">
        <v>1</v>
      </c>
      <c r="I81" s="3" t="s">
        <v>286</v>
      </c>
    </row>
    <row r="82" spans="1:9" ht="14.25" customHeight="1" x14ac:dyDescent="0.4">
      <c r="A82" s="3" t="s">
        <v>77</v>
      </c>
      <c r="B82" s="3">
        <v>7</v>
      </c>
      <c r="C82" s="3" t="s">
        <v>90</v>
      </c>
      <c r="D82" s="3" t="s">
        <v>91</v>
      </c>
      <c r="E82" s="3">
        <v>1</v>
      </c>
      <c r="F82" s="3" t="s">
        <v>12</v>
      </c>
      <c r="G82" s="3" t="s">
        <v>285</v>
      </c>
      <c r="H82" s="3">
        <v>1</v>
      </c>
      <c r="I82" s="3" t="s">
        <v>35</v>
      </c>
    </row>
    <row r="83" spans="1:9" ht="14.25" customHeight="1" x14ac:dyDescent="0.4">
      <c r="A83" s="3" t="s">
        <v>77</v>
      </c>
      <c r="B83" s="3">
        <v>7</v>
      </c>
      <c r="C83" s="3" t="s">
        <v>90</v>
      </c>
      <c r="D83" s="3" t="s">
        <v>91</v>
      </c>
      <c r="E83" s="3">
        <v>2</v>
      </c>
      <c r="F83" s="3" t="s">
        <v>13</v>
      </c>
      <c r="G83" s="3" t="s">
        <v>36</v>
      </c>
      <c r="H83" s="3">
        <v>1</v>
      </c>
      <c r="I83" s="3" t="s">
        <v>286</v>
      </c>
    </row>
    <row r="84" spans="1:9" ht="14.25" customHeight="1" x14ac:dyDescent="0.4">
      <c r="A84" s="3" t="s">
        <v>77</v>
      </c>
      <c r="B84" s="3">
        <v>8</v>
      </c>
      <c r="C84" s="3" t="s">
        <v>92</v>
      </c>
      <c r="D84" s="3" t="s">
        <v>93</v>
      </c>
      <c r="E84" s="3">
        <v>1</v>
      </c>
      <c r="F84" s="3" t="s">
        <v>12</v>
      </c>
      <c r="G84" s="3" t="s">
        <v>285</v>
      </c>
      <c r="H84" s="3">
        <v>1</v>
      </c>
      <c r="I84" s="3" t="s">
        <v>35</v>
      </c>
    </row>
    <row r="85" spans="1:9" ht="14.25" customHeight="1" x14ac:dyDescent="0.4">
      <c r="A85" s="3" t="s">
        <v>77</v>
      </c>
      <c r="B85" s="3">
        <v>8</v>
      </c>
      <c r="C85" s="3" t="s">
        <v>92</v>
      </c>
      <c r="D85" s="3" t="s">
        <v>93</v>
      </c>
      <c r="E85" s="3">
        <v>2</v>
      </c>
      <c r="F85" s="3" t="s">
        <v>13</v>
      </c>
      <c r="G85" s="3" t="s">
        <v>36</v>
      </c>
      <c r="H85" s="3">
        <v>1</v>
      </c>
      <c r="I85" s="3" t="s">
        <v>286</v>
      </c>
    </row>
    <row r="86" spans="1:9" ht="14.25" customHeight="1" x14ac:dyDescent="0.4">
      <c r="A86" s="3" t="s">
        <v>77</v>
      </c>
      <c r="B86" s="3">
        <v>9</v>
      </c>
      <c r="C86" s="3" t="s">
        <v>94</v>
      </c>
      <c r="D86" s="3" t="s">
        <v>95</v>
      </c>
      <c r="E86" s="3">
        <v>1</v>
      </c>
      <c r="F86" s="3" t="s">
        <v>12</v>
      </c>
      <c r="G86" s="3" t="s">
        <v>285</v>
      </c>
      <c r="H86" s="3">
        <v>1</v>
      </c>
      <c r="I86" s="3" t="s">
        <v>35</v>
      </c>
    </row>
    <row r="87" spans="1:9" ht="14.25" customHeight="1" x14ac:dyDescent="0.4">
      <c r="A87" s="3" t="s">
        <v>77</v>
      </c>
      <c r="B87" s="3">
        <v>9</v>
      </c>
      <c r="C87" s="3" t="s">
        <v>94</v>
      </c>
      <c r="D87" s="3" t="s">
        <v>95</v>
      </c>
      <c r="E87" s="3">
        <v>2</v>
      </c>
      <c r="F87" s="3" t="s">
        <v>13</v>
      </c>
      <c r="G87" s="3" t="s">
        <v>36</v>
      </c>
      <c r="H87" s="3">
        <v>1</v>
      </c>
      <c r="I87" s="3" t="s">
        <v>286</v>
      </c>
    </row>
    <row r="88" spans="1:9" ht="14.25" customHeight="1" x14ac:dyDescent="0.4">
      <c r="A88" s="3" t="s">
        <v>77</v>
      </c>
      <c r="B88" s="3">
        <v>10</v>
      </c>
      <c r="C88" s="3" t="s">
        <v>96</v>
      </c>
      <c r="D88" s="3" t="s">
        <v>97</v>
      </c>
      <c r="E88" s="3">
        <v>1</v>
      </c>
      <c r="F88" s="3" t="s">
        <v>12</v>
      </c>
      <c r="G88" s="3" t="s">
        <v>285</v>
      </c>
      <c r="H88" s="3">
        <v>1</v>
      </c>
      <c r="I88" s="3" t="s">
        <v>35</v>
      </c>
    </row>
    <row r="89" spans="1:9" ht="14.25" customHeight="1" x14ac:dyDescent="0.4">
      <c r="A89" s="3" t="s">
        <v>77</v>
      </c>
      <c r="B89" s="3">
        <v>10</v>
      </c>
      <c r="C89" s="3" t="s">
        <v>96</v>
      </c>
      <c r="D89" s="3" t="s">
        <v>97</v>
      </c>
      <c r="E89" s="3">
        <v>2</v>
      </c>
      <c r="F89" s="3" t="s">
        <v>13</v>
      </c>
      <c r="G89" s="3" t="s">
        <v>36</v>
      </c>
      <c r="H89" s="3">
        <v>1</v>
      </c>
      <c r="I89" s="3" t="s">
        <v>286</v>
      </c>
    </row>
    <row r="90" spans="1:9" ht="14.25" customHeight="1" x14ac:dyDescent="0.4">
      <c r="A90" s="3" t="s">
        <v>77</v>
      </c>
      <c r="B90" s="3">
        <v>11</v>
      </c>
      <c r="C90" s="3" t="s">
        <v>98</v>
      </c>
      <c r="D90" s="3" t="s">
        <v>99</v>
      </c>
      <c r="E90" s="3">
        <v>1</v>
      </c>
      <c r="F90" s="3" t="s">
        <v>12</v>
      </c>
      <c r="G90" s="3" t="s">
        <v>285</v>
      </c>
      <c r="H90" s="3">
        <v>1</v>
      </c>
      <c r="I90" s="3" t="s">
        <v>35</v>
      </c>
    </row>
    <row r="91" spans="1:9" ht="14.25" customHeight="1" x14ac:dyDescent="0.4">
      <c r="A91" s="3" t="s">
        <v>77</v>
      </c>
      <c r="B91" s="3">
        <v>11</v>
      </c>
      <c r="C91" s="3" t="s">
        <v>98</v>
      </c>
      <c r="D91" s="3" t="s">
        <v>99</v>
      </c>
      <c r="E91" s="3">
        <v>2</v>
      </c>
      <c r="F91" s="3" t="s">
        <v>13</v>
      </c>
      <c r="G91" s="3" t="s">
        <v>36</v>
      </c>
      <c r="H91" s="3">
        <v>1</v>
      </c>
      <c r="I91" s="3" t="s">
        <v>286</v>
      </c>
    </row>
    <row r="92" spans="1:9" ht="14.25" customHeight="1" x14ac:dyDescent="0.4">
      <c r="A92" s="3" t="s">
        <v>77</v>
      </c>
      <c r="B92" s="3">
        <v>12</v>
      </c>
      <c r="C92" s="3" t="s">
        <v>100</v>
      </c>
      <c r="D92" s="3" t="s">
        <v>101</v>
      </c>
      <c r="E92" s="3">
        <v>1</v>
      </c>
      <c r="F92" s="3" t="s">
        <v>12</v>
      </c>
      <c r="G92" s="3" t="s">
        <v>285</v>
      </c>
      <c r="H92" s="3">
        <v>1</v>
      </c>
      <c r="I92" s="3" t="s">
        <v>35</v>
      </c>
    </row>
    <row r="93" spans="1:9" ht="14.25" customHeight="1" x14ac:dyDescent="0.4">
      <c r="A93" s="3" t="s">
        <v>77</v>
      </c>
      <c r="B93" s="3">
        <v>12</v>
      </c>
      <c r="C93" s="3" t="s">
        <v>100</v>
      </c>
      <c r="D93" s="3" t="s">
        <v>101</v>
      </c>
      <c r="E93" s="3">
        <v>2</v>
      </c>
      <c r="F93" s="3" t="s">
        <v>13</v>
      </c>
      <c r="G93" s="3" t="s">
        <v>36</v>
      </c>
      <c r="H93" s="3">
        <v>1</v>
      </c>
      <c r="I93" s="3" t="s">
        <v>286</v>
      </c>
    </row>
    <row r="94" spans="1:9" ht="14.25" customHeight="1" x14ac:dyDescent="0.4">
      <c r="A94" s="3" t="s">
        <v>77</v>
      </c>
      <c r="B94" s="3">
        <v>13</v>
      </c>
      <c r="C94" s="3" t="s">
        <v>102</v>
      </c>
      <c r="D94" s="3" t="s">
        <v>103</v>
      </c>
      <c r="E94" s="3">
        <v>1</v>
      </c>
      <c r="F94" s="3" t="s">
        <v>12</v>
      </c>
      <c r="G94" s="3" t="s">
        <v>285</v>
      </c>
      <c r="H94" s="3">
        <v>1</v>
      </c>
      <c r="I94" s="3" t="s">
        <v>35</v>
      </c>
    </row>
    <row r="95" spans="1:9" ht="14.25" customHeight="1" x14ac:dyDescent="0.4">
      <c r="A95" s="3" t="s">
        <v>77</v>
      </c>
      <c r="B95" s="3">
        <v>13</v>
      </c>
      <c r="C95" s="3" t="s">
        <v>102</v>
      </c>
      <c r="D95" s="3" t="s">
        <v>103</v>
      </c>
      <c r="E95" s="3">
        <v>2</v>
      </c>
      <c r="F95" s="3" t="s">
        <v>13</v>
      </c>
      <c r="G95" s="3" t="s">
        <v>36</v>
      </c>
      <c r="H95" s="3">
        <v>1</v>
      </c>
      <c r="I95" s="3" t="s">
        <v>286</v>
      </c>
    </row>
    <row r="96" spans="1:9" ht="14.25" customHeight="1" x14ac:dyDescent="0.4">
      <c r="A96" s="3" t="s">
        <v>77</v>
      </c>
      <c r="B96" s="3">
        <v>14</v>
      </c>
      <c r="C96" s="3" t="s">
        <v>104</v>
      </c>
      <c r="D96" s="3" t="s">
        <v>105</v>
      </c>
      <c r="E96" s="3">
        <v>1</v>
      </c>
      <c r="F96" s="3" t="s">
        <v>12</v>
      </c>
      <c r="G96" s="3" t="s">
        <v>285</v>
      </c>
      <c r="H96" s="3">
        <v>1</v>
      </c>
      <c r="I96" s="3" t="s">
        <v>35</v>
      </c>
    </row>
    <row r="97" spans="1:9" ht="14.25" customHeight="1" x14ac:dyDescent="0.4">
      <c r="A97" s="3" t="s">
        <v>77</v>
      </c>
      <c r="B97" s="3">
        <v>14</v>
      </c>
      <c r="C97" s="3" t="s">
        <v>104</v>
      </c>
      <c r="D97" s="3" t="s">
        <v>105</v>
      </c>
      <c r="E97" s="3">
        <v>2</v>
      </c>
      <c r="F97" s="3" t="s">
        <v>13</v>
      </c>
      <c r="G97" s="3" t="s">
        <v>36</v>
      </c>
      <c r="H97" s="3">
        <v>1</v>
      </c>
      <c r="I97" s="3" t="s">
        <v>286</v>
      </c>
    </row>
    <row r="98" spans="1:9" ht="14.25" customHeight="1" x14ac:dyDescent="0.4">
      <c r="A98" s="3" t="s">
        <v>77</v>
      </c>
      <c r="B98" s="3">
        <v>15</v>
      </c>
      <c r="C98" s="3" t="s">
        <v>106</v>
      </c>
      <c r="D98" s="3" t="s">
        <v>107</v>
      </c>
      <c r="E98" s="3">
        <v>1</v>
      </c>
      <c r="F98" s="3" t="s">
        <v>12</v>
      </c>
      <c r="G98" s="3" t="s">
        <v>285</v>
      </c>
      <c r="H98" s="3">
        <v>1</v>
      </c>
      <c r="I98" s="3" t="s">
        <v>35</v>
      </c>
    </row>
    <row r="99" spans="1:9" ht="14.25" customHeight="1" x14ac:dyDescent="0.4">
      <c r="A99" s="3" t="s">
        <v>77</v>
      </c>
      <c r="B99" s="3">
        <v>15</v>
      </c>
      <c r="C99" s="3" t="s">
        <v>106</v>
      </c>
      <c r="D99" s="3" t="s">
        <v>107</v>
      </c>
      <c r="E99" s="3">
        <v>2</v>
      </c>
      <c r="F99" s="3" t="s">
        <v>13</v>
      </c>
      <c r="G99" s="3" t="s">
        <v>36</v>
      </c>
      <c r="H99" s="3">
        <v>1</v>
      </c>
      <c r="I99" s="3" t="s">
        <v>286</v>
      </c>
    </row>
    <row r="100" spans="1:9" ht="14.25" customHeight="1" x14ac:dyDescent="0.4">
      <c r="A100" s="3" t="s">
        <v>77</v>
      </c>
      <c r="B100" s="3">
        <v>16</v>
      </c>
      <c r="C100" s="3" t="s">
        <v>108</v>
      </c>
      <c r="D100" s="3" t="s">
        <v>109</v>
      </c>
      <c r="E100" s="3">
        <v>1</v>
      </c>
      <c r="F100" s="3" t="s">
        <v>12</v>
      </c>
      <c r="G100" s="3" t="s">
        <v>285</v>
      </c>
      <c r="H100" s="3">
        <v>1</v>
      </c>
      <c r="I100" s="3" t="s">
        <v>35</v>
      </c>
    </row>
    <row r="101" spans="1:9" ht="14.25" customHeight="1" x14ac:dyDescent="0.4">
      <c r="A101" s="3" t="s">
        <v>77</v>
      </c>
      <c r="B101" s="3">
        <v>16</v>
      </c>
      <c r="C101" s="3" t="s">
        <v>108</v>
      </c>
      <c r="D101" s="3" t="s">
        <v>109</v>
      </c>
      <c r="E101" s="3">
        <v>2</v>
      </c>
      <c r="F101" s="3" t="s">
        <v>13</v>
      </c>
      <c r="G101" s="3" t="s">
        <v>36</v>
      </c>
      <c r="H101" s="3">
        <v>1</v>
      </c>
      <c r="I101" s="3" t="s">
        <v>286</v>
      </c>
    </row>
    <row r="102" spans="1:9" ht="14.25" customHeight="1" x14ac:dyDescent="0.4">
      <c r="A102" s="3" t="s">
        <v>77</v>
      </c>
      <c r="B102" s="3">
        <v>17</v>
      </c>
      <c r="C102" s="3" t="s">
        <v>110</v>
      </c>
      <c r="D102" s="3" t="s">
        <v>111</v>
      </c>
      <c r="E102" s="3">
        <v>1</v>
      </c>
      <c r="F102" s="3" t="s">
        <v>12</v>
      </c>
      <c r="G102" s="3" t="s">
        <v>285</v>
      </c>
      <c r="H102" s="3">
        <v>1</v>
      </c>
      <c r="I102" s="3" t="s">
        <v>35</v>
      </c>
    </row>
    <row r="103" spans="1:9" ht="14.25" customHeight="1" x14ac:dyDescent="0.4">
      <c r="A103" s="3" t="s">
        <v>77</v>
      </c>
      <c r="B103" s="3">
        <v>17</v>
      </c>
      <c r="C103" s="3" t="s">
        <v>110</v>
      </c>
      <c r="D103" s="3" t="s">
        <v>111</v>
      </c>
      <c r="E103" s="3">
        <v>2</v>
      </c>
      <c r="F103" s="3" t="s">
        <v>13</v>
      </c>
      <c r="G103" s="3" t="s">
        <v>36</v>
      </c>
      <c r="H103" s="3">
        <v>1</v>
      </c>
      <c r="I103" s="3" t="s">
        <v>286</v>
      </c>
    </row>
    <row r="104" spans="1:9" ht="14.25" customHeight="1" x14ac:dyDescent="0.4">
      <c r="A104" s="3" t="s">
        <v>77</v>
      </c>
      <c r="B104" s="3">
        <v>18</v>
      </c>
      <c r="C104" s="3" t="s">
        <v>112</v>
      </c>
      <c r="D104" s="3" t="s">
        <v>113</v>
      </c>
      <c r="E104" s="3">
        <v>1</v>
      </c>
      <c r="F104" s="3" t="s">
        <v>12</v>
      </c>
      <c r="G104" s="3" t="s">
        <v>285</v>
      </c>
      <c r="H104" s="3">
        <v>1</v>
      </c>
      <c r="I104" s="3" t="s">
        <v>35</v>
      </c>
    </row>
    <row r="105" spans="1:9" ht="14.25" customHeight="1" x14ac:dyDescent="0.4">
      <c r="A105" s="3" t="s">
        <v>77</v>
      </c>
      <c r="B105" s="3">
        <v>18</v>
      </c>
      <c r="C105" s="3" t="s">
        <v>112</v>
      </c>
      <c r="D105" s="3" t="s">
        <v>113</v>
      </c>
      <c r="E105" s="3">
        <v>2</v>
      </c>
      <c r="F105" s="3" t="s">
        <v>13</v>
      </c>
      <c r="G105" s="3" t="s">
        <v>36</v>
      </c>
      <c r="H105" s="3">
        <v>1</v>
      </c>
      <c r="I105" s="3" t="s">
        <v>286</v>
      </c>
    </row>
    <row r="106" spans="1:9" ht="14.25" customHeight="1" x14ac:dyDescent="0.4">
      <c r="A106" s="3" t="s">
        <v>77</v>
      </c>
      <c r="B106" s="3">
        <v>19</v>
      </c>
      <c r="C106" s="3" t="s">
        <v>114</v>
      </c>
      <c r="D106" s="3" t="s">
        <v>115</v>
      </c>
      <c r="E106" s="3">
        <v>1</v>
      </c>
      <c r="F106" s="3" t="s">
        <v>12</v>
      </c>
      <c r="G106" s="3" t="s">
        <v>285</v>
      </c>
      <c r="H106" s="3">
        <v>1</v>
      </c>
      <c r="I106" s="3" t="s">
        <v>35</v>
      </c>
    </row>
    <row r="107" spans="1:9" ht="14.25" customHeight="1" x14ac:dyDescent="0.4">
      <c r="A107" s="3" t="s">
        <v>77</v>
      </c>
      <c r="B107" s="3">
        <v>19</v>
      </c>
      <c r="C107" s="3" t="s">
        <v>114</v>
      </c>
      <c r="D107" s="3" t="s">
        <v>115</v>
      </c>
      <c r="E107" s="3">
        <v>2</v>
      </c>
      <c r="F107" s="3" t="s">
        <v>13</v>
      </c>
      <c r="G107" s="3" t="s">
        <v>36</v>
      </c>
      <c r="H107" s="3">
        <v>1</v>
      </c>
      <c r="I107" s="3" t="s">
        <v>286</v>
      </c>
    </row>
    <row r="108" spans="1:9" ht="14.25" customHeight="1" x14ac:dyDescent="0.4">
      <c r="A108" s="3" t="s">
        <v>77</v>
      </c>
      <c r="B108" s="3">
        <v>20</v>
      </c>
      <c r="C108" s="3" t="s">
        <v>116</v>
      </c>
      <c r="D108" s="3" t="s">
        <v>117</v>
      </c>
      <c r="E108" s="3">
        <v>1</v>
      </c>
      <c r="F108" s="3" t="s">
        <v>12</v>
      </c>
      <c r="G108" s="3" t="s">
        <v>285</v>
      </c>
      <c r="H108" s="3">
        <v>1</v>
      </c>
      <c r="I108" s="3" t="s">
        <v>35</v>
      </c>
    </row>
    <row r="109" spans="1:9" ht="14.25" customHeight="1" x14ac:dyDescent="0.4">
      <c r="A109" s="3" t="s">
        <v>77</v>
      </c>
      <c r="B109" s="3">
        <v>20</v>
      </c>
      <c r="C109" s="3" t="s">
        <v>116</v>
      </c>
      <c r="D109" s="3" t="s">
        <v>117</v>
      </c>
      <c r="E109" s="3">
        <v>2</v>
      </c>
      <c r="F109" s="3" t="s">
        <v>13</v>
      </c>
      <c r="G109" s="3" t="s">
        <v>36</v>
      </c>
      <c r="H109" s="3">
        <v>1</v>
      </c>
      <c r="I109" s="3" t="s">
        <v>286</v>
      </c>
    </row>
    <row r="110" spans="1:9" ht="14.25" customHeight="1" x14ac:dyDescent="0.4">
      <c r="A110" s="3" t="s">
        <v>77</v>
      </c>
      <c r="B110" s="3">
        <v>21</v>
      </c>
      <c r="C110" s="3" t="s">
        <v>118</v>
      </c>
      <c r="D110" s="3" t="s">
        <v>119</v>
      </c>
      <c r="E110" s="3">
        <v>1</v>
      </c>
      <c r="F110" s="3" t="s">
        <v>12</v>
      </c>
      <c r="G110" s="3" t="s">
        <v>285</v>
      </c>
      <c r="H110" s="3">
        <v>1</v>
      </c>
      <c r="I110" s="3" t="s">
        <v>35</v>
      </c>
    </row>
    <row r="111" spans="1:9" ht="14.25" customHeight="1" x14ac:dyDescent="0.4">
      <c r="A111" s="3" t="s">
        <v>77</v>
      </c>
      <c r="B111" s="3">
        <v>21</v>
      </c>
      <c r="C111" s="3" t="s">
        <v>118</v>
      </c>
      <c r="D111" s="3" t="s">
        <v>119</v>
      </c>
      <c r="E111" s="3">
        <v>2</v>
      </c>
      <c r="F111" s="3" t="s">
        <v>13</v>
      </c>
      <c r="G111" s="3" t="s">
        <v>36</v>
      </c>
      <c r="H111" s="3">
        <v>1</v>
      </c>
      <c r="I111" s="3" t="s">
        <v>286</v>
      </c>
    </row>
    <row r="112" spans="1:9" ht="14.25" customHeight="1" x14ac:dyDescent="0.4">
      <c r="A112" s="3" t="s">
        <v>77</v>
      </c>
      <c r="B112" s="3">
        <v>22</v>
      </c>
      <c r="C112" s="3" t="s">
        <v>120</v>
      </c>
      <c r="D112" s="3" t="s">
        <v>121</v>
      </c>
      <c r="E112" s="3">
        <v>1</v>
      </c>
      <c r="F112" s="3" t="s">
        <v>12</v>
      </c>
      <c r="G112" s="3" t="s">
        <v>285</v>
      </c>
      <c r="H112" s="3">
        <v>1</v>
      </c>
      <c r="I112" s="3" t="s">
        <v>35</v>
      </c>
    </row>
    <row r="113" spans="1:9" ht="14.25" customHeight="1" x14ac:dyDescent="0.4">
      <c r="A113" s="3" t="s">
        <v>77</v>
      </c>
      <c r="B113" s="3">
        <v>22</v>
      </c>
      <c r="C113" s="3" t="s">
        <v>120</v>
      </c>
      <c r="D113" s="3" t="s">
        <v>121</v>
      </c>
      <c r="E113" s="3">
        <v>2</v>
      </c>
      <c r="F113" s="3" t="s">
        <v>13</v>
      </c>
      <c r="G113" s="3" t="s">
        <v>36</v>
      </c>
      <c r="H113" s="3">
        <v>1</v>
      </c>
      <c r="I113" s="3" t="s">
        <v>286</v>
      </c>
    </row>
    <row r="114" spans="1:9" ht="14.25" customHeight="1" x14ac:dyDescent="0.4">
      <c r="A114" s="3" t="s">
        <v>77</v>
      </c>
      <c r="B114" s="3">
        <v>23</v>
      </c>
      <c r="C114" s="3" t="s">
        <v>122</v>
      </c>
      <c r="D114" s="3" t="s">
        <v>123</v>
      </c>
      <c r="E114" s="3">
        <v>1</v>
      </c>
      <c r="F114" s="3" t="s">
        <v>12</v>
      </c>
      <c r="G114" s="3" t="s">
        <v>285</v>
      </c>
      <c r="H114" s="3">
        <v>1</v>
      </c>
      <c r="I114" s="3" t="s">
        <v>35</v>
      </c>
    </row>
    <row r="115" spans="1:9" ht="14.25" customHeight="1" x14ac:dyDescent="0.4">
      <c r="A115" s="3" t="s">
        <v>77</v>
      </c>
      <c r="B115" s="3">
        <v>23</v>
      </c>
      <c r="C115" s="3" t="s">
        <v>122</v>
      </c>
      <c r="D115" s="3" t="s">
        <v>123</v>
      </c>
      <c r="E115" s="3">
        <v>2</v>
      </c>
      <c r="F115" s="3" t="s">
        <v>13</v>
      </c>
      <c r="G115" s="3" t="s">
        <v>36</v>
      </c>
      <c r="H115" s="3">
        <v>1</v>
      </c>
      <c r="I115" s="3" t="s">
        <v>286</v>
      </c>
    </row>
    <row r="116" spans="1:9" ht="14.25" customHeight="1" x14ac:dyDescent="0.4">
      <c r="A116" s="3" t="s">
        <v>77</v>
      </c>
      <c r="B116" s="3">
        <v>24</v>
      </c>
      <c r="C116" s="3" t="s">
        <v>124</v>
      </c>
      <c r="D116" s="3" t="s">
        <v>125</v>
      </c>
      <c r="E116" s="3">
        <v>1</v>
      </c>
      <c r="F116" s="3" t="s">
        <v>12</v>
      </c>
      <c r="G116" s="3" t="s">
        <v>285</v>
      </c>
      <c r="H116" s="3">
        <v>1</v>
      </c>
      <c r="I116" s="3" t="s">
        <v>35</v>
      </c>
    </row>
    <row r="117" spans="1:9" ht="14.25" customHeight="1" x14ac:dyDescent="0.4">
      <c r="A117" s="3" t="s">
        <v>77</v>
      </c>
      <c r="B117" s="3">
        <v>24</v>
      </c>
      <c r="C117" s="3" t="s">
        <v>124</v>
      </c>
      <c r="D117" s="3" t="s">
        <v>125</v>
      </c>
      <c r="E117" s="3">
        <v>2</v>
      </c>
      <c r="F117" s="3" t="s">
        <v>13</v>
      </c>
      <c r="G117" s="3" t="s">
        <v>36</v>
      </c>
      <c r="H117" s="3">
        <v>1</v>
      </c>
      <c r="I117" s="3" t="s">
        <v>286</v>
      </c>
    </row>
    <row r="118" spans="1:9" ht="14.25" customHeight="1" x14ac:dyDescent="0.4">
      <c r="A118" s="3" t="s">
        <v>77</v>
      </c>
      <c r="B118" s="3">
        <v>25</v>
      </c>
      <c r="C118" s="3" t="s">
        <v>126</v>
      </c>
      <c r="D118" s="3" t="s">
        <v>127</v>
      </c>
      <c r="E118" s="3">
        <v>1</v>
      </c>
      <c r="F118" s="3" t="s">
        <v>12</v>
      </c>
      <c r="G118" s="3" t="s">
        <v>285</v>
      </c>
      <c r="H118" s="3">
        <v>1</v>
      </c>
      <c r="I118" s="3" t="s">
        <v>35</v>
      </c>
    </row>
    <row r="119" spans="1:9" ht="14.25" customHeight="1" x14ac:dyDescent="0.4">
      <c r="A119" s="3" t="s">
        <v>77</v>
      </c>
      <c r="B119" s="3">
        <v>25</v>
      </c>
      <c r="C119" s="3" t="s">
        <v>126</v>
      </c>
      <c r="D119" s="3" t="s">
        <v>127</v>
      </c>
      <c r="E119" s="3">
        <v>2</v>
      </c>
      <c r="F119" s="3" t="s">
        <v>13</v>
      </c>
      <c r="G119" s="3" t="s">
        <v>36</v>
      </c>
      <c r="H119" s="3">
        <v>1</v>
      </c>
      <c r="I119" s="3" t="s">
        <v>286</v>
      </c>
    </row>
    <row r="120" spans="1:9" ht="14.25" customHeight="1" x14ac:dyDescent="0.4">
      <c r="A120" s="3" t="s">
        <v>77</v>
      </c>
      <c r="B120" s="3">
        <v>26</v>
      </c>
      <c r="C120" s="3" t="s">
        <v>128</v>
      </c>
      <c r="D120" s="3" t="s">
        <v>129</v>
      </c>
      <c r="E120" s="3">
        <v>1</v>
      </c>
      <c r="F120" s="3" t="s">
        <v>12</v>
      </c>
      <c r="G120" s="3" t="s">
        <v>285</v>
      </c>
      <c r="H120" s="3">
        <v>1</v>
      </c>
      <c r="I120" s="3" t="s">
        <v>35</v>
      </c>
    </row>
    <row r="121" spans="1:9" ht="14.25" customHeight="1" x14ac:dyDescent="0.4">
      <c r="A121" s="3" t="s">
        <v>77</v>
      </c>
      <c r="B121" s="3">
        <v>26</v>
      </c>
      <c r="C121" s="3" t="s">
        <v>128</v>
      </c>
      <c r="D121" s="3" t="s">
        <v>129</v>
      </c>
      <c r="E121" s="3">
        <v>2</v>
      </c>
      <c r="F121" s="3" t="s">
        <v>13</v>
      </c>
      <c r="G121" s="3" t="s">
        <v>36</v>
      </c>
      <c r="H121" s="3">
        <v>1</v>
      </c>
      <c r="I121" s="3" t="s">
        <v>286</v>
      </c>
    </row>
    <row r="122" spans="1:9" ht="14.25" customHeight="1" x14ac:dyDescent="0.4">
      <c r="A122" s="3" t="s">
        <v>77</v>
      </c>
      <c r="B122" s="3">
        <v>27</v>
      </c>
      <c r="C122" s="3" t="s">
        <v>130</v>
      </c>
      <c r="D122" s="3" t="s">
        <v>131</v>
      </c>
      <c r="E122" s="3">
        <v>1</v>
      </c>
      <c r="F122" s="3" t="s">
        <v>12</v>
      </c>
      <c r="G122" s="3" t="s">
        <v>285</v>
      </c>
      <c r="H122" s="3">
        <v>1</v>
      </c>
      <c r="I122" s="3" t="s">
        <v>35</v>
      </c>
    </row>
    <row r="123" spans="1:9" ht="14.25" customHeight="1" x14ac:dyDescent="0.4">
      <c r="A123" s="3" t="s">
        <v>77</v>
      </c>
      <c r="B123" s="3">
        <v>27</v>
      </c>
      <c r="C123" s="3" t="s">
        <v>130</v>
      </c>
      <c r="D123" s="3" t="s">
        <v>131</v>
      </c>
      <c r="E123" s="3">
        <v>2</v>
      </c>
      <c r="F123" s="3" t="s">
        <v>13</v>
      </c>
      <c r="G123" s="3" t="s">
        <v>36</v>
      </c>
      <c r="H123" s="3">
        <v>1</v>
      </c>
      <c r="I123" s="3" t="s">
        <v>286</v>
      </c>
    </row>
    <row r="124" spans="1:9" ht="14.25" customHeight="1" x14ac:dyDescent="0.4">
      <c r="A124" s="3" t="s">
        <v>77</v>
      </c>
      <c r="B124" s="3">
        <v>28</v>
      </c>
      <c r="C124" s="3" t="s">
        <v>132</v>
      </c>
      <c r="D124" s="3" t="s">
        <v>133</v>
      </c>
      <c r="E124" s="3">
        <v>1</v>
      </c>
      <c r="F124" s="3" t="s">
        <v>12</v>
      </c>
      <c r="G124" s="3" t="s">
        <v>285</v>
      </c>
      <c r="H124" s="3">
        <v>1</v>
      </c>
      <c r="I124" s="3" t="s">
        <v>35</v>
      </c>
    </row>
    <row r="125" spans="1:9" ht="14.25" customHeight="1" x14ac:dyDescent="0.4">
      <c r="A125" s="3" t="s">
        <v>77</v>
      </c>
      <c r="B125" s="3">
        <v>28</v>
      </c>
      <c r="C125" s="3" t="s">
        <v>132</v>
      </c>
      <c r="D125" s="3" t="s">
        <v>133</v>
      </c>
      <c r="E125" s="3">
        <v>2</v>
      </c>
      <c r="F125" s="3" t="s">
        <v>13</v>
      </c>
      <c r="G125" s="3" t="s">
        <v>36</v>
      </c>
      <c r="H125" s="3">
        <v>1</v>
      </c>
      <c r="I125" s="3" t="s">
        <v>286</v>
      </c>
    </row>
    <row r="126" spans="1:9" ht="14.25" customHeight="1" x14ac:dyDescent="0.4">
      <c r="A126" s="3" t="s">
        <v>77</v>
      </c>
      <c r="B126" s="3">
        <v>29</v>
      </c>
      <c r="C126" s="3" t="s">
        <v>134</v>
      </c>
      <c r="D126" s="3" t="s">
        <v>135</v>
      </c>
      <c r="E126" s="3">
        <v>1</v>
      </c>
      <c r="F126" s="3" t="s">
        <v>12</v>
      </c>
      <c r="G126" s="3" t="s">
        <v>285</v>
      </c>
      <c r="H126" s="3">
        <v>1</v>
      </c>
      <c r="I126" s="3" t="s">
        <v>35</v>
      </c>
    </row>
    <row r="127" spans="1:9" ht="14.25" customHeight="1" x14ac:dyDescent="0.4">
      <c r="A127" s="3" t="s">
        <v>77</v>
      </c>
      <c r="B127" s="3">
        <v>29</v>
      </c>
      <c r="C127" s="3" t="s">
        <v>134</v>
      </c>
      <c r="D127" s="3" t="s">
        <v>135</v>
      </c>
      <c r="E127" s="3">
        <v>2</v>
      </c>
      <c r="F127" s="3" t="s">
        <v>13</v>
      </c>
      <c r="G127" s="3" t="s">
        <v>36</v>
      </c>
      <c r="H127" s="3">
        <v>1</v>
      </c>
      <c r="I127" s="3" t="s">
        <v>286</v>
      </c>
    </row>
    <row r="128" spans="1:9" ht="14.25" customHeight="1" x14ac:dyDescent="0.4">
      <c r="A128" s="4" t="s">
        <v>136</v>
      </c>
      <c r="B128" s="4">
        <v>1</v>
      </c>
      <c r="C128" s="4" t="s">
        <v>137</v>
      </c>
      <c r="D128" s="4" t="s">
        <v>138</v>
      </c>
      <c r="E128" s="4">
        <v>1</v>
      </c>
      <c r="F128" s="4" t="s">
        <v>12</v>
      </c>
      <c r="G128" s="29" t="s">
        <v>285</v>
      </c>
      <c r="H128" s="29">
        <v>1</v>
      </c>
      <c r="I128" s="29" t="s">
        <v>35</v>
      </c>
    </row>
    <row r="129" spans="1:9" ht="14.25" customHeight="1" x14ac:dyDescent="0.4">
      <c r="A129" s="4" t="s">
        <v>136</v>
      </c>
      <c r="B129" s="4">
        <v>1</v>
      </c>
      <c r="C129" s="4" t="s">
        <v>137</v>
      </c>
      <c r="D129" s="4" t="s">
        <v>138</v>
      </c>
      <c r="E129" s="4">
        <v>2</v>
      </c>
      <c r="F129" s="4" t="s">
        <v>13</v>
      </c>
      <c r="G129" s="29" t="s">
        <v>36</v>
      </c>
      <c r="H129" s="29">
        <v>1</v>
      </c>
      <c r="I129" s="29" t="s">
        <v>286</v>
      </c>
    </row>
    <row r="130" spans="1:9" ht="14.25" customHeight="1" x14ac:dyDescent="0.4">
      <c r="A130" s="4" t="s">
        <v>136</v>
      </c>
      <c r="B130" s="4">
        <v>2</v>
      </c>
      <c r="C130" s="4" t="s">
        <v>139</v>
      </c>
      <c r="D130" s="4" t="s">
        <v>140</v>
      </c>
      <c r="E130" s="4">
        <v>1</v>
      </c>
      <c r="F130" s="4" t="s">
        <v>12</v>
      </c>
      <c r="G130" s="29" t="s">
        <v>285</v>
      </c>
      <c r="H130" s="29">
        <v>1</v>
      </c>
      <c r="I130" s="29" t="s">
        <v>35</v>
      </c>
    </row>
    <row r="131" spans="1:9" ht="14.25" customHeight="1" x14ac:dyDescent="0.4">
      <c r="A131" s="4" t="s">
        <v>136</v>
      </c>
      <c r="B131" s="4">
        <v>2</v>
      </c>
      <c r="C131" s="4" t="s">
        <v>139</v>
      </c>
      <c r="D131" s="4" t="s">
        <v>140</v>
      </c>
      <c r="E131" s="4">
        <v>2</v>
      </c>
      <c r="F131" s="4" t="s">
        <v>13</v>
      </c>
      <c r="G131" s="29" t="s">
        <v>36</v>
      </c>
      <c r="H131" s="29">
        <v>1</v>
      </c>
      <c r="I131" s="29" t="s">
        <v>286</v>
      </c>
    </row>
    <row r="132" spans="1:9" ht="14.25" customHeight="1" x14ac:dyDescent="0.4">
      <c r="A132" s="4" t="s">
        <v>136</v>
      </c>
      <c r="B132" s="4">
        <v>3</v>
      </c>
      <c r="C132" s="4" t="s">
        <v>141</v>
      </c>
      <c r="D132" s="4" t="s">
        <v>142</v>
      </c>
      <c r="E132" s="4">
        <v>1</v>
      </c>
      <c r="F132" s="4" t="s">
        <v>12</v>
      </c>
      <c r="G132" s="29" t="s">
        <v>285</v>
      </c>
      <c r="H132" s="29">
        <v>1</v>
      </c>
      <c r="I132" s="29" t="s">
        <v>35</v>
      </c>
    </row>
    <row r="133" spans="1:9" ht="14.25" customHeight="1" x14ac:dyDescent="0.4">
      <c r="A133" s="4" t="s">
        <v>136</v>
      </c>
      <c r="B133" s="4">
        <v>3</v>
      </c>
      <c r="C133" s="4" t="s">
        <v>141</v>
      </c>
      <c r="D133" s="4" t="s">
        <v>142</v>
      </c>
      <c r="E133" s="4">
        <v>2</v>
      </c>
      <c r="F133" s="4" t="s">
        <v>13</v>
      </c>
      <c r="G133" s="29" t="s">
        <v>36</v>
      </c>
      <c r="H133" s="29">
        <v>1</v>
      </c>
      <c r="I133" s="29" t="s">
        <v>286</v>
      </c>
    </row>
    <row r="134" spans="1:9" ht="14.25" customHeight="1" x14ac:dyDescent="0.4">
      <c r="A134" s="4" t="s">
        <v>136</v>
      </c>
      <c r="B134" s="4">
        <v>4</v>
      </c>
      <c r="C134" s="4" t="s">
        <v>143</v>
      </c>
      <c r="D134" s="4" t="s">
        <v>144</v>
      </c>
      <c r="E134" s="4">
        <v>1</v>
      </c>
      <c r="F134" s="4" t="s">
        <v>12</v>
      </c>
      <c r="G134" s="29" t="s">
        <v>285</v>
      </c>
      <c r="H134" s="29">
        <v>1</v>
      </c>
      <c r="I134" s="29" t="s">
        <v>35</v>
      </c>
    </row>
    <row r="135" spans="1:9" ht="14.25" customHeight="1" x14ac:dyDescent="0.4">
      <c r="A135" s="4" t="s">
        <v>136</v>
      </c>
      <c r="B135" s="4">
        <v>4</v>
      </c>
      <c r="C135" s="4" t="s">
        <v>143</v>
      </c>
      <c r="D135" s="4" t="s">
        <v>144</v>
      </c>
      <c r="E135" s="4">
        <v>2</v>
      </c>
      <c r="F135" s="4" t="s">
        <v>13</v>
      </c>
      <c r="G135" s="29" t="s">
        <v>36</v>
      </c>
      <c r="H135" s="29">
        <v>1</v>
      </c>
      <c r="I135" s="29" t="s">
        <v>286</v>
      </c>
    </row>
    <row r="136" spans="1:9" ht="14.25" customHeight="1" x14ac:dyDescent="0.4">
      <c r="A136" s="4" t="s">
        <v>136</v>
      </c>
      <c r="B136" s="4">
        <v>5</v>
      </c>
      <c r="C136" s="4" t="s">
        <v>145</v>
      </c>
      <c r="D136" s="4" t="s">
        <v>146</v>
      </c>
      <c r="E136" s="4">
        <v>1</v>
      </c>
      <c r="F136" s="4" t="s">
        <v>12</v>
      </c>
      <c r="G136" s="29" t="s">
        <v>285</v>
      </c>
      <c r="H136" s="29">
        <v>1</v>
      </c>
      <c r="I136" s="29" t="s">
        <v>35</v>
      </c>
    </row>
    <row r="137" spans="1:9" ht="14.25" customHeight="1" x14ac:dyDescent="0.4">
      <c r="A137" s="4" t="s">
        <v>136</v>
      </c>
      <c r="B137" s="4">
        <v>5</v>
      </c>
      <c r="C137" s="4" t="s">
        <v>145</v>
      </c>
      <c r="D137" s="4" t="s">
        <v>146</v>
      </c>
      <c r="E137" s="4">
        <v>2</v>
      </c>
      <c r="F137" s="4" t="s">
        <v>13</v>
      </c>
      <c r="G137" s="29" t="s">
        <v>36</v>
      </c>
      <c r="H137" s="29">
        <v>1</v>
      </c>
      <c r="I137" s="29" t="s">
        <v>286</v>
      </c>
    </row>
    <row r="138" spans="1:9" ht="14.25" customHeight="1" x14ac:dyDescent="0.4">
      <c r="A138" s="4" t="s">
        <v>136</v>
      </c>
      <c r="B138" s="4">
        <v>6</v>
      </c>
      <c r="C138" s="4" t="s">
        <v>147</v>
      </c>
      <c r="D138" s="4" t="s">
        <v>148</v>
      </c>
      <c r="E138" s="4">
        <v>1</v>
      </c>
      <c r="F138" s="4" t="s">
        <v>12</v>
      </c>
      <c r="G138" s="29" t="s">
        <v>285</v>
      </c>
      <c r="H138" s="29">
        <v>1</v>
      </c>
      <c r="I138" s="29" t="s">
        <v>35</v>
      </c>
    </row>
    <row r="139" spans="1:9" ht="14.25" customHeight="1" x14ac:dyDescent="0.4">
      <c r="A139" s="4" t="s">
        <v>136</v>
      </c>
      <c r="B139" s="4">
        <v>6</v>
      </c>
      <c r="C139" s="4" t="s">
        <v>147</v>
      </c>
      <c r="D139" s="4" t="s">
        <v>148</v>
      </c>
      <c r="E139" s="4">
        <v>2</v>
      </c>
      <c r="F139" s="4" t="s">
        <v>13</v>
      </c>
      <c r="G139" s="29" t="s">
        <v>36</v>
      </c>
      <c r="H139" s="29">
        <v>1</v>
      </c>
      <c r="I139" s="29" t="s">
        <v>286</v>
      </c>
    </row>
    <row r="140" spans="1:9" ht="14.25" customHeight="1" x14ac:dyDescent="0.4">
      <c r="A140" s="4" t="s">
        <v>136</v>
      </c>
      <c r="B140" s="4">
        <v>7</v>
      </c>
      <c r="C140" s="4" t="s">
        <v>149</v>
      </c>
      <c r="D140" s="4" t="s">
        <v>150</v>
      </c>
      <c r="E140" s="4">
        <v>1</v>
      </c>
      <c r="F140" s="4" t="s">
        <v>12</v>
      </c>
      <c r="G140" s="29" t="s">
        <v>285</v>
      </c>
      <c r="H140" s="29">
        <v>1</v>
      </c>
      <c r="I140" s="29" t="s">
        <v>35</v>
      </c>
    </row>
    <row r="141" spans="1:9" ht="14.25" customHeight="1" x14ac:dyDescent="0.4">
      <c r="A141" s="4" t="s">
        <v>136</v>
      </c>
      <c r="B141" s="4">
        <v>7</v>
      </c>
      <c r="C141" s="4" t="s">
        <v>149</v>
      </c>
      <c r="D141" s="4" t="s">
        <v>150</v>
      </c>
      <c r="E141" s="4">
        <v>2</v>
      </c>
      <c r="F141" s="4" t="s">
        <v>13</v>
      </c>
      <c r="G141" s="29" t="s">
        <v>36</v>
      </c>
      <c r="H141" s="29">
        <v>1</v>
      </c>
      <c r="I141" s="29" t="s">
        <v>286</v>
      </c>
    </row>
    <row r="142" spans="1:9" ht="14.25" customHeight="1" x14ac:dyDescent="0.4">
      <c r="A142" s="4" t="s">
        <v>136</v>
      </c>
      <c r="B142" s="4">
        <v>8</v>
      </c>
      <c r="C142" s="4" t="s">
        <v>151</v>
      </c>
      <c r="D142" s="4" t="s">
        <v>152</v>
      </c>
      <c r="E142" s="4">
        <v>1</v>
      </c>
      <c r="F142" s="4" t="s">
        <v>12</v>
      </c>
      <c r="G142" s="29" t="s">
        <v>285</v>
      </c>
      <c r="H142" s="29">
        <v>1</v>
      </c>
      <c r="I142" s="29" t="s">
        <v>35</v>
      </c>
    </row>
    <row r="143" spans="1:9" ht="14.25" customHeight="1" x14ac:dyDescent="0.4">
      <c r="A143" s="4" t="s">
        <v>136</v>
      </c>
      <c r="B143" s="4">
        <v>8</v>
      </c>
      <c r="C143" s="4" t="s">
        <v>151</v>
      </c>
      <c r="D143" s="4" t="s">
        <v>152</v>
      </c>
      <c r="E143" s="4">
        <v>2</v>
      </c>
      <c r="F143" s="4" t="s">
        <v>13</v>
      </c>
      <c r="G143" s="29" t="s">
        <v>36</v>
      </c>
      <c r="H143" s="29">
        <v>1</v>
      </c>
      <c r="I143" s="29" t="s">
        <v>286</v>
      </c>
    </row>
    <row r="144" spans="1:9" ht="14.25" customHeight="1" x14ac:dyDescent="0.4">
      <c r="A144" s="4" t="s">
        <v>136</v>
      </c>
      <c r="B144" s="4">
        <v>9</v>
      </c>
      <c r="C144" s="4" t="s">
        <v>153</v>
      </c>
      <c r="D144" s="4" t="s">
        <v>154</v>
      </c>
      <c r="E144" s="4">
        <v>1</v>
      </c>
      <c r="F144" s="4" t="s">
        <v>12</v>
      </c>
      <c r="G144" s="29" t="s">
        <v>285</v>
      </c>
      <c r="H144" s="29">
        <v>1</v>
      </c>
      <c r="I144" s="29" t="s">
        <v>35</v>
      </c>
    </row>
    <row r="145" spans="1:9" ht="14.25" customHeight="1" x14ac:dyDescent="0.4">
      <c r="A145" s="4" t="s">
        <v>136</v>
      </c>
      <c r="B145" s="4">
        <v>9</v>
      </c>
      <c r="C145" s="4" t="s">
        <v>153</v>
      </c>
      <c r="D145" s="4" t="s">
        <v>154</v>
      </c>
      <c r="E145" s="4">
        <v>2</v>
      </c>
      <c r="F145" s="4" t="s">
        <v>13</v>
      </c>
      <c r="G145" s="29" t="s">
        <v>36</v>
      </c>
      <c r="H145" s="29">
        <v>1</v>
      </c>
      <c r="I145" s="29" t="s">
        <v>286</v>
      </c>
    </row>
    <row r="146" spans="1:9" ht="14.25" customHeight="1" x14ac:dyDescent="0.4">
      <c r="A146" s="4" t="s">
        <v>136</v>
      </c>
      <c r="B146" s="4">
        <v>10</v>
      </c>
      <c r="C146" s="4" t="s">
        <v>155</v>
      </c>
      <c r="D146" s="4" t="s">
        <v>156</v>
      </c>
      <c r="E146" s="4">
        <v>1</v>
      </c>
      <c r="F146" s="4" t="s">
        <v>12</v>
      </c>
      <c r="G146" s="29" t="s">
        <v>285</v>
      </c>
      <c r="H146" s="29">
        <v>1</v>
      </c>
      <c r="I146" s="29" t="s">
        <v>35</v>
      </c>
    </row>
    <row r="147" spans="1:9" ht="14.25" customHeight="1" x14ac:dyDescent="0.4">
      <c r="A147" s="4" t="s">
        <v>136</v>
      </c>
      <c r="B147" s="4">
        <v>10</v>
      </c>
      <c r="C147" s="4" t="s">
        <v>155</v>
      </c>
      <c r="D147" s="4" t="s">
        <v>156</v>
      </c>
      <c r="E147" s="4">
        <v>2</v>
      </c>
      <c r="F147" s="4" t="s">
        <v>13</v>
      </c>
      <c r="G147" s="29" t="s">
        <v>36</v>
      </c>
      <c r="H147" s="29">
        <v>1</v>
      </c>
      <c r="I147" s="29" t="s">
        <v>286</v>
      </c>
    </row>
    <row r="148" spans="1:9" ht="14.25" customHeight="1" x14ac:dyDescent="0.4">
      <c r="A148" s="4" t="s">
        <v>136</v>
      </c>
      <c r="B148" s="4">
        <v>11</v>
      </c>
      <c r="C148" s="4" t="s">
        <v>157</v>
      </c>
      <c r="D148" s="4" t="s">
        <v>158</v>
      </c>
      <c r="E148" s="4">
        <v>1</v>
      </c>
      <c r="F148" s="4" t="s">
        <v>12</v>
      </c>
      <c r="G148" s="29" t="s">
        <v>285</v>
      </c>
      <c r="H148" s="29">
        <v>1</v>
      </c>
      <c r="I148" s="29" t="s">
        <v>35</v>
      </c>
    </row>
    <row r="149" spans="1:9" ht="14.25" customHeight="1" x14ac:dyDescent="0.4">
      <c r="A149" s="4" t="s">
        <v>136</v>
      </c>
      <c r="B149" s="4">
        <v>11</v>
      </c>
      <c r="C149" s="4" t="s">
        <v>157</v>
      </c>
      <c r="D149" s="4" t="s">
        <v>158</v>
      </c>
      <c r="E149" s="4">
        <v>2</v>
      </c>
      <c r="F149" s="4" t="s">
        <v>13</v>
      </c>
      <c r="G149" s="29" t="s">
        <v>36</v>
      </c>
      <c r="H149" s="29">
        <v>1</v>
      </c>
      <c r="I149" s="29" t="s">
        <v>286</v>
      </c>
    </row>
    <row r="150" spans="1:9" ht="14.25" customHeight="1" x14ac:dyDescent="0.4">
      <c r="A150" s="4" t="s">
        <v>136</v>
      </c>
      <c r="B150" s="4">
        <v>12</v>
      </c>
      <c r="C150" s="4" t="s">
        <v>159</v>
      </c>
      <c r="D150" s="4" t="s">
        <v>160</v>
      </c>
      <c r="E150" s="4">
        <v>1</v>
      </c>
      <c r="F150" s="4" t="s">
        <v>12</v>
      </c>
      <c r="G150" s="29" t="s">
        <v>285</v>
      </c>
      <c r="H150" s="29">
        <v>1</v>
      </c>
      <c r="I150" s="29" t="s">
        <v>35</v>
      </c>
    </row>
    <row r="151" spans="1:9" ht="14.25" customHeight="1" x14ac:dyDescent="0.4">
      <c r="A151" s="4" t="s">
        <v>136</v>
      </c>
      <c r="B151" s="4">
        <v>12</v>
      </c>
      <c r="C151" s="4" t="s">
        <v>159</v>
      </c>
      <c r="D151" s="4" t="s">
        <v>160</v>
      </c>
      <c r="E151" s="4">
        <v>2</v>
      </c>
      <c r="F151" s="4" t="s">
        <v>13</v>
      </c>
      <c r="G151" s="29" t="s">
        <v>36</v>
      </c>
      <c r="H151" s="29">
        <v>1</v>
      </c>
      <c r="I151" s="29" t="s">
        <v>286</v>
      </c>
    </row>
    <row r="152" spans="1:9" ht="14.25" customHeight="1" x14ac:dyDescent="0.4">
      <c r="A152" s="4" t="s">
        <v>136</v>
      </c>
      <c r="B152" s="4">
        <v>13</v>
      </c>
      <c r="C152" s="4" t="s">
        <v>161</v>
      </c>
      <c r="D152" s="4" t="s">
        <v>162</v>
      </c>
      <c r="E152" s="4">
        <v>1</v>
      </c>
      <c r="F152" s="4" t="s">
        <v>12</v>
      </c>
      <c r="G152" s="29" t="s">
        <v>285</v>
      </c>
      <c r="H152" s="29">
        <v>1</v>
      </c>
      <c r="I152" s="29" t="s">
        <v>35</v>
      </c>
    </row>
    <row r="153" spans="1:9" ht="14.25" customHeight="1" x14ac:dyDescent="0.4">
      <c r="A153" s="4" t="s">
        <v>136</v>
      </c>
      <c r="B153" s="4">
        <v>13</v>
      </c>
      <c r="C153" s="4" t="s">
        <v>161</v>
      </c>
      <c r="D153" s="4" t="s">
        <v>162</v>
      </c>
      <c r="E153" s="4">
        <v>2</v>
      </c>
      <c r="F153" s="4" t="s">
        <v>13</v>
      </c>
      <c r="G153" s="29" t="s">
        <v>36</v>
      </c>
      <c r="H153" s="29">
        <v>1</v>
      </c>
      <c r="I153" s="29" t="s">
        <v>286</v>
      </c>
    </row>
    <row r="154" spans="1:9" ht="14.25" customHeight="1" x14ac:dyDescent="0.4">
      <c r="A154" s="4" t="s">
        <v>136</v>
      </c>
      <c r="B154" s="4">
        <v>14</v>
      </c>
      <c r="C154" s="4" t="s">
        <v>163</v>
      </c>
      <c r="D154" s="4" t="s">
        <v>164</v>
      </c>
      <c r="E154" s="4">
        <v>1</v>
      </c>
      <c r="F154" s="4" t="s">
        <v>12</v>
      </c>
      <c r="G154" s="29" t="s">
        <v>285</v>
      </c>
      <c r="H154" s="29">
        <v>1</v>
      </c>
      <c r="I154" s="29" t="s">
        <v>35</v>
      </c>
    </row>
    <row r="155" spans="1:9" ht="14.25" customHeight="1" x14ac:dyDescent="0.4">
      <c r="A155" s="4" t="s">
        <v>136</v>
      </c>
      <c r="B155" s="4">
        <v>14</v>
      </c>
      <c r="C155" s="4" t="s">
        <v>163</v>
      </c>
      <c r="D155" s="4" t="s">
        <v>164</v>
      </c>
      <c r="E155" s="4">
        <v>2</v>
      </c>
      <c r="F155" s="4" t="s">
        <v>13</v>
      </c>
      <c r="G155" s="29" t="s">
        <v>36</v>
      </c>
      <c r="H155" s="29">
        <v>1</v>
      </c>
      <c r="I155" s="29" t="s">
        <v>286</v>
      </c>
    </row>
    <row r="156" spans="1:9" ht="14.25" customHeight="1" x14ac:dyDescent="0.4">
      <c r="A156" s="4" t="s">
        <v>136</v>
      </c>
      <c r="B156" s="4">
        <v>15</v>
      </c>
      <c r="C156" s="4" t="s">
        <v>165</v>
      </c>
      <c r="D156" s="4" t="s">
        <v>166</v>
      </c>
      <c r="E156" s="4">
        <v>1</v>
      </c>
      <c r="F156" s="4" t="s">
        <v>12</v>
      </c>
      <c r="G156" s="29" t="s">
        <v>285</v>
      </c>
      <c r="H156" s="29">
        <v>1</v>
      </c>
      <c r="I156" s="29" t="s">
        <v>35</v>
      </c>
    </row>
    <row r="157" spans="1:9" ht="14.25" customHeight="1" x14ac:dyDescent="0.4">
      <c r="A157" s="4" t="s">
        <v>136</v>
      </c>
      <c r="B157" s="4">
        <v>15</v>
      </c>
      <c r="C157" s="4" t="s">
        <v>165</v>
      </c>
      <c r="D157" s="4" t="s">
        <v>166</v>
      </c>
      <c r="E157" s="4">
        <v>2</v>
      </c>
      <c r="F157" s="4" t="s">
        <v>13</v>
      </c>
      <c r="G157" s="29" t="s">
        <v>36</v>
      </c>
      <c r="H157" s="29">
        <v>1</v>
      </c>
      <c r="I157" s="29" t="s">
        <v>286</v>
      </c>
    </row>
    <row r="158" spans="1:9" ht="14.25" customHeight="1" x14ac:dyDescent="0.4">
      <c r="A158" s="4" t="s">
        <v>136</v>
      </c>
      <c r="B158" s="4">
        <v>16</v>
      </c>
      <c r="C158" s="4" t="s">
        <v>167</v>
      </c>
      <c r="D158" s="4" t="s">
        <v>168</v>
      </c>
      <c r="E158" s="4">
        <v>1</v>
      </c>
      <c r="F158" s="4" t="s">
        <v>12</v>
      </c>
      <c r="G158" s="29" t="s">
        <v>285</v>
      </c>
      <c r="H158" s="29">
        <v>1</v>
      </c>
      <c r="I158" s="29" t="s">
        <v>35</v>
      </c>
    </row>
    <row r="159" spans="1:9" ht="14.25" customHeight="1" x14ac:dyDescent="0.4">
      <c r="A159" s="4" t="s">
        <v>136</v>
      </c>
      <c r="B159" s="4">
        <v>16</v>
      </c>
      <c r="C159" s="4" t="s">
        <v>167</v>
      </c>
      <c r="D159" s="4" t="s">
        <v>168</v>
      </c>
      <c r="E159" s="4">
        <v>2</v>
      </c>
      <c r="F159" s="4" t="s">
        <v>13</v>
      </c>
      <c r="G159" s="29" t="s">
        <v>36</v>
      </c>
      <c r="H159" s="29">
        <v>1</v>
      </c>
      <c r="I159" s="29" t="s">
        <v>286</v>
      </c>
    </row>
    <row r="160" spans="1:9" ht="14.25" customHeight="1" x14ac:dyDescent="0.4">
      <c r="A160" s="4" t="s">
        <v>136</v>
      </c>
      <c r="B160" s="4">
        <v>17</v>
      </c>
      <c r="C160" s="4" t="s">
        <v>339</v>
      </c>
      <c r="D160" s="4" t="s">
        <v>340</v>
      </c>
      <c r="E160" s="4">
        <v>1</v>
      </c>
      <c r="F160" s="4" t="s">
        <v>12</v>
      </c>
      <c r="G160" s="29" t="s">
        <v>285</v>
      </c>
      <c r="H160" s="29">
        <v>1</v>
      </c>
      <c r="I160" s="29" t="s">
        <v>35</v>
      </c>
    </row>
    <row r="161" spans="1:9" ht="14.25" customHeight="1" x14ac:dyDescent="0.4">
      <c r="A161" s="4" t="s">
        <v>136</v>
      </c>
      <c r="B161" s="4">
        <v>17</v>
      </c>
      <c r="C161" s="4" t="s">
        <v>339</v>
      </c>
      <c r="D161" s="4" t="s">
        <v>340</v>
      </c>
      <c r="E161" s="4">
        <v>2</v>
      </c>
      <c r="F161" s="4" t="s">
        <v>13</v>
      </c>
      <c r="G161" s="29" t="s">
        <v>36</v>
      </c>
      <c r="H161" s="29">
        <v>1</v>
      </c>
      <c r="I161" s="29" t="s">
        <v>286</v>
      </c>
    </row>
    <row r="162" spans="1:9" ht="14.25" customHeight="1" x14ac:dyDescent="0.4">
      <c r="A162" s="3" t="s">
        <v>169</v>
      </c>
      <c r="B162" s="3">
        <v>1</v>
      </c>
      <c r="C162" s="3" t="s">
        <v>170</v>
      </c>
      <c r="D162" s="3" t="s">
        <v>171</v>
      </c>
      <c r="E162" s="3">
        <v>1</v>
      </c>
      <c r="F162" s="3" t="s">
        <v>12</v>
      </c>
      <c r="G162" s="3" t="s">
        <v>285</v>
      </c>
      <c r="H162" s="3">
        <v>1</v>
      </c>
      <c r="I162" s="3" t="s">
        <v>35</v>
      </c>
    </row>
    <row r="163" spans="1:9" ht="14.25" customHeight="1" x14ac:dyDescent="0.4">
      <c r="A163" s="3" t="s">
        <v>169</v>
      </c>
      <c r="B163" s="3">
        <v>1</v>
      </c>
      <c r="C163" s="3" t="s">
        <v>170</v>
      </c>
      <c r="D163" s="3" t="s">
        <v>171</v>
      </c>
      <c r="E163" s="3">
        <v>2</v>
      </c>
      <c r="F163" s="3" t="s">
        <v>13</v>
      </c>
      <c r="G163" s="3" t="s">
        <v>36</v>
      </c>
      <c r="H163" s="3">
        <v>17</v>
      </c>
      <c r="I163" s="3" t="s">
        <v>289</v>
      </c>
    </row>
    <row r="164" spans="1:9" ht="14.25" customHeight="1" x14ac:dyDescent="0.4">
      <c r="A164" s="3" t="s">
        <v>169</v>
      </c>
      <c r="B164" s="3">
        <v>2</v>
      </c>
      <c r="C164" s="3" t="s">
        <v>172</v>
      </c>
      <c r="D164" s="3" t="s">
        <v>173</v>
      </c>
      <c r="E164" s="3">
        <v>1</v>
      </c>
      <c r="F164" s="3" t="s">
        <v>12</v>
      </c>
      <c r="G164" s="3" t="s">
        <v>285</v>
      </c>
      <c r="H164" s="3">
        <v>1</v>
      </c>
      <c r="I164" s="3" t="s">
        <v>35</v>
      </c>
    </row>
    <row r="165" spans="1:9" ht="14.25" customHeight="1" x14ac:dyDescent="0.4">
      <c r="A165" s="3" t="s">
        <v>169</v>
      </c>
      <c r="B165" s="3">
        <v>2</v>
      </c>
      <c r="C165" s="3" t="s">
        <v>172</v>
      </c>
      <c r="D165" s="3" t="s">
        <v>173</v>
      </c>
      <c r="E165" s="3">
        <v>2</v>
      </c>
      <c r="F165" s="3" t="s">
        <v>13</v>
      </c>
      <c r="G165" s="3" t="s">
        <v>36</v>
      </c>
      <c r="H165" s="3">
        <v>17</v>
      </c>
      <c r="I165" s="3" t="s">
        <v>289</v>
      </c>
    </row>
    <row r="166" spans="1:9" ht="14.25" customHeight="1" x14ac:dyDescent="0.4">
      <c r="A166" s="3" t="s">
        <v>169</v>
      </c>
      <c r="B166" s="3">
        <v>3</v>
      </c>
      <c r="C166" s="3" t="s">
        <v>174</v>
      </c>
      <c r="D166" s="3" t="s">
        <v>175</v>
      </c>
      <c r="E166" s="3">
        <v>1</v>
      </c>
      <c r="F166" s="3" t="s">
        <v>12</v>
      </c>
      <c r="G166" s="3" t="s">
        <v>285</v>
      </c>
      <c r="H166" s="3">
        <v>1</v>
      </c>
      <c r="I166" s="3" t="s">
        <v>35</v>
      </c>
    </row>
    <row r="167" spans="1:9" ht="14.25" customHeight="1" x14ac:dyDescent="0.4">
      <c r="A167" s="3" t="s">
        <v>169</v>
      </c>
      <c r="B167" s="3">
        <v>3</v>
      </c>
      <c r="C167" s="3" t="s">
        <v>174</v>
      </c>
      <c r="D167" s="3" t="s">
        <v>175</v>
      </c>
      <c r="E167" s="3">
        <v>2</v>
      </c>
      <c r="F167" s="3" t="s">
        <v>13</v>
      </c>
      <c r="G167" s="3" t="s">
        <v>36</v>
      </c>
      <c r="H167" s="3">
        <v>17</v>
      </c>
      <c r="I167" s="3" t="s">
        <v>289</v>
      </c>
    </row>
    <row r="168" spans="1:9" ht="14.25" customHeight="1" x14ac:dyDescent="0.4">
      <c r="A168" s="3" t="s">
        <v>169</v>
      </c>
      <c r="B168" s="3">
        <v>4</v>
      </c>
      <c r="C168" s="3" t="s">
        <v>176</v>
      </c>
      <c r="D168" s="3" t="s">
        <v>177</v>
      </c>
      <c r="E168" s="3">
        <v>1</v>
      </c>
      <c r="F168" s="3" t="s">
        <v>12</v>
      </c>
      <c r="G168" s="3" t="s">
        <v>285</v>
      </c>
      <c r="H168" s="3">
        <v>1</v>
      </c>
      <c r="I168" s="3" t="s">
        <v>35</v>
      </c>
    </row>
    <row r="169" spans="1:9" ht="14.25" customHeight="1" x14ac:dyDescent="0.4">
      <c r="A169" s="3" t="s">
        <v>169</v>
      </c>
      <c r="B169" s="3">
        <v>4</v>
      </c>
      <c r="C169" s="3" t="s">
        <v>176</v>
      </c>
      <c r="D169" s="3" t="s">
        <v>177</v>
      </c>
      <c r="E169" s="3">
        <v>2</v>
      </c>
      <c r="F169" s="3" t="s">
        <v>13</v>
      </c>
      <c r="G169" s="3" t="s">
        <v>36</v>
      </c>
      <c r="H169" s="3">
        <v>17</v>
      </c>
      <c r="I169" s="3" t="s">
        <v>289</v>
      </c>
    </row>
    <row r="170" spans="1:9" ht="14.25" customHeight="1" x14ac:dyDescent="0.4">
      <c r="A170" s="3" t="s">
        <v>169</v>
      </c>
      <c r="B170" s="3">
        <v>5</v>
      </c>
      <c r="C170" s="3" t="s">
        <v>178</v>
      </c>
      <c r="D170" s="3" t="s">
        <v>179</v>
      </c>
      <c r="E170" s="3">
        <v>1</v>
      </c>
      <c r="F170" s="3" t="s">
        <v>12</v>
      </c>
      <c r="G170" s="3" t="s">
        <v>285</v>
      </c>
      <c r="H170" s="3">
        <v>1</v>
      </c>
      <c r="I170" s="3" t="s">
        <v>35</v>
      </c>
    </row>
    <row r="171" spans="1:9" ht="14.25" customHeight="1" x14ac:dyDescent="0.4">
      <c r="A171" s="3" t="s">
        <v>169</v>
      </c>
      <c r="B171" s="3">
        <v>5</v>
      </c>
      <c r="C171" s="3" t="s">
        <v>178</v>
      </c>
      <c r="D171" s="3" t="s">
        <v>179</v>
      </c>
      <c r="E171" s="3">
        <v>2</v>
      </c>
      <c r="F171" s="3" t="s">
        <v>13</v>
      </c>
      <c r="G171" s="3" t="s">
        <v>36</v>
      </c>
      <c r="H171" s="3">
        <v>17</v>
      </c>
      <c r="I171" s="3" t="s">
        <v>289</v>
      </c>
    </row>
    <row r="172" spans="1:9" ht="14.25" customHeight="1" x14ac:dyDescent="0.4">
      <c r="A172" s="3" t="s">
        <v>169</v>
      </c>
      <c r="B172" s="3">
        <v>6</v>
      </c>
      <c r="C172" s="3" t="s">
        <v>180</v>
      </c>
      <c r="D172" s="3" t="s">
        <v>181</v>
      </c>
      <c r="E172" s="3">
        <v>1</v>
      </c>
      <c r="F172" s="3" t="s">
        <v>12</v>
      </c>
      <c r="G172" s="3" t="s">
        <v>285</v>
      </c>
      <c r="H172" s="3">
        <v>1</v>
      </c>
      <c r="I172" s="3" t="s">
        <v>35</v>
      </c>
    </row>
    <row r="173" spans="1:9" ht="14.25" customHeight="1" x14ac:dyDescent="0.4">
      <c r="A173" s="3" t="s">
        <v>169</v>
      </c>
      <c r="B173" s="3">
        <v>6</v>
      </c>
      <c r="C173" s="3" t="s">
        <v>180</v>
      </c>
      <c r="D173" s="3" t="s">
        <v>181</v>
      </c>
      <c r="E173" s="3">
        <v>2</v>
      </c>
      <c r="F173" s="3" t="s">
        <v>13</v>
      </c>
      <c r="G173" s="3" t="s">
        <v>36</v>
      </c>
      <c r="H173" s="3">
        <v>17</v>
      </c>
      <c r="I173" s="3" t="s">
        <v>289</v>
      </c>
    </row>
    <row r="174" spans="1:9" ht="14.25" customHeight="1" x14ac:dyDescent="0.4">
      <c r="A174" s="3" t="s">
        <v>169</v>
      </c>
      <c r="B174" s="3">
        <v>7</v>
      </c>
      <c r="C174" s="3" t="s">
        <v>182</v>
      </c>
      <c r="D174" s="3" t="s">
        <v>183</v>
      </c>
      <c r="E174" s="3">
        <v>1</v>
      </c>
      <c r="F174" s="3" t="s">
        <v>12</v>
      </c>
      <c r="G174" s="3" t="s">
        <v>285</v>
      </c>
      <c r="H174" s="3">
        <v>1</v>
      </c>
      <c r="I174" s="3" t="s">
        <v>35</v>
      </c>
    </row>
    <row r="175" spans="1:9" ht="14.25" customHeight="1" x14ac:dyDescent="0.4">
      <c r="A175" s="3" t="s">
        <v>169</v>
      </c>
      <c r="B175" s="3">
        <v>7</v>
      </c>
      <c r="C175" s="3" t="s">
        <v>182</v>
      </c>
      <c r="D175" s="3" t="s">
        <v>183</v>
      </c>
      <c r="E175" s="3">
        <v>2</v>
      </c>
      <c r="F175" s="3" t="s">
        <v>13</v>
      </c>
      <c r="G175" s="3" t="s">
        <v>36</v>
      </c>
      <c r="H175" s="3">
        <v>17</v>
      </c>
      <c r="I175" s="3" t="s">
        <v>289</v>
      </c>
    </row>
    <row r="176" spans="1:9" ht="14.25" customHeight="1" x14ac:dyDescent="0.4">
      <c r="A176" s="3" t="s">
        <v>169</v>
      </c>
      <c r="B176" s="3">
        <v>8</v>
      </c>
      <c r="C176" s="3" t="s">
        <v>184</v>
      </c>
      <c r="D176" s="3" t="s">
        <v>185</v>
      </c>
      <c r="E176" s="3">
        <v>1</v>
      </c>
      <c r="F176" s="3" t="s">
        <v>12</v>
      </c>
      <c r="G176" s="3" t="s">
        <v>285</v>
      </c>
      <c r="H176" s="3">
        <v>1</v>
      </c>
      <c r="I176" s="3" t="s">
        <v>35</v>
      </c>
    </row>
    <row r="177" spans="1:9" ht="14.25" customHeight="1" thickBot="1" x14ac:dyDescent="0.45">
      <c r="A177" s="30" t="s">
        <v>169</v>
      </c>
      <c r="B177" s="30">
        <v>8</v>
      </c>
      <c r="C177" s="30" t="s">
        <v>184</v>
      </c>
      <c r="D177" s="30" t="s">
        <v>185</v>
      </c>
      <c r="E177" s="30">
        <v>2</v>
      </c>
      <c r="F177" s="30" t="s">
        <v>13</v>
      </c>
      <c r="G177" s="30" t="s">
        <v>36</v>
      </c>
      <c r="H177" s="30">
        <v>17</v>
      </c>
      <c r="I177" s="30" t="s">
        <v>289</v>
      </c>
    </row>
    <row r="178" spans="1:9" ht="14.25" customHeight="1" x14ac:dyDescent="0.4">
      <c r="A178" s="81" t="s">
        <v>169</v>
      </c>
      <c r="B178" s="82">
        <v>9</v>
      </c>
      <c r="C178" s="82" t="s">
        <v>317</v>
      </c>
      <c r="D178" s="82" t="s">
        <v>323</v>
      </c>
      <c r="E178" s="82">
        <v>1</v>
      </c>
      <c r="F178" s="82" t="s">
        <v>12</v>
      </c>
      <c r="G178" s="82" t="s">
        <v>285</v>
      </c>
      <c r="H178" s="82">
        <v>1</v>
      </c>
      <c r="I178" s="83" t="s">
        <v>35</v>
      </c>
    </row>
    <row r="179" spans="1:9" ht="14.25" customHeight="1" x14ac:dyDescent="0.4">
      <c r="A179" s="84" t="s">
        <v>169</v>
      </c>
      <c r="B179" s="80">
        <v>9</v>
      </c>
      <c r="C179" s="80" t="s">
        <v>317</v>
      </c>
      <c r="D179" s="80" t="s">
        <v>323</v>
      </c>
      <c r="E179" s="80">
        <v>2</v>
      </c>
      <c r="F179" s="80" t="s">
        <v>13</v>
      </c>
      <c r="G179" s="80" t="s">
        <v>36</v>
      </c>
      <c r="H179" s="80">
        <v>17</v>
      </c>
      <c r="I179" s="85" t="s">
        <v>289</v>
      </c>
    </row>
    <row r="180" spans="1:9" ht="14.25" customHeight="1" x14ac:dyDescent="0.4">
      <c r="A180" s="84" t="s">
        <v>169</v>
      </c>
      <c r="B180" s="80">
        <v>10</v>
      </c>
      <c r="C180" s="80" t="s">
        <v>318</v>
      </c>
      <c r="D180" s="80" t="s">
        <v>324</v>
      </c>
      <c r="E180" s="80">
        <v>1</v>
      </c>
      <c r="F180" s="80" t="s">
        <v>12</v>
      </c>
      <c r="G180" s="80" t="s">
        <v>285</v>
      </c>
      <c r="H180" s="80">
        <v>1</v>
      </c>
      <c r="I180" s="85" t="s">
        <v>35</v>
      </c>
    </row>
    <row r="181" spans="1:9" ht="14.25" customHeight="1" x14ac:dyDescent="0.4">
      <c r="A181" s="84" t="s">
        <v>169</v>
      </c>
      <c r="B181" s="80">
        <v>10</v>
      </c>
      <c r="C181" s="80" t="s">
        <v>318</v>
      </c>
      <c r="D181" s="80" t="s">
        <v>324</v>
      </c>
      <c r="E181" s="80">
        <v>2</v>
      </c>
      <c r="F181" s="80" t="s">
        <v>13</v>
      </c>
      <c r="G181" s="80" t="s">
        <v>36</v>
      </c>
      <c r="H181" s="80">
        <v>17</v>
      </c>
      <c r="I181" s="85" t="s">
        <v>289</v>
      </c>
    </row>
    <row r="182" spans="1:9" ht="14.25" customHeight="1" x14ac:dyDescent="0.4">
      <c r="A182" s="84" t="s">
        <v>169</v>
      </c>
      <c r="B182" s="80">
        <v>11</v>
      </c>
      <c r="C182" s="80" t="s">
        <v>319</v>
      </c>
      <c r="D182" s="80" t="s">
        <v>325</v>
      </c>
      <c r="E182" s="80">
        <v>1</v>
      </c>
      <c r="F182" s="80" t="s">
        <v>12</v>
      </c>
      <c r="G182" s="80" t="s">
        <v>285</v>
      </c>
      <c r="H182" s="80">
        <v>1</v>
      </c>
      <c r="I182" s="85" t="s">
        <v>35</v>
      </c>
    </row>
    <row r="183" spans="1:9" ht="14.25" customHeight="1" x14ac:dyDescent="0.4">
      <c r="A183" s="84" t="s">
        <v>169</v>
      </c>
      <c r="B183" s="80">
        <v>11</v>
      </c>
      <c r="C183" s="80" t="s">
        <v>319</v>
      </c>
      <c r="D183" s="80" t="s">
        <v>325</v>
      </c>
      <c r="E183" s="80">
        <v>2</v>
      </c>
      <c r="F183" s="80" t="s">
        <v>13</v>
      </c>
      <c r="G183" s="80" t="s">
        <v>36</v>
      </c>
      <c r="H183" s="80">
        <v>17</v>
      </c>
      <c r="I183" s="85" t="s">
        <v>289</v>
      </c>
    </row>
    <row r="184" spans="1:9" ht="14.25" customHeight="1" x14ac:dyDescent="0.4">
      <c r="A184" s="84" t="s">
        <v>169</v>
      </c>
      <c r="B184" s="80">
        <v>12</v>
      </c>
      <c r="C184" s="80" t="s">
        <v>320</v>
      </c>
      <c r="D184" s="80" t="s">
        <v>326</v>
      </c>
      <c r="E184" s="80">
        <v>1</v>
      </c>
      <c r="F184" s="80" t="s">
        <v>12</v>
      </c>
      <c r="G184" s="80" t="s">
        <v>285</v>
      </c>
      <c r="H184" s="80">
        <v>1</v>
      </c>
      <c r="I184" s="85" t="s">
        <v>35</v>
      </c>
    </row>
    <row r="185" spans="1:9" ht="14.25" customHeight="1" x14ac:dyDescent="0.4">
      <c r="A185" s="84" t="s">
        <v>169</v>
      </c>
      <c r="B185" s="80">
        <v>12</v>
      </c>
      <c r="C185" s="80" t="s">
        <v>320</v>
      </c>
      <c r="D185" s="80" t="s">
        <v>326</v>
      </c>
      <c r="E185" s="80">
        <v>2</v>
      </c>
      <c r="F185" s="80" t="s">
        <v>13</v>
      </c>
      <c r="G185" s="80" t="s">
        <v>36</v>
      </c>
      <c r="H185" s="80">
        <v>17</v>
      </c>
      <c r="I185" s="85" t="s">
        <v>289</v>
      </c>
    </row>
    <row r="186" spans="1:9" ht="14.25" customHeight="1" x14ac:dyDescent="0.4">
      <c r="A186" s="84" t="s">
        <v>169</v>
      </c>
      <c r="B186" s="80">
        <v>13</v>
      </c>
      <c r="C186" s="80" t="s">
        <v>321</v>
      </c>
      <c r="D186" s="80" t="s">
        <v>327</v>
      </c>
      <c r="E186" s="80">
        <v>1</v>
      </c>
      <c r="F186" s="80" t="s">
        <v>12</v>
      </c>
      <c r="G186" s="80" t="s">
        <v>285</v>
      </c>
      <c r="H186" s="80">
        <v>1</v>
      </c>
      <c r="I186" s="85" t="s">
        <v>35</v>
      </c>
    </row>
    <row r="187" spans="1:9" ht="14.25" customHeight="1" thickBot="1" x14ac:dyDescent="0.45">
      <c r="A187" s="86" t="s">
        <v>169</v>
      </c>
      <c r="B187" s="87">
        <v>13</v>
      </c>
      <c r="C187" s="87" t="s">
        <v>321</v>
      </c>
      <c r="D187" s="87" t="s">
        <v>327</v>
      </c>
      <c r="E187" s="87">
        <v>2</v>
      </c>
      <c r="F187" s="87" t="s">
        <v>13</v>
      </c>
      <c r="G187" s="87" t="s">
        <v>36</v>
      </c>
      <c r="H187" s="87">
        <v>17</v>
      </c>
      <c r="I187" s="88" t="s">
        <v>289</v>
      </c>
    </row>
    <row r="188" spans="1:9" ht="14.25" customHeight="1" x14ac:dyDescent="0.4">
      <c r="A188" s="81" t="s">
        <v>169</v>
      </c>
      <c r="B188" s="82">
        <v>14</v>
      </c>
      <c r="C188" s="82" t="s">
        <v>306</v>
      </c>
      <c r="D188" s="82" t="s">
        <v>341</v>
      </c>
      <c r="E188" s="82">
        <v>1</v>
      </c>
      <c r="F188" s="82" t="s">
        <v>12</v>
      </c>
      <c r="G188" s="82" t="s">
        <v>285</v>
      </c>
      <c r="H188" s="82">
        <v>1</v>
      </c>
      <c r="I188" s="83" t="s">
        <v>35</v>
      </c>
    </row>
    <row r="189" spans="1:9" ht="14.25" customHeight="1" x14ac:dyDescent="0.4">
      <c r="A189" s="84" t="s">
        <v>169</v>
      </c>
      <c r="B189" s="80">
        <v>14</v>
      </c>
      <c r="C189" s="80" t="s">
        <v>306</v>
      </c>
      <c r="D189" s="80" t="s">
        <v>341</v>
      </c>
      <c r="E189" s="80">
        <v>2</v>
      </c>
      <c r="F189" s="80" t="s">
        <v>13</v>
      </c>
      <c r="G189" s="80" t="s">
        <v>36</v>
      </c>
      <c r="H189" s="80">
        <v>17</v>
      </c>
      <c r="I189" s="85" t="s">
        <v>289</v>
      </c>
    </row>
    <row r="190" spans="1:9" ht="14.25" customHeight="1" x14ac:dyDescent="0.4">
      <c r="A190" s="84" t="s">
        <v>169</v>
      </c>
      <c r="B190" s="80">
        <v>15</v>
      </c>
      <c r="C190" s="80" t="s">
        <v>307</v>
      </c>
      <c r="D190" s="80" t="s">
        <v>342</v>
      </c>
      <c r="E190" s="80">
        <v>1</v>
      </c>
      <c r="F190" s="80" t="s">
        <v>12</v>
      </c>
      <c r="G190" s="80" t="s">
        <v>285</v>
      </c>
      <c r="H190" s="80">
        <v>1</v>
      </c>
      <c r="I190" s="85" t="s">
        <v>35</v>
      </c>
    </row>
    <row r="191" spans="1:9" ht="14.25" customHeight="1" x14ac:dyDescent="0.4">
      <c r="A191" s="84" t="s">
        <v>169</v>
      </c>
      <c r="B191" s="80">
        <v>15</v>
      </c>
      <c r="C191" s="80" t="s">
        <v>307</v>
      </c>
      <c r="D191" s="80" t="s">
        <v>342</v>
      </c>
      <c r="E191" s="80">
        <v>2</v>
      </c>
      <c r="F191" s="80" t="s">
        <v>13</v>
      </c>
      <c r="G191" s="80" t="s">
        <v>36</v>
      </c>
      <c r="H191" s="80">
        <v>17</v>
      </c>
      <c r="I191" s="85" t="s">
        <v>289</v>
      </c>
    </row>
    <row r="192" spans="1:9" ht="14.25" customHeight="1" x14ac:dyDescent="0.4">
      <c r="A192" s="84" t="s">
        <v>169</v>
      </c>
      <c r="B192" s="80">
        <v>16</v>
      </c>
      <c r="C192" s="80" t="s">
        <v>308</v>
      </c>
      <c r="D192" s="80" t="s">
        <v>343</v>
      </c>
      <c r="E192" s="80">
        <v>1</v>
      </c>
      <c r="F192" s="80" t="s">
        <v>12</v>
      </c>
      <c r="G192" s="80" t="s">
        <v>285</v>
      </c>
      <c r="H192" s="80">
        <v>1</v>
      </c>
      <c r="I192" s="85" t="s">
        <v>35</v>
      </c>
    </row>
    <row r="193" spans="1:9" ht="14.25" customHeight="1" x14ac:dyDescent="0.4">
      <c r="A193" s="84" t="s">
        <v>169</v>
      </c>
      <c r="B193" s="80">
        <v>16</v>
      </c>
      <c r="C193" s="80" t="s">
        <v>308</v>
      </c>
      <c r="D193" s="80" t="s">
        <v>343</v>
      </c>
      <c r="E193" s="80">
        <v>2</v>
      </c>
      <c r="F193" s="80" t="s">
        <v>13</v>
      </c>
      <c r="G193" s="80" t="s">
        <v>36</v>
      </c>
      <c r="H193" s="80">
        <v>17</v>
      </c>
      <c r="I193" s="85" t="s">
        <v>289</v>
      </c>
    </row>
    <row r="194" spans="1:9" ht="14.25" customHeight="1" x14ac:dyDescent="0.4">
      <c r="A194" s="84" t="s">
        <v>169</v>
      </c>
      <c r="B194" s="80">
        <v>17</v>
      </c>
      <c r="C194" s="80" t="s">
        <v>309</v>
      </c>
      <c r="D194" s="80" t="s">
        <v>344</v>
      </c>
      <c r="E194" s="80">
        <v>1</v>
      </c>
      <c r="F194" s="80" t="s">
        <v>12</v>
      </c>
      <c r="G194" s="80" t="s">
        <v>285</v>
      </c>
      <c r="H194" s="80">
        <v>1</v>
      </c>
      <c r="I194" s="85" t="s">
        <v>35</v>
      </c>
    </row>
    <row r="195" spans="1:9" ht="14.25" customHeight="1" x14ac:dyDescent="0.4">
      <c r="A195" s="84" t="s">
        <v>169</v>
      </c>
      <c r="B195" s="80">
        <v>17</v>
      </c>
      <c r="C195" s="80" t="s">
        <v>309</v>
      </c>
      <c r="D195" s="80" t="s">
        <v>344</v>
      </c>
      <c r="E195" s="80">
        <v>2</v>
      </c>
      <c r="F195" s="80" t="s">
        <v>13</v>
      </c>
      <c r="G195" s="80" t="s">
        <v>36</v>
      </c>
      <c r="H195" s="80">
        <v>17</v>
      </c>
      <c r="I195" s="85" t="s">
        <v>289</v>
      </c>
    </row>
    <row r="196" spans="1:9" ht="14.25" customHeight="1" x14ac:dyDescent="0.4">
      <c r="A196" s="84" t="s">
        <v>169</v>
      </c>
      <c r="B196" s="80">
        <v>18</v>
      </c>
      <c r="C196" s="80" t="s">
        <v>310</v>
      </c>
      <c r="D196" s="80" t="s">
        <v>345</v>
      </c>
      <c r="E196" s="80">
        <v>1</v>
      </c>
      <c r="F196" s="80" t="s">
        <v>12</v>
      </c>
      <c r="G196" s="80" t="s">
        <v>285</v>
      </c>
      <c r="H196" s="80">
        <v>1</v>
      </c>
      <c r="I196" s="85" t="s">
        <v>35</v>
      </c>
    </row>
    <row r="197" spans="1:9" ht="14.25" customHeight="1" thickBot="1" x14ac:dyDescent="0.45">
      <c r="A197" s="86" t="s">
        <v>169</v>
      </c>
      <c r="B197" s="87">
        <v>18</v>
      </c>
      <c r="C197" s="87" t="s">
        <v>310</v>
      </c>
      <c r="D197" s="87" t="s">
        <v>345</v>
      </c>
      <c r="E197" s="87">
        <v>2</v>
      </c>
      <c r="F197" s="87" t="s">
        <v>13</v>
      </c>
      <c r="G197" s="87" t="s">
        <v>36</v>
      </c>
      <c r="H197" s="87">
        <v>17</v>
      </c>
      <c r="I197" s="88" t="s">
        <v>289</v>
      </c>
    </row>
    <row r="198" spans="1:9" ht="14.25" customHeight="1" x14ac:dyDescent="0.4">
      <c r="A198" s="81" t="s">
        <v>169</v>
      </c>
      <c r="B198" s="82">
        <v>19</v>
      </c>
      <c r="C198" s="82" t="s">
        <v>328</v>
      </c>
      <c r="D198" s="82" t="s">
        <v>334</v>
      </c>
      <c r="E198" s="82">
        <v>1</v>
      </c>
      <c r="F198" s="82" t="s">
        <v>12</v>
      </c>
      <c r="G198" s="82" t="s">
        <v>285</v>
      </c>
      <c r="H198" s="82">
        <v>1</v>
      </c>
      <c r="I198" s="83" t="s">
        <v>35</v>
      </c>
    </row>
    <row r="199" spans="1:9" ht="14.25" customHeight="1" x14ac:dyDescent="0.4">
      <c r="A199" s="84" t="s">
        <v>169</v>
      </c>
      <c r="B199" s="80">
        <v>19</v>
      </c>
      <c r="C199" s="80" t="s">
        <v>328</v>
      </c>
      <c r="D199" s="80" t="s">
        <v>334</v>
      </c>
      <c r="E199" s="80">
        <v>2</v>
      </c>
      <c r="F199" s="80" t="s">
        <v>13</v>
      </c>
      <c r="G199" s="80" t="s">
        <v>36</v>
      </c>
      <c r="H199" s="80">
        <v>17</v>
      </c>
      <c r="I199" s="85" t="s">
        <v>289</v>
      </c>
    </row>
    <row r="200" spans="1:9" ht="14.25" customHeight="1" x14ac:dyDescent="0.4">
      <c r="A200" s="84" t="s">
        <v>169</v>
      </c>
      <c r="B200" s="80">
        <v>20</v>
      </c>
      <c r="C200" s="80" t="s">
        <v>329</v>
      </c>
      <c r="D200" s="80" t="s">
        <v>335</v>
      </c>
      <c r="E200" s="80">
        <v>1</v>
      </c>
      <c r="F200" s="80" t="s">
        <v>12</v>
      </c>
      <c r="G200" s="80" t="s">
        <v>285</v>
      </c>
      <c r="H200" s="80">
        <v>1</v>
      </c>
      <c r="I200" s="85" t="s">
        <v>35</v>
      </c>
    </row>
    <row r="201" spans="1:9" ht="14.25" customHeight="1" x14ac:dyDescent="0.4">
      <c r="A201" s="84" t="s">
        <v>169</v>
      </c>
      <c r="B201" s="80">
        <v>20</v>
      </c>
      <c r="C201" s="80" t="s">
        <v>329</v>
      </c>
      <c r="D201" s="80" t="s">
        <v>335</v>
      </c>
      <c r="E201" s="80">
        <v>2</v>
      </c>
      <c r="F201" s="80" t="s">
        <v>13</v>
      </c>
      <c r="G201" s="80" t="s">
        <v>36</v>
      </c>
      <c r="H201" s="80">
        <v>17</v>
      </c>
      <c r="I201" s="85" t="s">
        <v>289</v>
      </c>
    </row>
    <row r="202" spans="1:9" ht="14.25" customHeight="1" x14ac:dyDescent="0.4">
      <c r="A202" s="84" t="s">
        <v>169</v>
      </c>
      <c r="B202" s="80">
        <v>21</v>
      </c>
      <c r="C202" s="80" t="s">
        <v>330</v>
      </c>
      <c r="D202" s="80" t="s">
        <v>336</v>
      </c>
      <c r="E202" s="80">
        <v>1</v>
      </c>
      <c r="F202" s="80" t="s">
        <v>12</v>
      </c>
      <c r="G202" s="80" t="s">
        <v>285</v>
      </c>
      <c r="H202" s="80">
        <v>1</v>
      </c>
      <c r="I202" s="85" t="s">
        <v>35</v>
      </c>
    </row>
    <row r="203" spans="1:9" ht="14.25" customHeight="1" x14ac:dyDescent="0.4">
      <c r="A203" s="84" t="s">
        <v>169</v>
      </c>
      <c r="B203" s="80">
        <v>21</v>
      </c>
      <c r="C203" s="80" t="s">
        <v>330</v>
      </c>
      <c r="D203" s="80" t="s">
        <v>336</v>
      </c>
      <c r="E203" s="80">
        <v>2</v>
      </c>
      <c r="F203" s="80" t="s">
        <v>13</v>
      </c>
      <c r="G203" s="80" t="s">
        <v>36</v>
      </c>
      <c r="H203" s="80">
        <v>17</v>
      </c>
      <c r="I203" s="85" t="s">
        <v>289</v>
      </c>
    </row>
    <row r="204" spans="1:9" ht="14.25" customHeight="1" x14ac:dyDescent="0.4">
      <c r="A204" s="84" t="s">
        <v>169</v>
      </c>
      <c r="B204" s="80">
        <v>22</v>
      </c>
      <c r="C204" s="80" t="s">
        <v>331</v>
      </c>
      <c r="D204" s="80" t="s">
        <v>337</v>
      </c>
      <c r="E204" s="80">
        <v>1</v>
      </c>
      <c r="F204" s="80" t="s">
        <v>12</v>
      </c>
      <c r="G204" s="80" t="s">
        <v>285</v>
      </c>
      <c r="H204" s="80">
        <v>1</v>
      </c>
      <c r="I204" s="85" t="s">
        <v>35</v>
      </c>
    </row>
    <row r="205" spans="1:9" ht="14.25" customHeight="1" x14ac:dyDescent="0.4">
      <c r="A205" s="84" t="s">
        <v>169</v>
      </c>
      <c r="B205" s="80">
        <v>22</v>
      </c>
      <c r="C205" s="80" t="s">
        <v>331</v>
      </c>
      <c r="D205" s="80" t="s">
        <v>337</v>
      </c>
      <c r="E205" s="80">
        <v>2</v>
      </c>
      <c r="F205" s="80" t="s">
        <v>13</v>
      </c>
      <c r="G205" s="80" t="s">
        <v>36</v>
      </c>
      <c r="H205" s="80">
        <v>17</v>
      </c>
      <c r="I205" s="85" t="s">
        <v>289</v>
      </c>
    </row>
    <row r="206" spans="1:9" ht="14.25" customHeight="1" x14ac:dyDescent="0.4">
      <c r="A206" s="84" t="s">
        <v>169</v>
      </c>
      <c r="B206" s="80">
        <v>23</v>
      </c>
      <c r="C206" s="80" t="s">
        <v>332</v>
      </c>
      <c r="D206" s="80" t="s">
        <v>338</v>
      </c>
      <c r="E206" s="80">
        <v>1</v>
      </c>
      <c r="F206" s="80" t="s">
        <v>12</v>
      </c>
      <c r="G206" s="80" t="s">
        <v>285</v>
      </c>
      <c r="H206" s="80">
        <v>1</v>
      </c>
      <c r="I206" s="85" t="s">
        <v>35</v>
      </c>
    </row>
    <row r="207" spans="1:9" ht="14.25" customHeight="1" thickBot="1" x14ac:dyDescent="0.45">
      <c r="A207" s="86" t="s">
        <v>169</v>
      </c>
      <c r="B207" s="87">
        <v>23</v>
      </c>
      <c r="C207" s="87" t="s">
        <v>332</v>
      </c>
      <c r="D207" s="87" t="s">
        <v>338</v>
      </c>
      <c r="E207" s="87">
        <v>2</v>
      </c>
      <c r="F207" s="87" t="s">
        <v>13</v>
      </c>
      <c r="G207" s="87" t="s">
        <v>36</v>
      </c>
      <c r="H207" s="87">
        <v>17</v>
      </c>
      <c r="I207" s="88" t="s">
        <v>289</v>
      </c>
    </row>
    <row r="208" spans="1:9" ht="14.25" customHeight="1" x14ac:dyDescent="0.4">
      <c r="A208" s="56" t="s">
        <v>169</v>
      </c>
      <c r="B208" s="56">
        <v>24</v>
      </c>
      <c r="C208" s="56" t="s">
        <v>186</v>
      </c>
      <c r="D208" s="56" t="s">
        <v>187</v>
      </c>
      <c r="E208" s="56">
        <v>1</v>
      </c>
      <c r="F208" s="56" t="s">
        <v>12</v>
      </c>
      <c r="G208" s="56" t="s">
        <v>285</v>
      </c>
      <c r="H208" s="56">
        <v>1</v>
      </c>
      <c r="I208" s="56" t="s">
        <v>35</v>
      </c>
    </row>
    <row r="209" spans="1:9" ht="14.25" customHeight="1" x14ac:dyDescent="0.4">
      <c r="A209" s="3" t="s">
        <v>169</v>
      </c>
      <c r="B209" s="3">
        <v>24</v>
      </c>
      <c r="C209" s="3" t="s">
        <v>186</v>
      </c>
      <c r="D209" s="3" t="s">
        <v>187</v>
      </c>
      <c r="E209" s="3">
        <v>2</v>
      </c>
      <c r="F209" s="3" t="s">
        <v>13</v>
      </c>
      <c r="G209" s="3" t="s">
        <v>36</v>
      </c>
      <c r="H209" s="3">
        <v>17</v>
      </c>
      <c r="I209" s="3" t="s">
        <v>289</v>
      </c>
    </row>
    <row r="210" spans="1:9" ht="14.25" customHeight="1" x14ac:dyDescent="0.4">
      <c r="A210" s="3" t="s">
        <v>169</v>
      </c>
      <c r="B210" s="3">
        <v>25</v>
      </c>
      <c r="C210" s="3" t="s">
        <v>188</v>
      </c>
      <c r="D210" s="3" t="s">
        <v>189</v>
      </c>
      <c r="E210" s="3">
        <v>1</v>
      </c>
      <c r="F210" s="3" t="s">
        <v>12</v>
      </c>
      <c r="G210" s="3" t="s">
        <v>285</v>
      </c>
      <c r="H210" s="3">
        <v>1</v>
      </c>
      <c r="I210" s="3" t="s">
        <v>35</v>
      </c>
    </row>
    <row r="211" spans="1:9" ht="14.25" customHeight="1" x14ac:dyDescent="0.4">
      <c r="A211" s="3" t="s">
        <v>169</v>
      </c>
      <c r="B211" s="3">
        <v>25</v>
      </c>
      <c r="C211" s="3" t="s">
        <v>188</v>
      </c>
      <c r="D211" s="3" t="s">
        <v>189</v>
      </c>
      <c r="E211" s="3">
        <v>2</v>
      </c>
      <c r="F211" s="3" t="s">
        <v>13</v>
      </c>
      <c r="G211" s="3" t="s">
        <v>36</v>
      </c>
      <c r="H211" s="3">
        <v>17</v>
      </c>
      <c r="I211" s="3" t="s">
        <v>289</v>
      </c>
    </row>
    <row r="212" spans="1:9" ht="14.25" customHeight="1" x14ac:dyDescent="0.4">
      <c r="A212" s="3" t="s">
        <v>169</v>
      </c>
      <c r="B212" s="3">
        <v>26</v>
      </c>
      <c r="C212" s="3" t="s">
        <v>190</v>
      </c>
      <c r="D212" s="3" t="s">
        <v>191</v>
      </c>
      <c r="E212" s="3">
        <v>1</v>
      </c>
      <c r="F212" s="3" t="s">
        <v>12</v>
      </c>
      <c r="G212" s="3" t="s">
        <v>285</v>
      </c>
      <c r="H212" s="3">
        <v>1</v>
      </c>
      <c r="I212" s="3" t="s">
        <v>35</v>
      </c>
    </row>
    <row r="213" spans="1:9" ht="14.25" customHeight="1" x14ac:dyDescent="0.4">
      <c r="A213" s="3" t="s">
        <v>169</v>
      </c>
      <c r="B213" s="3">
        <v>26</v>
      </c>
      <c r="C213" s="3" t="s">
        <v>190</v>
      </c>
      <c r="D213" s="3" t="s">
        <v>191</v>
      </c>
      <c r="E213" s="3">
        <v>2</v>
      </c>
      <c r="F213" s="3" t="s">
        <v>13</v>
      </c>
      <c r="G213" s="3" t="s">
        <v>36</v>
      </c>
      <c r="H213" s="3">
        <v>17</v>
      </c>
      <c r="I213" s="3" t="s">
        <v>289</v>
      </c>
    </row>
    <row r="214" spans="1:9" ht="14.25" customHeight="1" x14ac:dyDescent="0.4">
      <c r="A214" s="3" t="s">
        <v>169</v>
      </c>
      <c r="B214" s="3">
        <v>27</v>
      </c>
      <c r="C214" s="3" t="s">
        <v>192</v>
      </c>
      <c r="D214" s="3" t="s">
        <v>193</v>
      </c>
      <c r="E214" s="3">
        <v>1</v>
      </c>
      <c r="F214" s="3" t="s">
        <v>12</v>
      </c>
      <c r="G214" s="3" t="s">
        <v>285</v>
      </c>
      <c r="H214" s="3">
        <v>1</v>
      </c>
      <c r="I214" s="3" t="s">
        <v>35</v>
      </c>
    </row>
    <row r="215" spans="1:9" ht="14.25" customHeight="1" x14ac:dyDescent="0.4">
      <c r="A215" s="3" t="s">
        <v>169</v>
      </c>
      <c r="B215" s="3">
        <v>27</v>
      </c>
      <c r="C215" s="3" t="s">
        <v>192</v>
      </c>
      <c r="D215" s="3" t="s">
        <v>193</v>
      </c>
      <c r="E215" s="3">
        <v>2</v>
      </c>
      <c r="F215" s="3" t="s">
        <v>13</v>
      </c>
      <c r="G215" s="3" t="s">
        <v>36</v>
      </c>
      <c r="H215" s="3">
        <v>17</v>
      </c>
      <c r="I215" s="3" t="s">
        <v>289</v>
      </c>
    </row>
    <row r="216" spans="1:9" ht="14.25" customHeight="1" x14ac:dyDescent="0.4">
      <c r="A216" s="3" t="s">
        <v>169</v>
      </c>
      <c r="B216" s="3">
        <v>28</v>
      </c>
      <c r="C216" s="3" t="s">
        <v>194</v>
      </c>
      <c r="D216" s="3" t="s">
        <v>195</v>
      </c>
      <c r="E216" s="3">
        <v>1</v>
      </c>
      <c r="F216" s="3" t="s">
        <v>12</v>
      </c>
      <c r="G216" s="3" t="s">
        <v>285</v>
      </c>
      <c r="H216" s="3">
        <v>1</v>
      </c>
      <c r="I216" s="3" t="s">
        <v>35</v>
      </c>
    </row>
    <row r="217" spans="1:9" ht="14.25" customHeight="1" x14ac:dyDescent="0.4">
      <c r="A217" s="3" t="s">
        <v>169</v>
      </c>
      <c r="B217" s="3">
        <v>28</v>
      </c>
      <c r="C217" s="3" t="s">
        <v>194</v>
      </c>
      <c r="D217" s="3" t="s">
        <v>195</v>
      </c>
      <c r="E217" s="3">
        <v>2</v>
      </c>
      <c r="F217" s="3" t="s">
        <v>13</v>
      </c>
      <c r="G217" s="3" t="s">
        <v>36</v>
      </c>
      <c r="H217" s="3">
        <v>17</v>
      </c>
      <c r="I217" s="3" t="s">
        <v>289</v>
      </c>
    </row>
    <row r="218" spans="1:9" ht="14.25" customHeight="1" x14ac:dyDescent="0.4">
      <c r="A218" s="3" t="s">
        <v>169</v>
      </c>
      <c r="B218" s="3">
        <v>29</v>
      </c>
      <c r="C218" s="3" t="s">
        <v>196</v>
      </c>
      <c r="D218" s="3" t="s">
        <v>197</v>
      </c>
      <c r="E218" s="3">
        <v>1</v>
      </c>
      <c r="F218" s="3" t="s">
        <v>12</v>
      </c>
      <c r="G218" s="3" t="s">
        <v>285</v>
      </c>
      <c r="H218" s="3">
        <v>1</v>
      </c>
      <c r="I218" s="3" t="s">
        <v>35</v>
      </c>
    </row>
    <row r="219" spans="1:9" ht="14.25" customHeight="1" x14ac:dyDescent="0.4">
      <c r="A219" s="3" t="s">
        <v>169</v>
      </c>
      <c r="B219" s="3">
        <v>29</v>
      </c>
      <c r="C219" s="3" t="s">
        <v>196</v>
      </c>
      <c r="D219" s="3" t="s">
        <v>197</v>
      </c>
      <c r="E219" s="3">
        <v>2</v>
      </c>
      <c r="F219" s="3" t="s">
        <v>13</v>
      </c>
      <c r="G219" s="3" t="s">
        <v>36</v>
      </c>
      <c r="H219" s="3">
        <v>17</v>
      </c>
      <c r="I219" s="3" t="s">
        <v>289</v>
      </c>
    </row>
    <row r="220" spans="1:9" ht="14.25" customHeight="1" x14ac:dyDescent="0.4">
      <c r="A220" s="3" t="s">
        <v>169</v>
      </c>
      <c r="B220" s="3">
        <v>30</v>
      </c>
      <c r="C220" s="3" t="s">
        <v>198</v>
      </c>
      <c r="D220" s="3" t="s">
        <v>199</v>
      </c>
      <c r="E220" s="3">
        <v>1</v>
      </c>
      <c r="F220" s="3" t="s">
        <v>12</v>
      </c>
      <c r="G220" s="3" t="s">
        <v>285</v>
      </c>
      <c r="H220" s="3">
        <v>1</v>
      </c>
      <c r="I220" s="3" t="s">
        <v>35</v>
      </c>
    </row>
    <row r="221" spans="1:9" ht="14.25" customHeight="1" x14ac:dyDescent="0.4">
      <c r="A221" s="3" t="s">
        <v>169</v>
      </c>
      <c r="B221" s="3">
        <v>30</v>
      </c>
      <c r="C221" s="3" t="s">
        <v>198</v>
      </c>
      <c r="D221" s="3" t="s">
        <v>199</v>
      </c>
      <c r="E221" s="3">
        <v>2</v>
      </c>
      <c r="F221" s="3" t="s">
        <v>13</v>
      </c>
      <c r="G221" s="3" t="s">
        <v>36</v>
      </c>
      <c r="H221" s="3">
        <v>17</v>
      </c>
      <c r="I221" s="3" t="s">
        <v>289</v>
      </c>
    </row>
    <row r="222" spans="1:9" ht="14.25" customHeight="1" x14ac:dyDescent="0.4">
      <c r="A222" s="3" t="s">
        <v>169</v>
      </c>
      <c r="B222" s="3">
        <v>31</v>
      </c>
      <c r="C222" s="3" t="s">
        <v>200</v>
      </c>
      <c r="D222" s="3" t="s">
        <v>201</v>
      </c>
      <c r="E222" s="3">
        <v>1</v>
      </c>
      <c r="F222" s="3" t="s">
        <v>12</v>
      </c>
      <c r="G222" s="3" t="s">
        <v>285</v>
      </c>
      <c r="H222" s="3">
        <v>1</v>
      </c>
      <c r="I222" s="3" t="s">
        <v>35</v>
      </c>
    </row>
    <row r="223" spans="1:9" ht="14.25" customHeight="1" x14ac:dyDescent="0.4">
      <c r="A223" s="3" t="s">
        <v>169</v>
      </c>
      <c r="B223" s="3">
        <v>31</v>
      </c>
      <c r="C223" s="3" t="s">
        <v>200</v>
      </c>
      <c r="D223" s="3" t="s">
        <v>201</v>
      </c>
      <c r="E223" s="3">
        <v>2</v>
      </c>
      <c r="F223" s="3" t="s">
        <v>13</v>
      </c>
      <c r="G223" s="3" t="s">
        <v>36</v>
      </c>
      <c r="H223" s="3">
        <v>17</v>
      </c>
      <c r="I223" s="3" t="s">
        <v>289</v>
      </c>
    </row>
    <row r="224" spans="1:9" ht="14.25" customHeight="1" x14ac:dyDescent="0.4">
      <c r="A224" s="3" t="s">
        <v>169</v>
      </c>
      <c r="B224" s="3">
        <v>32</v>
      </c>
      <c r="C224" s="3" t="s">
        <v>202</v>
      </c>
      <c r="D224" s="3" t="s">
        <v>203</v>
      </c>
      <c r="E224" s="3">
        <v>1</v>
      </c>
      <c r="F224" s="3" t="s">
        <v>12</v>
      </c>
      <c r="G224" s="3" t="s">
        <v>285</v>
      </c>
      <c r="H224" s="3">
        <v>1</v>
      </c>
      <c r="I224" s="3" t="s">
        <v>35</v>
      </c>
    </row>
    <row r="225" spans="1:9" ht="14.25" customHeight="1" x14ac:dyDescent="0.4">
      <c r="A225" s="3" t="s">
        <v>169</v>
      </c>
      <c r="B225" s="3">
        <v>32</v>
      </c>
      <c r="C225" s="3" t="s">
        <v>202</v>
      </c>
      <c r="D225" s="3" t="s">
        <v>203</v>
      </c>
      <c r="E225" s="3">
        <v>2</v>
      </c>
      <c r="F225" s="3" t="s">
        <v>13</v>
      </c>
      <c r="G225" s="3" t="s">
        <v>36</v>
      </c>
      <c r="H225" s="3">
        <v>17</v>
      </c>
      <c r="I225" s="3" t="s">
        <v>289</v>
      </c>
    </row>
    <row r="226" spans="1:9" ht="14.25" customHeight="1" x14ac:dyDescent="0.4">
      <c r="A226" s="3" t="s">
        <v>169</v>
      </c>
      <c r="B226" s="3">
        <v>33</v>
      </c>
      <c r="C226" s="3" t="s">
        <v>204</v>
      </c>
      <c r="D226" s="3" t="s">
        <v>205</v>
      </c>
      <c r="E226" s="3">
        <v>1</v>
      </c>
      <c r="F226" s="3" t="s">
        <v>12</v>
      </c>
      <c r="G226" s="3" t="s">
        <v>285</v>
      </c>
      <c r="H226" s="3">
        <v>1</v>
      </c>
      <c r="I226" s="3" t="s">
        <v>35</v>
      </c>
    </row>
    <row r="227" spans="1:9" ht="14.25" customHeight="1" x14ac:dyDescent="0.4">
      <c r="A227" s="3" t="s">
        <v>169</v>
      </c>
      <c r="B227" s="3">
        <v>33</v>
      </c>
      <c r="C227" s="3" t="s">
        <v>204</v>
      </c>
      <c r="D227" s="3" t="s">
        <v>205</v>
      </c>
      <c r="E227" s="3">
        <v>2</v>
      </c>
      <c r="F227" s="3" t="s">
        <v>13</v>
      </c>
      <c r="G227" s="3" t="s">
        <v>36</v>
      </c>
      <c r="H227" s="3">
        <v>17</v>
      </c>
      <c r="I227" s="3" t="s">
        <v>289</v>
      </c>
    </row>
    <row r="228" spans="1:9" ht="14.25" customHeight="1" x14ac:dyDescent="0.4">
      <c r="A228" s="3" t="s">
        <v>169</v>
      </c>
      <c r="B228" s="3">
        <v>34</v>
      </c>
      <c r="C228" s="3" t="s">
        <v>206</v>
      </c>
      <c r="D228" s="3" t="s">
        <v>207</v>
      </c>
      <c r="E228" s="3">
        <v>1</v>
      </c>
      <c r="F228" s="3" t="s">
        <v>12</v>
      </c>
      <c r="G228" s="3" t="s">
        <v>285</v>
      </c>
      <c r="H228" s="3">
        <v>1</v>
      </c>
      <c r="I228" s="3" t="s">
        <v>35</v>
      </c>
    </row>
    <row r="229" spans="1:9" ht="14.25" customHeight="1" x14ac:dyDescent="0.4">
      <c r="A229" s="3" t="s">
        <v>169</v>
      </c>
      <c r="B229" s="3">
        <v>34</v>
      </c>
      <c r="C229" s="3" t="s">
        <v>206</v>
      </c>
      <c r="D229" s="3" t="s">
        <v>207</v>
      </c>
      <c r="E229" s="3">
        <v>2</v>
      </c>
      <c r="F229" s="3" t="s">
        <v>13</v>
      </c>
      <c r="G229" s="3" t="s">
        <v>36</v>
      </c>
      <c r="H229" s="3">
        <v>17</v>
      </c>
      <c r="I229" s="3" t="s">
        <v>289</v>
      </c>
    </row>
    <row r="230" spans="1:9" ht="14.25" customHeight="1" x14ac:dyDescent="0.4">
      <c r="A230" s="3" t="s">
        <v>169</v>
      </c>
      <c r="B230" s="3">
        <v>35</v>
      </c>
      <c r="C230" s="3" t="s">
        <v>208</v>
      </c>
      <c r="D230" s="3" t="s">
        <v>209</v>
      </c>
      <c r="E230" s="3">
        <v>1</v>
      </c>
      <c r="F230" s="3" t="s">
        <v>12</v>
      </c>
      <c r="G230" s="3" t="s">
        <v>285</v>
      </c>
      <c r="H230" s="3">
        <v>1</v>
      </c>
      <c r="I230" s="3" t="s">
        <v>35</v>
      </c>
    </row>
    <row r="231" spans="1:9" ht="14.25" customHeight="1" x14ac:dyDescent="0.4">
      <c r="A231" s="3" t="s">
        <v>169</v>
      </c>
      <c r="B231" s="3">
        <v>35</v>
      </c>
      <c r="C231" s="3" t="s">
        <v>208</v>
      </c>
      <c r="D231" s="3" t="s">
        <v>209</v>
      </c>
      <c r="E231" s="3">
        <v>2</v>
      </c>
      <c r="F231" s="3" t="s">
        <v>13</v>
      </c>
      <c r="G231" s="3" t="s">
        <v>36</v>
      </c>
      <c r="H231" s="3">
        <v>17</v>
      </c>
      <c r="I231" s="3" t="s">
        <v>289</v>
      </c>
    </row>
    <row r="232" spans="1:9" ht="14.25" customHeight="1" x14ac:dyDescent="0.4">
      <c r="A232" s="3" t="s">
        <v>169</v>
      </c>
      <c r="B232" s="3">
        <v>36</v>
      </c>
      <c r="C232" s="3" t="s">
        <v>210</v>
      </c>
      <c r="D232" s="3" t="s">
        <v>211</v>
      </c>
      <c r="E232" s="3">
        <v>1</v>
      </c>
      <c r="F232" s="3" t="s">
        <v>12</v>
      </c>
      <c r="G232" s="3" t="s">
        <v>285</v>
      </c>
      <c r="H232" s="3">
        <v>1</v>
      </c>
      <c r="I232" s="3" t="s">
        <v>35</v>
      </c>
    </row>
    <row r="233" spans="1:9" ht="14.25" customHeight="1" x14ac:dyDescent="0.4">
      <c r="A233" s="3" t="s">
        <v>169</v>
      </c>
      <c r="B233" s="3">
        <v>36</v>
      </c>
      <c r="C233" s="3" t="s">
        <v>210</v>
      </c>
      <c r="D233" s="3" t="s">
        <v>211</v>
      </c>
      <c r="E233" s="3">
        <v>2</v>
      </c>
      <c r="F233" s="3" t="s">
        <v>13</v>
      </c>
      <c r="G233" s="3" t="s">
        <v>36</v>
      </c>
      <c r="H233" s="3">
        <v>17</v>
      </c>
      <c r="I233" s="3" t="s">
        <v>289</v>
      </c>
    </row>
    <row r="234" spans="1:9" ht="14.25" customHeight="1" x14ac:dyDescent="0.4">
      <c r="A234" s="3" t="s">
        <v>169</v>
      </c>
      <c r="B234" s="3">
        <v>37</v>
      </c>
      <c r="C234" s="3" t="s">
        <v>212</v>
      </c>
      <c r="D234" s="3" t="s">
        <v>213</v>
      </c>
      <c r="E234" s="3">
        <v>1</v>
      </c>
      <c r="F234" s="3" t="s">
        <v>12</v>
      </c>
      <c r="G234" s="3" t="s">
        <v>285</v>
      </c>
      <c r="H234" s="3">
        <v>1</v>
      </c>
      <c r="I234" s="3" t="s">
        <v>35</v>
      </c>
    </row>
    <row r="235" spans="1:9" ht="14.25" customHeight="1" x14ac:dyDescent="0.4">
      <c r="A235" s="3" t="s">
        <v>169</v>
      </c>
      <c r="B235" s="3">
        <v>37</v>
      </c>
      <c r="C235" s="3" t="s">
        <v>212</v>
      </c>
      <c r="D235" s="3" t="s">
        <v>213</v>
      </c>
      <c r="E235" s="3">
        <v>2</v>
      </c>
      <c r="F235" s="3" t="s">
        <v>13</v>
      </c>
      <c r="G235" s="3" t="s">
        <v>36</v>
      </c>
      <c r="H235" s="3">
        <v>17</v>
      </c>
      <c r="I235" s="3" t="s">
        <v>289</v>
      </c>
    </row>
    <row r="236" spans="1:9" ht="14.25" customHeight="1" x14ac:dyDescent="0.4">
      <c r="A236" s="3" t="s">
        <v>169</v>
      </c>
      <c r="B236" s="3">
        <v>38</v>
      </c>
      <c r="C236" s="3" t="s">
        <v>214</v>
      </c>
      <c r="D236" s="3" t="s">
        <v>215</v>
      </c>
      <c r="E236" s="3">
        <v>1</v>
      </c>
      <c r="F236" s="3" t="s">
        <v>12</v>
      </c>
      <c r="G236" s="3" t="s">
        <v>285</v>
      </c>
      <c r="H236" s="3">
        <v>1</v>
      </c>
      <c r="I236" s="3" t="s">
        <v>35</v>
      </c>
    </row>
    <row r="237" spans="1:9" ht="14.25" customHeight="1" x14ac:dyDescent="0.4">
      <c r="A237" s="3" t="s">
        <v>169</v>
      </c>
      <c r="B237" s="3">
        <v>38</v>
      </c>
      <c r="C237" s="3" t="s">
        <v>214</v>
      </c>
      <c r="D237" s="3" t="s">
        <v>215</v>
      </c>
      <c r="E237" s="3">
        <v>2</v>
      </c>
      <c r="F237" s="3" t="s">
        <v>13</v>
      </c>
      <c r="G237" s="3" t="s">
        <v>36</v>
      </c>
      <c r="H237" s="3">
        <v>17</v>
      </c>
      <c r="I237" s="3" t="s">
        <v>289</v>
      </c>
    </row>
    <row r="238" spans="1:9" ht="14.25" customHeight="1" x14ac:dyDescent="0.4">
      <c r="A238" s="4" t="s">
        <v>216</v>
      </c>
      <c r="B238" s="4">
        <v>1</v>
      </c>
      <c r="C238" s="4" t="s">
        <v>217</v>
      </c>
      <c r="D238" s="4" t="s">
        <v>218</v>
      </c>
      <c r="E238" s="4">
        <v>1</v>
      </c>
      <c r="F238" s="4" t="s">
        <v>12</v>
      </c>
      <c r="G238" s="29" t="s">
        <v>285</v>
      </c>
      <c r="H238" s="29">
        <v>1</v>
      </c>
      <c r="I238" s="29" t="s">
        <v>35</v>
      </c>
    </row>
    <row r="239" spans="1:9" ht="14.25" customHeight="1" x14ac:dyDescent="0.4">
      <c r="A239" s="4" t="s">
        <v>216</v>
      </c>
      <c r="B239" s="4">
        <v>1</v>
      </c>
      <c r="C239" s="4" t="s">
        <v>217</v>
      </c>
      <c r="D239" s="4" t="s">
        <v>218</v>
      </c>
      <c r="E239" s="4">
        <v>2</v>
      </c>
      <c r="F239" s="4" t="s">
        <v>13</v>
      </c>
      <c r="G239" s="29" t="s">
        <v>36</v>
      </c>
      <c r="H239" s="29">
        <v>1</v>
      </c>
      <c r="I239" s="29" t="s">
        <v>286</v>
      </c>
    </row>
    <row r="240" spans="1:9" ht="14.25" customHeight="1" x14ac:dyDescent="0.4">
      <c r="A240" s="4" t="s">
        <v>216</v>
      </c>
      <c r="B240" s="4">
        <v>2</v>
      </c>
      <c r="C240" s="4" t="s">
        <v>219</v>
      </c>
      <c r="D240" s="4" t="s">
        <v>220</v>
      </c>
      <c r="E240" s="4">
        <v>1</v>
      </c>
      <c r="F240" s="4" t="s">
        <v>12</v>
      </c>
      <c r="G240" s="29" t="s">
        <v>285</v>
      </c>
      <c r="H240" s="29">
        <v>1</v>
      </c>
      <c r="I240" s="29" t="s">
        <v>35</v>
      </c>
    </row>
    <row r="241" spans="1:9" ht="14.25" customHeight="1" x14ac:dyDescent="0.4">
      <c r="A241" s="4" t="s">
        <v>216</v>
      </c>
      <c r="B241" s="4">
        <v>2</v>
      </c>
      <c r="C241" s="4" t="s">
        <v>219</v>
      </c>
      <c r="D241" s="4" t="s">
        <v>220</v>
      </c>
      <c r="E241" s="4">
        <v>2</v>
      </c>
      <c r="F241" s="4" t="s">
        <v>13</v>
      </c>
      <c r="G241" s="29" t="s">
        <v>36</v>
      </c>
      <c r="H241" s="29">
        <v>1</v>
      </c>
      <c r="I241" s="29" t="s">
        <v>286</v>
      </c>
    </row>
    <row r="242" spans="1:9" ht="14.25" customHeight="1" x14ac:dyDescent="0.4">
      <c r="A242" s="4" t="s">
        <v>216</v>
      </c>
      <c r="B242" s="4">
        <v>3</v>
      </c>
      <c r="C242" s="4" t="s">
        <v>300</v>
      </c>
      <c r="D242" s="4" t="s">
        <v>301</v>
      </c>
      <c r="E242" s="4">
        <v>1</v>
      </c>
      <c r="F242" s="4" t="s">
        <v>12</v>
      </c>
      <c r="G242" s="29" t="s">
        <v>285</v>
      </c>
      <c r="H242" s="29">
        <v>1</v>
      </c>
      <c r="I242" s="29" t="s">
        <v>35</v>
      </c>
    </row>
    <row r="243" spans="1:9" ht="14.25" customHeight="1" x14ac:dyDescent="0.4">
      <c r="A243" s="4" t="s">
        <v>216</v>
      </c>
      <c r="B243" s="4">
        <v>3</v>
      </c>
      <c r="C243" s="4" t="s">
        <v>300</v>
      </c>
      <c r="D243" s="4" t="s">
        <v>301</v>
      </c>
      <c r="E243" s="4">
        <v>2</v>
      </c>
      <c r="F243" s="4" t="s">
        <v>13</v>
      </c>
      <c r="G243" s="29" t="s">
        <v>36</v>
      </c>
      <c r="H243" s="29">
        <v>1</v>
      </c>
      <c r="I243" s="29" t="s">
        <v>286</v>
      </c>
    </row>
    <row r="244" spans="1:9" ht="14.25" customHeight="1" x14ac:dyDescent="0.4">
      <c r="A244" s="4" t="s">
        <v>216</v>
      </c>
      <c r="B244" s="4">
        <v>4</v>
      </c>
      <c r="C244" s="4" t="s">
        <v>302</v>
      </c>
      <c r="D244" s="4" t="s">
        <v>303</v>
      </c>
      <c r="E244" s="4">
        <v>1</v>
      </c>
      <c r="F244" s="4" t="s">
        <v>12</v>
      </c>
      <c r="G244" s="29" t="s">
        <v>285</v>
      </c>
      <c r="H244" s="29">
        <v>1</v>
      </c>
      <c r="I244" s="29" t="s">
        <v>35</v>
      </c>
    </row>
    <row r="245" spans="1:9" ht="14.25" customHeight="1" x14ac:dyDescent="0.4">
      <c r="A245" s="4" t="s">
        <v>216</v>
      </c>
      <c r="B245" s="4">
        <v>4</v>
      </c>
      <c r="C245" s="4" t="s">
        <v>302</v>
      </c>
      <c r="D245" s="4" t="s">
        <v>303</v>
      </c>
      <c r="E245" s="4">
        <v>2</v>
      </c>
      <c r="F245" s="4" t="s">
        <v>13</v>
      </c>
      <c r="G245" s="29" t="s">
        <v>36</v>
      </c>
      <c r="H245" s="29">
        <v>1</v>
      </c>
      <c r="I245" s="29" t="s">
        <v>286</v>
      </c>
    </row>
    <row r="246" spans="1:9" ht="14.25" customHeight="1" x14ac:dyDescent="0.4">
      <c r="A246" s="4" t="s">
        <v>216</v>
      </c>
      <c r="B246" s="4">
        <v>5</v>
      </c>
      <c r="C246" s="4" t="s">
        <v>304</v>
      </c>
      <c r="D246" s="4" t="s">
        <v>305</v>
      </c>
      <c r="E246" s="4">
        <v>1</v>
      </c>
      <c r="F246" s="4" t="s">
        <v>12</v>
      </c>
      <c r="G246" s="29" t="s">
        <v>285</v>
      </c>
      <c r="H246" s="29">
        <v>1</v>
      </c>
      <c r="I246" s="29" t="s">
        <v>35</v>
      </c>
    </row>
    <row r="247" spans="1:9" ht="14.25" customHeight="1" x14ac:dyDescent="0.4">
      <c r="A247" s="4" t="s">
        <v>216</v>
      </c>
      <c r="B247" s="4">
        <v>5</v>
      </c>
      <c r="C247" s="4" t="s">
        <v>304</v>
      </c>
      <c r="D247" s="4" t="s">
        <v>305</v>
      </c>
      <c r="E247" s="4">
        <v>2</v>
      </c>
      <c r="F247" s="4" t="s">
        <v>13</v>
      </c>
      <c r="G247" s="29" t="s">
        <v>36</v>
      </c>
      <c r="H247" s="29">
        <v>1</v>
      </c>
      <c r="I247" s="29" t="s">
        <v>286</v>
      </c>
    </row>
    <row r="248" spans="1:9" ht="14.25" customHeight="1" x14ac:dyDescent="0.4">
      <c r="A248" s="4" t="s">
        <v>216</v>
      </c>
      <c r="B248" s="4">
        <v>6</v>
      </c>
      <c r="C248" s="4" t="s">
        <v>221</v>
      </c>
      <c r="D248" s="4" t="s">
        <v>222</v>
      </c>
      <c r="E248" s="4">
        <v>1</v>
      </c>
      <c r="F248" s="4" t="s">
        <v>12</v>
      </c>
      <c r="G248" s="29" t="s">
        <v>285</v>
      </c>
      <c r="H248" s="29">
        <v>1</v>
      </c>
      <c r="I248" s="29" t="s">
        <v>35</v>
      </c>
    </row>
    <row r="249" spans="1:9" ht="14.25" customHeight="1" x14ac:dyDescent="0.4">
      <c r="A249" s="4" t="s">
        <v>216</v>
      </c>
      <c r="B249" s="4">
        <v>6</v>
      </c>
      <c r="C249" s="4" t="s">
        <v>221</v>
      </c>
      <c r="D249" s="4" t="s">
        <v>222</v>
      </c>
      <c r="E249" s="4">
        <v>2</v>
      </c>
      <c r="F249" s="4" t="s">
        <v>13</v>
      </c>
      <c r="G249" s="29" t="s">
        <v>36</v>
      </c>
      <c r="H249" s="29">
        <v>1</v>
      </c>
      <c r="I249" s="29" t="s">
        <v>286</v>
      </c>
    </row>
    <row r="250" spans="1:9" ht="14.25" customHeight="1" x14ac:dyDescent="0.4">
      <c r="A250" s="4" t="s">
        <v>216</v>
      </c>
      <c r="B250" s="4">
        <v>7</v>
      </c>
      <c r="C250" s="4" t="s">
        <v>223</v>
      </c>
      <c r="D250" s="4" t="s">
        <v>224</v>
      </c>
      <c r="E250" s="4">
        <v>1</v>
      </c>
      <c r="F250" s="4" t="s">
        <v>12</v>
      </c>
      <c r="G250" s="29" t="s">
        <v>285</v>
      </c>
      <c r="H250" s="29">
        <v>1</v>
      </c>
      <c r="I250" s="29" t="s">
        <v>35</v>
      </c>
    </row>
    <row r="251" spans="1:9" ht="14.25" customHeight="1" x14ac:dyDescent="0.4">
      <c r="A251" s="4" t="s">
        <v>216</v>
      </c>
      <c r="B251" s="4">
        <v>7</v>
      </c>
      <c r="C251" s="4" t="s">
        <v>223</v>
      </c>
      <c r="D251" s="4" t="s">
        <v>224</v>
      </c>
      <c r="E251" s="4">
        <v>2</v>
      </c>
      <c r="F251" s="4" t="s">
        <v>13</v>
      </c>
      <c r="G251" s="29" t="s">
        <v>36</v>
      </c>
      <c r="H251" s="29">
        <v>1</v>
      </c>
      <c r="I251" s="29" t="s">
        <v>286</v>
      </c>
    </row>
    <row r="252" spans="1:9" ht="14.25" customHeight="1" x14ac:dyDescent="0.4">
      <c r="A252" s="4" t="s">
        <v>216</v>
      </c>
      <c r="B252" s="4">
        <v>8</v>
      </c>
      <c r="C252" s="4" t="s">
        <v>225</v>
      </c>
      <c r="D252" s="4" t="s">
        <v>226</v>
      </c>
      <c r="E252" s="4">
        <v>1</v>
      </c>
      <c r="F252" s="4" t="s">
        <v>12</v>
      </c>
      <c r="G252" s="29" t="s">
        <v>285</v>
      </c>
      <c r="H252" s="29">
        <v>1</v>
      </c>
      <c r="I252" s="29" t="s">
        <v>35</v>
      </c>
    </row>
    <row r="253" spans="1:9" ht="14.25" customHeight="1" x14ac:dyDescent="0.4">
      <c r="A253" s="4" t="s">
        <v>216</v>
      </c>
      <c r="B253" s="4">
        <v>8</v>
      </c>
      <c r="C253" s="4" t="s">
        <v>225</v>
      </c>
      <c r="D253" s="4" t="s">
        <v>226</v>
      </c>
      <c r="E253" s="4">
        <v>2</v>
      </c>
      <c r="F253" s="4" t="s">
        <v>13</v>
      </c>
      <c r="G253" s="29" t="s">
        <v>36</v>
      </c>
      <c r="H253" s="29">
        <v>1</v>
      </c>
      <c r="I253" s="29" t="s">
        <v>286</v>
      </c>
    </row>
    <row r="254" spans="1:9" ht="14.25" customHeight="1" x14ac:dyDescent="0.4">
      <c r="A254" s="4" t="s">
        <v>216</v>
      </c>
      <c r="B254" s="4">
        <v>9</v>
      </c>
      <c r="C254" s="4" t="s">
        <v>227</v>
      </c>
      <c r="D254" s="4" t="s">
        <v>228</v>
      </c>
      <c r="E254" s="4">
        <v>1</v>
      </c>
      <c r="F254" s="4" t="s">
        <v>12</v>
      </c>
      <c r="G254" s="29" t="s">
        <v>285</v>
      </c>
      <c r="H254" s="29">
        <v>1</v>
      </c>
      <c r="I254" s="29" t="s">
        <v>35</v>
      </c>
    </row>
    <row r="255" spans="1:9" ht="14.25" customHeight="1" x14ac:dyDescent="0.4">
      <c r="A255" s="4" t="s">
        <v>216</v>
      </c>
      <c r="B255" s="4">
        <v>9</v>
      </c>
      <c r="C255" s="4" t="s">
        <v>227</v>
      </c>
      <c r="D255" s="4" t="s">
        <v>228</v>
      </c>
      <c r="E255" s="4">
        <v>2</v>
      </c>
      <c r="F255" s="4" t="s">
        <v>13</v>
      </c>
      <c r="G255" s="29" t="s">
        <v>36</v>
      </c>
      <c r="H255" s="29">
        <v>1</v>
      </c>
      <c r="I255" s="29" t="s">
        <v>286</v>
      </c>
    </row>
    <row r="256" spans="1:9" ht="14.25" customHeight="1" x14ac:dyDescent="0.4">
      <c r="A256" s="4" t="s">
        <v>216</v>
      </c>
      <c r="B256" s="4">
        <v>10</v>
      </c>
      <c r="C256" s="4" t="s">
        <v>229</v>
      </c>
      <c r="D256" s="4" t="s">
        <v>230</v>
      </c>
      <c r="E256" s="4">
        <v>1</v>
      </c>
      <c r="F256" s="4" t="s">
        <v>12</v>
      </c>
      <c r="G256" s="29" t="s">
        <v>285</v>
      </c>
      <c r="H256" s="29">
        <v>1</v>
      </c>
      <c r="I256" s="29" t="s">
        <v>35</v>
      </c>
    </row>
    <row r="257" spans="1:9" ht="14.25" customHeight="1" x14ac:dyDescent="0.4">
      <c r="A257" s="4" t="s">
        <v>216</v>
      </c>
      <c r="B257" s="4">
        <v>10</v>
      </c>
      <c r="C257" s="4" t="s">
        <v>229</v>
      </c>
      <c r="D257" s="4" t="s">
        <v>230</v>
      </c>
      <c r="E257" s="4">
        <v>2</v>
      </c>
      <c r="F257" s="4" t="s">
        <v>13</v>
      </c>
      <c r="G257" s="29" t="s">
        <v>36</v>
      </c>
      <c r="H257" s="29">
        <v>1</v>
      </c>
      <c r="I257" s="29" t="s">
        <v>286</v>
      </c>
    </row>
    <row r="258" spans="1:9" ht="14.25" customHeight="1" x14ac:dyDescent="0.35"/>
    <row r="259" spans="1:9" ht="14.25" customHeight="1" x14ac:dyDescent="0.35"/>
    <row r="260" spans="1:9" ht="14.25" customHeight="1" x14ac:dyDescent="0.35"/>
    <row r="261" spans="1:9" ht="14.25" customHeight="1" x14ac:dyDescent="0.35"/>
    <row r="262" spans="1:9" ht="14.25" customHeight="1" x14ac:dyDescent="0.35"/>
    <row r="263" spans="1:9" ht="14.25" customHeight="1" x14ac:dyDescent="0.35"/>
    <row r="264" spans="1:9" ht="14.25" customHeight="1" x14ac:dyDescent="0.35"/>
    <row r="265" spans="1:9" ht="14.25" customHeight="1" x14ac:dyDescent="0.35"/>
    <row r="266" spans="1:9" ht="14.25" customHeight="1" x14ac:dyDescent="0.35"/>
    <row r="267" spans="1:9" ht="14.25" customHeight="1" x14ac:dyDescent="0.35"/>
    <row r="268" spans="1:9" ht="14.25" customHeight="1" x14ac:dyDescent="0.35"/>
    <row r="269" spans="1:9" ht="14.25" customHeight="1" x14ac:dyDescent="0.35"/>
    <row r="270" spans="1:9" ht="14.25" customHeight="1" x14ac:dyDescent="0.35"/>
    <row r="271" spans="1:9" ht="14.25" customHeight="1" x14ac:dyDescent="0.35"/>
    <row r="272" spans="1:9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P945"/>
  <sheetViews>
    <sheetView zoomScale="70" zoomScaleNormal="70" workbookViewId="0">
      <pane xSplit="8" ySplit="1" topLeftCell="I74" activePane="bottomRight" state="frozen"/>
      <selection pane="topRight" activeCell="I1" sqref="I1"/>
      <selection pane="bottomLeft" activeCell="A2" sqref="A2"/>
      <selection pane="bottomRight" activeCell="I112" sqref="I112"/>
    </sheetView>
  </sheetViews>
  <sheetFormatPr defaultColWidth="12.640625" defaultRowHeight="15" customHeight="1" x14ac:dyDescent="0.35"/>
  <cols>
    <col min="1" max="1" width="10.140625" customWidth="1"/>
    <col min="2" max="2" width="13" customWidth="1"/>
    <col min="3" max="3" width="50.2109375" customWidth="1"/>
    <col min="4" max="4" width="13.2109375" customWidth="1"/>
    <col min="5" max="5" width="34.640625" customWidth="1"/>
    <col min="6" max="6" width="13.78515625" customWidth="1"/>
    <col min="7" max="7" width="13.140625" customWidth="1"/>
    <col min="8" max="8" width="13.640625" customWidth="1"/>
    <col min="9" max="12" width="8.140625" customWidth="1"/>
    <col min="13" max="13" width="6.7109375" bestFit="1" customWidth="1"/>
    <col min="14" max="41" width="8.140625" customWidth="1"/>
    <col min="42" max="42" width="50.640625" customWidth="1"/>
  </cols>
  <sheetData>
    <row r="1" spans="1:42" ht="29.15" x14ac:dyDescent="0.35">
      <c r="A1" s="1" t="s">
        <v>1</v>
      </c>
      <c r="B1" s="1" t="s">
        <v>2</v>
      </c>
      <c r="C1" s="1" t="s">
        <v>3</v>
      </c>
      <c r="D1" s="19" t="s">
        <v>4</v>
      </c>
      <c r="E1" s="1" t="s">
        <v>5</v>
      </c>
      <c r="F1" s="1" t="s">
        <v>6</v>
      </c>
      <c r="G1" s="19" t="s">
        <v>231</v>
      </c>
      <c r="H1" s="19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2" t="s">
        <v>8</v>
      </c>
    </row>
    <row r="2" spans="1:42" ht="14.25" customHeight="1" x14ac:dyDescent="0.4">
      <c r="A2" s="3">
        <v>1</v>
      </c>
      <c r="B2" s="3" t="s">
        <v>10</v>
      </c>
      <c r="C2" s="3" t="s">
        <v>11</v>
      </c>
      <c r="D2" s="3">
        <v>1</v>
      </c>
      <c r="E2" s="3" t="s">
        <v>233</v>
      </c>
      <c r="F2" s="3"/>
      <c r="G2" s="3" t="s">
        <v>234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2" ht="14.25" customHeight="1" x14ac:dyDescent="0.4">
      <c r="A3" s="3">
        <v>1</v>
      </c>
      <c r="B3" s="3" t="s">
        <v>10</v>
      </c>
      <c r="C3" s="3" t="s">
        <v>11</v>
      </c>
      <c r="D3" s="3">
        <v>2</v>
      </c>
      <c r="E3" s="3" t="s">
        <v>235</v>
      </c>
      <c r="F3" s="3" t="s">
        <v>236</v>
      </c>
      <c r="G3" s="3" t="s">
        <v>237</v>
      </c>
      <c r="H3" s="3">
        <v>1.9</v>
      </c>
      <c r="I3" s="3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2" ht="14.25" customHeight="1" x14ac:dyDescent="0.4">
      <c r="A4" s="3">
        <v>1</v>
      </c>
      <c r="B4" s="3" t="s">
        <v>10</v>
      </c>
      <c r="C4" s="3" t="s">
        <v>11</v>
      </c>
      <c r="D4" s="3">
        <v>3</v>
      </c>
      <c r="E4" s="3" t="s">
        <v>238</v>
      </c>
      <c r="F4" s="3" t="s">
        <v>236</v>
      </c>
      <c r="G4" s="3" t="s">
        <v>237</v>
      </c>
      <c r="H4" s="3">
        <v>1.9</v>
      </c>
      <c r="I4" s="3">
        <v>19.948186528497409</v>
      </c>
      <c r="J4" s="5">
        <v>18.652849740932641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2" ht="14.25" customHeight="1" x14ac:dyDescent="0.4">
      <c r="A5" s="3">
        <v>1</v>
      </c>
      <c r="B5" s="3" t="s">
        <v>10</v>
      </c>
      <c r="C5" s="3" t="s">
        <v>11</v>
      </c>
      <c r="D5" s="3">
        <v>4</v>
      </c>
      <c r="E5" s="3" t="s">
        <v>239</v>
      </c>
      <c r="F5" s="3"/>
      <c r="G5" s="3" t="s">
        <v>240</v>
      </c>
      <c r="H5" s="3">
        <v>0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2" ht="14.25" customHeight="1" x14ac:dyDescent="0.4">
      <c r="A6" s="3">
        <v>1</v>
      </c>
      <c r="B6" s="3" t="s">
        <v>10</v>
      </c>
      <c r="C6" s="3" t="s">
        <v>11</v>
      </c>
      <c r="D6" s="3">
        <v>5</v>
      </c>
      <c r="E6" s="3" t="s">
        <v>241</v>
      </c>
      <c r="F6" s="3"/>
      <c r="G6" s="3" t="s">
        <v>240</v>
      </c>
      <c r="H6" s="3">
        <v>0</v>
      </c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2" ht="14.25" customHeight="1" x14ac:dyDescent="0.4">
      <c r="A7" s="3">
        <v>1</v>
      </c>
      <c r="B7" s="3" t="s">
        <v>10</v>
      </c>
      <c r="C7" s="3" t="s">
        <v>11</v>
      </c>
      <c r="D7" s="3">
        <v>6</v>
      </c>
      <c r="E7" s="3" t="s">
        <v>242</v>
      </c>
      <c r="F7" s="3"/>
      <c r="G7" s="3" t="s">
        <v>240</v>
      </c>
      <c r="H7" s="3">
        <v>0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2" ht="14.25" customHeight="1" x14ac:dyDescent="0.4">
      <c r="A8" s="3">
        <v>1</v>
      </c>
      <c r="B8" s="3" t="s">
        <v>10</v>
      </c>
      <c r="C8" s="3" t="s">
        <v>11</v>
      </c>
      <c r="D8" s="3">
        <v>7</v>
      </c>
      <c r="E8" s="3" t="s">
        <v>243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2" ht="14.25" customHeight="1" x14ac:dyDescent="0.4">
      <c r="A9" s="3">
        <v>1</v>
      </c>
      <c r="B9" s="3" t="s">
        <v>10</v>
      </c>
      <c r="C9" s="3" t="s">
        <v>11</v>
      </c>
      <c r="D9" s="3">
        <v>8</v>
      </c>
      <c r="E9" s="3" t="s">
        <v>244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2" ht="14.25" customHeight="1" x14ac:dyDescent="0.4">
      <c r="A10" s="3">
        <v>1</v>
      </c>
      <c r="B10" s="3" t="s">
        <v>10</v>
      </c>
      <c r="C10" s="3" t="s">
        <v>11</v>
      </c>
      <c r="D10" s="3">
        <v>9</v>
      </c>
      <c r="E10" s="3" t="s">
        <v>245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2" ht="14.25" customHeight="1" x14ac:dyDescent="0.4">
      <c r="A11" s="3">
        <v>1</v>
      </c>
      <c r="B11" s="3" t="s">
        <v>10</v>
      </c>
      <c r="C11" s="3" t="s">
        <v>11</v>
      </c>
      <c r="D11" s="3">
        <v>10</v>
      </c>
      <c r="E11" s="3" t="s">
        <v>246</v>
      </c>
      <c r="F11" s="3"/>
      <c r="G11" s="3" t="s">
        <v>240</v>
      </c>
      <c r="H11" s="3">
        <v>0</v>
      </c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2" ht="14.25" customHeight="1" x14ac:dyDescent="0.4">
      <c r="A12" s="4">
        <v>2</v>
      </c>
      <c r="B12" s="4" t="s">
        <v>14</v>
      </c>
      <c r="C12" s="4" t="s">
        <v>15</v>
      </c>
      <c r="D12" s="4">
        <v>1</v>
      </c>
      <c r="E12" s="4" t="s">
        <v>233</v>
      </c>
      <c r="F12" s="4"/>
      <c r="G12" s="4" t="s">
        <v>234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2" ht="14.25" customHeight="1" x14ac:dyDescent="0.4">
      <c r="A13" s="4">
        <v>2</v>
      </c>
      <c r="B13" s="4" t="s">
        <v>14</v>
      </c>
      <c r="C13" s="4" t="s">
        <v>15</v>
      </c>
      <c r="D13" s="4">
        <v>2</v>
      </c>
      <c r="E13" s="4" t="s">
        <v>235</v>
      </c>
      <c r="F13" s="4" t="s">
        <v>236</v>
      </c>
      <c r="G13" s="4" t="s">
        <v>237</v>
      </c>
      <c r="H13" s="4">
        <v>1.9</v>
      </c>
      <c r="I13" s="4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2" ht="14.25" customHeight="1" x14ac:dyDescent="0.4">
      <c r="A14" s="4">
        <v>2</v>
      </c>
      <c r="B14" s="4" t="s">
        <v>14</v>
      </c>
      <c r="C14" s="4" t="s">
        <v>15</v>
      </c>
      <c r="D14" s="4">
        <v>3</v>
      </c>
      <c r="E14" s="4" t="s">
        <v>238</v>
      </c>
      <c r="F14" s="4" t="s">
        <v>236</v>
      </c>
      <c r="G14" s="4" t="s">
        <v>237</v>
      </c>
      <c r="H14" s="4">
        <v>1.9</v>
      </c>
      <c r="I14" s="4">
        <v>26.169590643274852</v>
      </c>
      <c r="J14" s="5">
        <v>22.807017543859647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2" ht="14.25" customHeight="1" x14ac:dyDescent="0.4">
      <c r="A15" s="4">
        <v>2</v>
      </c>
      <c r="B15" s="4" t="s">
        <v>14</v>
      </c>
      <c r="C15" s="4" t="s">
        <v>15</v>
      </c>
      <c r="D15" s="4">
        <v>4</v>
      </c>
      <c r="E15" s="4" t="s">
        <v>239</v>
      </c>
      <c r="F15" s="4"/>
      <c r="G15" s="4" t="s">
        <v>240</v>
      </c>
      <c r="H15" s="4">
        <v>0</v>
      </c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2" ht="14.25" customHeight="1" x14ac:dyDescent="0.4">
      <c r="A16" s="4">
        <v>2</v>
      </c>
      <c r="B16" s="4" t="s">
        <v>14</v>
      </c>
      <c r="C16" s="4" t="s">
        <v>15</v>
      </c>
      <c r="D16" s="4">
        <v>5</v>
      </c>
      <c r="E16" s="4" t="s">
        <v>241</v>
      </c>
      <c r="F16" s="4"/>
      <c r="G16" s="4" t="s">
        <v>240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4.25" customHeight="1" x14ac:dyDescent="0.4">
      <c r="A17" s="4">
        <v>2</v>
      </c>
      <c r="B17" s="4" t="s">
        <v>14</v>
      </c>
      <c r="C17" s="4" t="s">
        <v>15</v>
      </c>
      <c r="D17" s="4">
        <v>6</v>
      </c>
      <c r="E17" s="4" t="s">
        <v>242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customHeight="1" x14ac:dyDescent="0.4">
      <c r="A18" s="4">
        <v>2</v>
      </c>
      <c r="B18" s="4" t="s">
        <v>14</v>
      </c>
      <c r="C18" s="4" t="s">
        <v>15</v>
      </c>
      <c r="D18" s="4">
        <v>7</v>
      </c>
      <c r="E18" s="4" t="s">
        <v>243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4.25" customHeight="1" x14ac:dyDescent="0.4">
      <c r="A19" s="4">
        <v>2</v>
      </c>
      <c r="B19" s="4" t="s">
        <v>14</v>
      </c>
      <c r="C19" s="4" t="s">
        <v>15</v>
      </c>
      <c r="D19" s="4">
        <v>8</v>
      </c>
      <c r="E19" s="4" t="s">
        <v>244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customHeight="1" x14ac:dyDescent="0.4">
      <c r="A20" s="4">
        <v>2</v>
      </c>
      <c r="B20" s="4" t="s">
        <v>14</v>
      </c>
      <c r="C20" s="4" t="s">
        <v>15</v>
      </c>
      <c r="D20" s="4">
        <v>9</v>
      </c>
      <c r="E20" s="4" t="s">
        <v>245</v>
      </c>
      <c r="F20" s="4"/>
      <c r="G20" s="4" t="s">
        <v>240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customHeight="1" x14ac:dyDescent="0.4">
      <c r="A21" s="4">
        <v>2</v>
      </c>
      <c r="B21" s="4" t="s">
        <v>14</v>
      </c>
      <c r="C21" s="4" t="s">
        <v>15</v>
      </c>
      <c r="D21" s="4">
        <v>10</v>
      </c>
      <c r="E21" s="4" t="s">
        <v>246</v>
      </c>
      <c r="F21" s="4"/>
      <c r="G21" s="4" t="s">
        <v>240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4.25" customHeight="1" x14ac:dyDescent="0.4">
      <c r="A22" s="3">
        <v>3</v>
      </c>
      <c r="B22" s="3" t="s">
        <v>16</v>
      </c>
      <c r="C22" s="3" t="s">
        <v>17</v>
      </c>
      <c r="D22" s="3">
        <v>1</v>
      </c>
      <c r="E22" s="3" t="s">
        <v>233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customHeight="1" x14ac:dyDescent="0.4">
      <c r="A23" s="3">
        <v>3</v>
      </c>
      <c r="B23" s="3" t="s">
        <v>16</v>
      </c>
      <c r="C23" s="3" t="s">
        <v>17</v>
      </c>
      <c r="D23" s="3">
        <v>2</v>
      </c>
      <c r="E23" s="3" t="s">
        <v>235</v>
      </c>
      <c r="F23" s="3" t="s">
        <v>236</v>
      </c>
      <c r="G23" s="3" t="s">
        <v>237</v>
      </c>
      <c r="H23" s="3">
        <v>1.9</v>
      </c>
      <c r="I23" s="3"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4.25" customHeight="1" x14ac:dyDescent="0.4">
      <c r="A24" s="3">
        <v>3</v>
      </c>
      <c r="B24" s="3" t="s">
        <v>16</v>
      </c>
      <c r="C24" s="3" t="s">
        <v>17</v>
      </c>
      <c r="D24" s="3">
        <v>3</v>
      </c>
      <c r="E24" s="3" t="s">
        <v>238</v>
      </c>
      <c r="F24" s="3" t="s">
        <v>236</v>
      </c>
      <c r="G24" s="3" t="s">
        <v>237</v>
      </c>
      <c r="H24" s="3">
        <v>1.9</v>
      </c>
      <c r="I24" s="3">
        <v>28.635960312978945</v>
      </c>
      <c r="J24" s="5">
        <v>26.821005081874645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customHeight="1" x14ac:dyDescent="0.4">
      <c r="A25" s="3">
        <v>3</v>
      </c>
      <c r="B25" s="3" t="s">
        <v>16</v>
      </c>
      <c r="C25" s="3" t="s">
        <v>17</v>
      </c>
      <c r="D25" s="3">
        <v>4</v>
      </c>
      <c r="E25" s="3" t="s">
        <v>239</v>
      </c>
      <c r="F25" s="3"/>
      <c r="G25" s="3" t="s">
        <v>240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customHeight="1" x14ac:dyDescent="0.4">
      <c r="A26" s="3">
        <v>3</v>
      </c>
      <c r="B26" s="3" t="s">
        <v>16</v>
      </c>
      <c r="C26" s="3" t="s">
        <v>17</v>
      </c>
      <c r="D26" s="3">
        <v>5</v>
      </c>
      <c r="E26" s="3" t="s">
        <v>241</v>
      </c>
      <c r="F26" s="3"/>
      <c r="G26" s="3" t="s">
        <v>240</v>
      </c>
      <c r="H26" s="3">
        <v>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4.25" customHeight="1" x14ac:dyDescent="0.4">
      <c r="A27" s="3">
        <v>3</v>
      </c>
      <c r="B27" s="3" t="s">
        <v>16</v>
      </c>
      <c r="C27" s="3" t="s">
        <v>17</v>
      </c>
      <c r="D27" s="3">
        <v>6</v>
      </c>
      <c r="E27" s="3" t="s">
        <v>242</v>
      </c>
      <c r="F27" s="3"/>
      <c r="G27" s="3" t="s">
        <v>240</v>
      </c>
      <c r="H27" s="3">
        <v>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customHeight="1" x14ac:dyDescent="0.4">
      <c r="A28" s="3">
        <v>3</v>
      </c>
      <c r="B28" s="3" t="s">
        <v>16</v>
      </c>
      <c r="C28" s="3" t="s">
        <v>17</v>
      </c>
      <c r="D28" s="3">
        <v>7</v>
      </c>
      <c r="E28" s="3" t="s">
        <v>243</v>
      </c>
      <c r="F28" s="3"/>
      <c r="G28" s="3" t="s">
        <v>240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4.25" customHeight="1" x14ac:dyDescent="0.4">
      <c r="A29" s="3">
        <v>3</v>
      </c>
      <c r="B29" s="3" t="s">
        <v>16</v>
      </c>
      <c r="C29" s="3" t="s">
        <v>17</v>
      </c>
      <c r="D29" s="3">
        <v>8</v>
      </c>
      <c r="E29" s="3" t="s">
        <v>244</v>
      </c>
      <c r="F29" s="3"/>
      <c r="G29" s="3" t="s">
        <v>240</v>
      </c>
      <c r="H29" s="3">
        <v>0</v>
      </c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x14ac:dyDescent="0.4">
      <c r="A30" s="3">
        <v>3</v>
      </c>
      <c r="B30" s="3" t="s">
        <v>16</v>
      </c>
      <c r="C30" s="3" t="s">
        <v>17</v>
      </c>
      <c r="D30" s="3">
        <v>9</v>
      </c>
      <c r="E30" s="3" t="s">
        <v>245</v>
      </c>
      <c r="F30" s="3"/>
      <c r="G30" s="3" t="s">
        <v>240</v>
      </c>
      <c r="H30" s="3">
        <v>0</v>
      </c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x14ac:dyDescent="0.4">
      <c r="A31" s="3">
        <v>3</v>
      </c>
      <c r="B31" s="3" t="s">
        <v>16</v>
      </c>
      <c r="C31" s="3" t="s">
        <v>17</v>
      </c>
      <c r="D31" s="3">
        <v>10</v>
      </c>
      <c r="E31" s="3" t="s">
        <v>246</v>
      </c>
      <c r="F31" s="3"/>
      <c r="G31" s="3" t="s">
        <v>240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4.25" customHeight="1" x14ac:dyDescent="0.4">
      <c r="A32" s="4">
        <v>4</v>
      </c>
      <c r="B32" s="4" t="s">
        <v>18</v>
      </c>
      <c r="C32" s="4" t="s">
        <v>19</v>
      </c>
      <c r="D32" s="4">
        <v>1</v>
      </c>
      <c r="E32" s="4" t="s">
        <v>233</v>
      </c>
      <c r="F32" s="4"/>
      <c r="G32" s="4" t="s">
        <v>234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4.25" customHeight="1" x14ac:dyDescent="0.4">
      <c r="A33" s="4">
        <v>4</v>
      </c>
      <c r="B33" s="4" t="s">
        <v>18</v>
      </c>
      <c r="C33" s="4" t="s">
        <v>19</v>
      </c>
      <c r="D33" s="4">
        <v>2</v>
      </c>
      <c r="E33" s="4" t="s">
        <v>235</v>
      </c>
      <c r="F33" s="4" t="s">
        <v>236</v>
      </c>
      <c r="G33" s="4" t="s">
        <v>237</v>
      </c>
      <c r="H33" s="4">
        <v>1.9</v>
      </c>
      <c r="I33" s="4">
        <v>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4.25" customHeight="1" x14ac:dyDescent="0.4">
      <c r="A34" s="4">
        <v>4</v>
      </c>
      <c r="B34" s="4" t="s">
        <v>18</v>
      </c>
      <c r="C34" s="4" t="s">
        <v>19</v>
      </c>
      <c r="D34" s="4">
        <v>3</v>
      </c>
      <c r="E34" s="4" t="s">
        <v>238</v>
      </c>
      <c r="F34" s="4" t="s">
        <v>236</v>
      </c>
      <c r="G34" s="4" t="s">
        <v>237</v>
      </c>
      <c r="H34" s="4">
        <v>1.9</v>
      </c>
      <c r="I34" s="4">
        <v>13.602015113350125</v>
      </c>
      <c r="J34" s="5">
        <v>12.594458438287154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4.25" customHeight="1" x14ac:dyDescent="0.4">
      <c r="A35" s="4">
        <v>4</v>
      </c>
      <c r="B35" s="4" t="s">
        <v>18</v>
      </c>
      <c r="C35" s="4" t="s">
        <v>19</v>
      </c>
      <c r="D35" s="4">
        <v>4</v>
      </c>
      <c r="E35" s="4" t="s">
        <v>239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4.25" customHeight="1" x14ac:dyDescent="0.4">
      <c r="A36" s="4">
        <v>4</v>
      </c>
      <c r="B36" s="4" t="s">
        <v>18</v>
      </c>
      <c r="C36" s="4" t="s">
        <v>19</v>
      </c>
      <c r="D36" s="4">
        <v>5</v>
      </c>
      <c r="E36" s="4" t="s">
        <v>241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4.25" customHeight="1" x14ac:dyDescent="0.4">
      <c r="A37" s="4">
        <v>4</v>
      </c>
      <c r="B37" s="4" t="s">
        <v>18</v>
      </c>
      <c r="C37" s="4" t="s">
        <v>19</v>
      </c>
      <c r="D37" s="4">
        <v>6</v>
      </c>
      <c r="E37" s="4" t="s">
        <v>242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4.25" customHeight="1" x14ac:dyDescent="0.4">
      <c r="A38" s="4">
        <v>4</v>
      </c>
      <c r="B38" s="4" t="s">
        <v>18</v>
      </c>
      <c r="C38" s="4" t="s">
        <v>19</v>
      </c>
      <c r="D38" s="4">
        <v>7</v>
      </c>
      <c r="E38" s="4" t="s">
        <v>243</v>
      </c>
      <c r="F38" s="4"/>
      <c r="G38" s="4" t="s">
        <v>240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4.25" customHeight="1" x14ac:dyDescent="0.4">
      <c r="A39" s="4">
        <v>4</v>
      </c>
      <c r="B39" s="4" t="s">
        <v>18</v>
      </c>
      <c r="C39" s="4" t="s">
        <v>19</v>
      </c>
      <c r="D39" s="4">
        <v>8</v>
      </c>
      <c r="E39" s="4" t="s">
        <v>244</v>
      </c>
      <c r="F39" s="4"/>
      <c r="G39" s="4" t="s">
        <v>240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4.25" customHeight="1" x14ac:dyDescent="0.4">
      <c r="A40" s="4">
        <v>4</v>
      </c>
      <c r="B40" s="4" t="s">
        <v>18</v>
      </c>
      <c r="C40" s="4" t="s">
        <v>19</v>
      </c>
      <c r="D40" s="4">
        <v>9</v>
      </c>
      <c r="E40" s="4" t="s">
        <v>245</v>
      </c>
      <c r="F40" s="4"/>
      <c r="G40" s="4" t="s">
        <v>240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4.25" customHeight="1" x14ac:dyDescent="0.4">
      <c r="A41" s="4">
        <v>4</v>
      </c>
      <c r="B41" s="4" t="s">
        <v>18</v>
      </c>
      <c r="C41" s="4" t="s">
        <v>19</v>
      </c>
      <c r="D41" s="4">
        <v>10</v>
      </c>
      <c r="E41" s="4" t="s">
        <v>246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4.25" customHeight="1" x14ac:dyDescent="0.4">
      <c r="A42" s="3">
        <v>5</v>
      </c>
      <c r="B42" s="3" t="s">
        <v>20</v>
      </c>
      <c r="C42" s="3" t="s">
        <v>21</v>
      </c>
      <c r="D42" s="3">
        <v>1</v>
      </c>
      <c r="E42" s="3" t="s">
        <v>233</v>
      </c>
      <c r="F42" s="3"/>
      <c r="G42" s="3" t="s">
        <v>234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4.25" customHeight="1" x14ac:dyDescent="0.4">
      <c r="A43" s="3">
        <v>5</v>
      </c>
      <c r="B43" s="3" t="s">
        <v>20</v>
      </c>
      <c r="C43" s="3" t="s">
        <v>21</v>
      </c>
      <c r="D43" s="3">
        <v>2</v>
      </c>
      <c r="E43" s="3" t="s">
        <v>235</v>
      </c>
      <c r="F43" s="3" t="s">
        <v>236</v>
      </c>
      <c r="G43" s="3" t="s">
        <v>237</v>
      </c>
      <c r="H43" s="3">
        <v>1.9</v>
      </c>
      <c r="I43" s="3">
        <v>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ht="14.25" customHeight="1" x14ac:dyDescent="0.4">
      <c r="A44" s="3">
        <v>5</v>
      </c>
      <c r="B44" s="3" t="s">
        <v>20</v>
      </c>
      <c r="C44" s="3" t="s">
        <v>21</v>
      </c>
      <c r="D44" s="3">
        <v>3</v>
      </c>
      <c r="E44" s="3" t="s">
        <v>238</v>
      </c>
      <c r="F44" s="3" t="s">
        <v>236</v>
      </c>
      <c r="G44" s="3" t="s">
        <v>237</v>
      </c>
      <c r="H44" s="3">
        <v>1.9</v>
      </c>
      <c r="I44" s="3"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ht="14.25" customHeight="1" x14ac:dyDescent="0.4">
      <c r="A45" s="3">
        <v>5</v>
      </c>
      <c r="B45" s="3" t="s">
        <v>20</v>
      </c>
      <c r="C45" s="3" t="s">
        <v>21</v>
      </c>
      <c r="D45" s="3">
        <v>4</v>
      </c>
      <c r="E45" s="3" t="s">
        <v>239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ht="14.25" customHeight="1" x14ac:dyDescent="0.4">
      <c r="A46" s="3">
        <v>5</v>
      </c>
      <c r="B46" s="3" t="s">
        <v>20</v>
      </c>
      <c r="C46" s="3" t="s">
        <v>21</v>
      </c>
      <c r="D46" s="3">
        <v>5</v>
      </c>
      <c r="E46" s="3" t="s">
        <v>241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ht="14.25" customHeight="1" x14ac:dyDescent="0.4">
      <c r="A47" s="3">
        <v>5</v>
      </c>
      <c r="B47" s="3" t="s">
        <v>20</v>
      </c>
      <c r="C47" s="3" t="s">
        <v>21</v>
      </c>
      <c r="D47" s="3">
        <v>6</v>
      </c>
      <c r="E47" s="3" t="s">
        <v>242</v>
      </c>
      <c r="F47" s="3"/>
      <c r="G47" s="3" t="s">
        <v>240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ht="14.25" customHeight="1" x14ac:dyDescent="0.4">
      <c r="A48" s="3">
        <v>5</v>
      </c>
      <c r="B48" s="3" t="s">
        <v>20</v>
      </c>
      <c r="C48" s="3" t="s">
        <v>21</v>
      </c>
      <c r="D48" s="3">
        <v>7</v>
      </c>
      <c r="E48" s="3" t="s">
        <v>243</v>
      </c>
      <c r="F48" s="3"/>
      <c r="G48" s="3" t="s">
        <v>240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ht="14.25" customHeight="1" x14ac:dyDescent="0.4">
      <c r="A49" s="3">
        <v>5</v>
      </c>
      <c r="B49" s="3" t="s">
        <v>20</v>
      </c>
      <c r="C49" s="3" t="s">
        <v>21</v>
      </c>
      <c r="D49" s="3">
        <v>8</v>
      </c>
      <c r="E49" s="3" t="s">
        <v>244</v>
      </c>
      <c r="F49" s="3"/>
      <c r="G49" s="3" t="s">
        <v>240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ht="14.25" customHeight="1" x14ac:dyDescent="0.4">
      <c r="A50" s="3">
        <v>5</v>
      </c>
      <c r="B50" s="3" t="s">
        <v>20</v>
      </c>
      <c r="C50" s="3" t="s">
        <v>21</v>
      </c>
      <c r="D50" s="3">
        <v>9</v>
      </c>
      <c r="E50" s="3" t="s">
        <v>245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4.25" customHeight="1" x14ac:dyDescent="0.4">
      <c r="A51" s="3">
        <v>5</v>
      </c>
      <c r="B51" s="3" t="s">
        <v>20</v>
      </c>
      <c r="C51" s="3" t="s">
        <v>21</v>
      </c>
      <c r="D51" s="3">
        <v>10</v>
      </c>
      <c r="E51" s="3" t="s">
        <v>246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ht="14.25" customHeight="1" x14ac:dyDescent="0.4">
      <c r="A52" s="4">
        <v>6</v>
      </c>
      <c r="B52" s="4" t="s">
        <v>22</v>
      </c>
      <c r="C52" s="4" t="s">
        <v>23</v>
      </c>
      <c r="D52" s="4">
        <v>1</v>
      </c>
      <c r="E52" s="4" t="s">
        <v>233</v>
      </c>
      <c r="F52" s="4"/>
      <c r="G52" s="4" t="s">
        <v>234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ht="14.25" customHeight="1" x14ac:dyDescent="0.4">
      <c r="A53" s="4">
        <v>6</v>
      </c>
      <c r="B53" s="4" t="s">
        <v>22</v>
      </c>
      <c r="C53" s="4" t="s">
        <v>23</v>
      </c>
      <c r="D53" s="4">
        <v>2</v>
      </c>
      <c r="E53" s="4" t="s">
        <v>235</v>
      </c>
      <c r="F53" s="4" t="s">
        <v>236</v>
      </c>
      <c r="G53" s="4" t="s">
        <v>237</v>
      </c>
      <c r="H53" s="4">
        <v>1.9</v>
      </c>
      <c r="I53" s="4">
        <v>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4.25" customHeight="1" x14ac:dyDescent="0.4">
      <c r="A54" s="4">
        <v>6</v>
      </c>
      <c r="B54" s="4" t="s">
        <v>22</v>
      </c>
      <c r="C54" s="4" t="s">
        <v>23</v>
      </c>
      <c r="D54" s="4">
        <v>3</v>
      </c>
      <c r="E54" s="4" t="s">
        <v>238</v>
      </c>
      <c r="F54" s="4" t="s">
        <v>236</v>
      </c>
      <c r="G54" s="4" t="s">
        <v>237</v>
      </c>
      <c r="H54" s="4">
        <v>1.9</v>
      </c>
      <c r="I54" s="4"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4.25" customHeight="1" x14ac:dyDescent="0.4">
      <c r="A55" s="4">
        <v>6</v>
      </c>
      <c r="B55" s="4" t="s">
        <v>22</v>
      </c>
      <c r="C55" s="4" t="s">
        <v>23</v>
      </c>
      <c r="D55" s="4">
        <v>4</v>
      </c>
      <c r="E55" s="4" t="s">
        <v>239</v>
      </c>
      <c r="F55" s="4"/>
      <c r="G55" s="4" t="s">
        <v>240</v>
      </c>
      <c r="H55" s="4">
        <v>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4.25" customHeight="1" x14ac:dyDescent="0.4">
      <c r="A56" s="4">
        <v>6</v>
      </c>
      <c r="B56" s="4" t="s">
        <v>22</v>
      </c>
      <c r="C56" s="4" t="s">
        <v>23</v>
      </c>
      <c r="D56" s="4">
        <v>5</v>
      </c>
      <c r="E56" s="4" t="s">
        <v>241</v>
      </c>
      <c r="F56" s="4"/>
      <c r="G56" s="4" t="s">
        <v>240</v>
      </c>
      <c r="H56" s="4">
        <v>0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4.25" customHeight="1" x14ac:dyDescent="0.4">
      <c r="A57" s="4">
        <v>6</v>
      </c>
      <c r="B57" s="4" t="s">
        <v>22</v>
      </c>
      <c r="C57" s="4" t="s">
        <v>23</v>
      </c>
      <c r="D57" s="4">
        <v>6</v>
      </c>
      <c r="E57" s="4" t="s">
        <v>242</v>
      </c>
      <c r="F57" s="4"/>
      <c r="G57" s="4" t="s">
        <v>240</v>
      </c>
      <c r="H57" s="4">
        <v>0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4.25" customHeight="1" x14ac:dyDescent="0.4">
      <c r="A58" s="4">
        <v>6</v>
      </c>
      <c r="B58" s="4" t="s">
        <v>22</v>
      </c>
      <c r="C58" s="4" t="s">
        <v>23</v>
      </c>
      <c r="D58" s="4">
        <v>7</v>
      </c>
      <c r="E58" s="4" t="s">
        <v>243</v>
      </c>
      <c r="F58" s="4"/>
      <c r="G58" s="4" t="s">
        <v>240</v>
      </c>
      <c r="H58" s="4">
        <v>0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4.25" customHeight="1" x14ac:dyDescent="0.4">
      <c r="A59" s="4">
        <v>6</v>
      </c>
      <c r="B59" s="4" t="s">
        <v>22</v>
      </c>
      <c r="C59" s="4" t="s">
        <v>23</v>
      </c>
      <c r="D59" s="4">
        <v>8</v>
      </c>
      <c r="E59" s="4" t="s">
        <v>244</v>
      </c>
      <c r="F59" s="4"/>
      <c r="G59" s="4" t="s">
        <v>240</v>
      </c>
      <c r="H59" s="4">
        <v>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4.25" customHeight="1" x14ac:dyDescent="0.4">
      <c r="A60" s="4">
        <v>6</v>
      </c>
      <c r="B60" s="4" t="s">
        <v>22</v>
      </c>
      <c r="C60" s="4" t="s">
        <v>23</v>
      </c>
      <c r="D60" s="4">
        <v>9</v>
      </c>
      <c r="E60" s="4" t="s">
        <v>245</v>
      </c>
      <c r="F60" s="4"/>
      <c r="G60" s="4" t="s">
        <v>240</v>
      </c>
      <c r="H60" s="4">
        <v>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4.25" customHeight="1" x14ac:dyDescent="0.4">
      <c r="A61" s="4">
        <v>6</v>
      </c>
      <c r="B61" s="4" t="s">
        <v>22</v>
      </c>
      <c r="C61" s="4" t="s">
        <v>23</v>
      </c>
      <c r="D61" s="4">
        <v>10</v>
      </c>
      <c r="E61" s="4" t="s">
        <v>246</v>
      </c>
      <c r="F61" s="4"/>
      <c r="G61" s="4" t="s">
        <v>240</v>
      </c>
      <c r="H61" s="4">
        <v>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4.25" customHeight="1" x14ac:dyDescent="0.4">
      <c r="A62" s="3">
        <v>7</v>
      </c>
      <c r="B62" s="3" t="s">
        <v>24</v>
      </c>
      <c r="C62" s="3" t="s">
        <v>25</v>
      </c>
      <c r="D62" s="3">
        <v>1</v>
      </c>
      <c r="E62" s="3" t="s">
        <v>233</v>
      </c>
      <c r="F62" s="3"/>
      <c r="G62" s="3" t="s">
        <v>234</v>
      </c>
      <c r="H62" s="3">
        <v>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4.25" customHeight="1" x14ac:dyDescent="0.4">
      <c r="A63" s="3">
        <v>7</v>
      </c>
      <c r="B63" s="3" t="s">
        <v>24</v>
      </c>
      <c r="C63" s="3" t="s">
        <v>25</v>
      </c>
      <c r="D63" s="3">
        <v>2</v>
      </c>
      <c r="E63" s="3" t="s">
        <v>235</v>
      </c>
      <c r="F63" s="3" t="s">
        <v>236</v>
      </c>
      <c r="G63" s="3" t="s">
        <v>237</v>
      </c>
      <c r="H63" s="3">
        <v>1.9</v>
      </c>
      <c r="I63" s="3"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4.25" customHeight="1" x14ac:dyDescent="0.4">
      <c r="A64" s="3">
        <v>7</v>
      </c>
      <c r="B64" s="3" t="s">
        <v>24</v>
      </c>
      <c r="C64" s="3" t="s">
        <v>25</v>
      </c>
      <c r="D64" s="3">
        <v>3</v>
      </c>
      <c r="E64" s="3" t="s">
        <v>238</v>
      </c>
      <c r="F64" s="3" t="s">
        <v>236</v>
      </c>
      <c r="G64" s="3" t="s">
        <v>237</v>
      </c>
      <c r="H64" s="3">
        <v>1.9</v>
      </c>
      <c r="I64" s="3">
        <v>2.4938271604938271</v>
      </c>
      <c r="J64" s="5">
        <v>2.0679012345679011</v>
      </c>
      <c r="K64" s="5">
        <v>3.2311111111111113</v>
      </c>
      <c r="L64" s="5">
        <v>3.2585185185185179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4.25" customHeight="1" x14ac:dyDescent="0.4">
      <c r="A65" s="3">
        <v>7</v>
      </c>
      <c r="B65" s="3" t="s">
        <v>24</v>
      </c>
      <c r="C65" s="3" t="s">
        <v>25</v>
      </c>
      <c r="D65" s="3">
        <v>4</v>
      </c>
      <c r="E65" s="3" t="s">
        <v>239</v>
      </c>
      <c r="F65" s="3"/>
      <c r="G65" s="3" t="s">
        <v>240</v>
      </c>
      <c r="H65" s="3">
        <v>0</v>
      </c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14.25" customHeight="1" x14ac:dyDescent="0.4">
      <c r="A66" s="3">
        <v>7</v>
      </c>
      <c r="B66" s="3" t="s">
        <v>24</v>
      </c>
      <c r="C66" s="3" t="s">
        <v>25</v>
      </c>
      <c r="D66" s="3">
        <v>5</v>
      </c>
      <c r="E66" s="3" t="s">
        <v>241</v>
      </c>
      <c r="F66" s="3"/>
      <c r="G66" s="3" t="s">
        <v>240</v>
      </c>
      <c r="H66" s="3">
        <v>0</v>
      </c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4.25" customHeight="1" x14ac:dyDescent="0.4">
      <c r="A67" s="3">
        <v>7</v>
      </c>
      <c r="B67" s="3" t="s">
        <v>24</v>
      </c>
      <c r="C67" s="3" t="s">
        <v>25</v>
      </c>
      <c r="D67" s="3">
        <v>6</v>
      </c>
      <c r="E67" s="3" t="s">
        <v>242</v>
      </c>
      <c r="F67" s="3"/>
      <c r="G67" s="3" t="s">
        <v>240</v>
      </c>
      <c r="H67" s="3">
        <v>0</v>
      </c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4.25" customHeight="1" x14ac:dyDescent="0.4">
      <c r="A68" s="3">
        <v>7</v>
      </c>
      <c r="B68" s="3" t="s">
        <v>24</v>
      </c>
      <c r="C68" s="3" t="s">
        <v>25</v>
      </c>
      <c r="D68" s="3">
        <v>7</v>
      </c>
      <c r="E68" s="3" t="s">
        <v>243</v>
      </c>
      <c r="F68" s="3"/>
      <c r="G68" s="3" t="s">
        <v>240</v>
      </c>
      <c r="H68" s="3">
        <v>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4.25" customHeight="1" x14ac:dyDescent="0.4">
      <c r="A69" s="3">
        <v>7</v>
      </c>
      <c r="B69" s="3" t="s">
        <v>24</v>
      </c>
      <c r="C69" s="3" t="s">
        <v>25</v>
      </c>
      <c r="D69" s="3">
        <v>8</v>
      </c>
      <c r="E69" s="3" t="s">
        <v>244</v>
      </c>
      <c r="F69" s="3"/>
      <c r="G69" s="3" t="s">
        <v>240</v>
      </c>
      <c r="H69" s="3">
        <v>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4.25" customHeight="1" x14ac:dyDescent="0.4">
      <c r="A70" s="3">
        <v>7</v>
      </c>
      <c r="B70" s="3" t="s">
        <v>24</v>
      </c>
      <c r="C70" s="3" t="s">
        <v>25</v>
      </c>
      <c r="D70" s="3">
        <v>9</v>
      </c>
      <c r="E70" s="3" t="s">
        <v>245</v>
      </c>
      <c r="F70" s="3"/>
      <c r="G70" s="3" t="s">
        <v>240</v>
      </c>
      <c r="H70" s="3">
        <v>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4.25" customHeight="1" x14ac:dyDescent="0.4">
      <c r="A71" s="3">
        <v>7</v>
      </c>
      <c r="B71" s="3" t="s">
        <v>24</v>
      </c>
      <c r="C71" s="3" t="s">
        <v>25</v>
      </c>
      <c r="D71" s="3">
        <v>10</v>
      </c>
      <c r="E71" s="3" t="s">
        <v>246</v>
      </c>
      <c r="F71" s="3"/>
      <c r="G71" s="3" t="s">
        <v>240</v>
      </c>
      <c r="H71" s="3">
        <v>0</v>
      </c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14.25" customHeight="1" x14ac:dyDescent="0.4">
      <c r="A72" s="4">
        <v>8</v>
      </c>
      <c r="B72" s="4" t="s">
        <v>26</v>
      </c>
      <c r="C72" s="4" t="s">
        <v>27</v>
      </c>
      <c r="D72" s="4">
        <v>1</v>
      </c>
      <c r="E72" s="4" t="s">
        <v>233</v>
      </c>
      <c r="F72" s="4"/>
      <c r="G72" s="4" t="s">
        <v>234</v>
      </c>
      <c r="H72" s="4">
        <v>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14.25" customHeight="1" x14ac:dyDescent="0.4">
      <c r="A73" s="4">
        <v>8</v>
      </c>
      <c r="B73" s="4" t="s">
        <v>26</v>
      </c>
      <c r="C73" s="4" t="s">
        <v>27</v>
      </c>
      <c r="D73" s="4">
        <v>2</v>
      </c>
      <c r="E73" s="4" t="s">
        <v>235</v>
      </c>
      <c r="F73" s="4" t="s">
        <v>236</v>
      </c>
      <c r="G73" s="4" t="s">
        <v>237</v>
      </c>
      <c r="H73" s="4">
        <v>1.9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4">
      <c r="A74" s="4">
        <v>8</v>
      </c>
      <c r="B74" s="4" t="s">
        <v>26</v>
      </c>
      <c r="C74" s="4" t="s">
        <v>27</v>
      </c>
      <c r="D74" s="4">
        <v>3</v>
      </c>
      <c r="E74" s="4" t="s">
        <v>238</v>
      </c>
      <c r="F74" s="4" t="s">
        <v>236</v>
      </c>
      <c r="G74" s="4" t="s">
        <v>237</v>
      </c>
      <c r="H74" s="4">
        <v>1.9</v>
      </c>
      <c r="I74" s="4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14.25" customHeight="1" x14ac:dyDescent="0.4">
      <c r="A75" s="4">
        <v>8</v>
      </c>
      <c r="B75" s="4" t="s">
        <v>26</v>
      </c>
      <c r="C75" s="4" t="s">
        <v>27</v>
      </c>
      <c r="D75" s="4">
        <v>4</v>
      </c>
      <c r="E75" s="4" t="s">
        <v>239</v>
      </c>
      <c r="F75" s="4"/>
      <c r="G75" s="4" t="s">
        <v>240</v>
      </c>
      <c r="H75" s="4">
        <v>0</v>
      </c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ht="14.25" customHeight="1" x14ac:dyDescent="0.4">
      <c r="A76" s="4">
        <v>8</v>
      </c>
      <c r="B76" s="4" t="s">
        <v>26</v>
      </c>
      <c r="C76" s="4" t="s">
        <v>27</v>
      </c>
      <c r="D76" s="4">
        <v>5</v>
      </c>
      <c r="E76" s="4" t="s">
        <v>241</v>
      </c>
      <c r="F76" s="4"/>
      <c r="G76" s="4" t="s">
        <v>240</v>
      </c>
      <c r="H76" s="4">
        <v>0</v>
      </c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ht="14.25" customHeight="1" x14ac:dyDescent="0.4">
      <c r="A77" s="4">
        <v>8</v>
      </c>
      <c r="B77" s="4" t="s">
        <v>26</v>
      </c>
      <c r="C77" s="4" t="s">
        <v>27</v>
      </c>
      <c r="D77" s="4">
        <v>6</v>
      </c>
      <c r="E77" s="4" t="s">
        <v>242</v>
      </c>
      <c r="F77" s="4"/>
      <c r="G77" s="4" t="s">
        <v>250</v>
      </c>
      <c r="H77" s="4">
        <v>0</v>
      </c>
      <c r="I77" s="4">
        <v>1.3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 ht="14.25" customHeight="1" x14ac:dyDescent="0.4">
      <c r="A78" s="4">
        <v>8</v>
      </c>
      <c r="B78" s="4" t="s">
        <v>26</v>
      </c>
      <c r="C78" s="4" t="s">
        <v>27</v>
      </c>
      <c r="D78" s="4">
        <v>7</v>
      </c>
      <c r="E78" s="4" t="s">
        <v>243</v>
      </c>
      <c r="F78" s="4"/>
      <c r="G78" s="4" t="s">
        <v>240</v>
      </c>
      <c r="H78" s="4">
        <v>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 ht="14.25" customHeight="1" x14ac:dyDescent="0.4">
      <c r="A79" s="4">
        <v>8</v>
      </c>
      <c r="B79" s="4" t="s">
        <v>26</v>
      </c>
      <c r="C79" s="4" t="s">
        <v>27</v>
      </c>
      <c r="D79" s="4">
        <v>8</v>
      </c>
      <c r="E79" s="4" t="s">
        <v>244</v>
      </c>
      <c r="F79" s="4"/>
      <c r="G79" s="4" t="s">
        <v>240</v>
      </c>
      <c r="H79" s="4">
        <v>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14.25" customHeight="1" x14ac:dyDescent="0.4">
      <c r="A80" s="4">
        <v>8</v>
      </c>
      <c r="B80" s="4" t="s">
        <v>26</v>
      </c>
      <c r="C80" s="4" t="s">
        <v>27</v>
      </c>
      <c r="D80" s="4">
        <v>9</v>
      </c>
      <c r="E80" s="4" t="s">
        <v>245</v>
      </c>
      <c r="F80" s="4"/>
      <c r="G80" s="4" t="s">
        <v>240</v>
      </c>
      <c r="H80" s="4">
        <v>0</v>
      </c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ht="14.25" customHeight="1" x14ac:dyDescent="0.4">
      <c r="A81" s="4">
        <v>8</v>
      </c>
      <c r="B81" s="4" t="s">
        <v>26</v>
      </c>
      <c r="C81" s="4" t="s">
        <v>27</v>
      </c>
      <c r="D81" s="4">
        <v>10</v>
      </c>
      <c r="E81" s="4" t="s">
        <v>246</v>
      </c>
      <c r="F81" s="4"/>
      <c r="G81" s="4" t="s">
        <v>240</v>
      </c>
      <c r="H81" s="4">
        <v>0</v>
      </c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ht="14.25" customHeight="1" x14ac:dyDescent="0.4">
      <c r="A82" s="3">
        <v>9</v>
      </c>
      <c r="B82" s="3" t="s">
        <v>28</v>
      </c>
      <c r="C82" s="3" t="s">
        <v>29</v>
      </c>
      <c r="D82" s="3">
        <v>1</v>
      </c>
      <c r="E82" s="3" t="s">
        <v>233</v>
      </c>
      <c r="F82" s="3"/>
      <c r="G82" s="3" t="s">
        <v>240</v>
      </c>
      <c r="H82" s="3">
        <v>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14.25" customHeight="1" x14ac:dyDescent="0.4">
      <c r="A83" s="3">
        <v>9</v>
      </c>
      <c r="B83" s="3" t="s">
        <v>28</v>
      </c>
      <c r="C83" s="3" t="s">
        <v>29</v>
      </c>
      <c r="D83" s="3">
        <v>2</v>
      </c>
      <c r="E83" s="3" t="s">
        <v>235</v>
      </c>
      <c r="F83" s="3"/>
      <c r="G83" s="3" t="s">
        <v>240</v>
      </c>
      <c r="H83" s="3">
        <v>0</v>
      </c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14.25" customHeight="1" x14ac:dyDescent="0.4">
      <c r="A84" s="3">
        <v>9</v>
      </c>
      <c r="B84" s="3" t="s">
        <v>28</v>
      </c>
      <c r="C84" s="3" t="s">
        <v>29</v>
      </c>
      <c r="D84" s="3">
        <v>3</v>
      </c>
      <c r="E84" s="3" t="s">
        <v>238</v>
      </c>
      <c r="F84" s="3"/>
      <c r="G84" s="3" t="s">
        <v>240</v>
      </c>
      <c r="H84" s="3">
        <v>0</v>
      </c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14.25" customHeight="1" x14ac:dyDescent="0.4">
      <c r="A85" s="3">
        <v>9</v>
      </c>
      <c r="B85" s="3" t="s">
        <v>28</v>
      </c>
      <c r="C85" s="3" t="s">
        <v>29</v>
      </c>
      <c r="D85" s="3">
        <v>4</v>
      </c>
      <c r="E85" s="3" t="s">
        <v>239</v>
      </c>
      <c r="F85" s="3"/>
      <c r="G85" s="3" t="s">
        <v>240</v>
      </c>
      <c r="H85" s="3">
        <v>0</v>
      </c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14.25" customHeight="1" x14ac:dyDescent="0.4">
      <c r="A86" s="3">
        <v>9</v>
      </c>
      <c r="B86" s="3" t="s">
        <v>28</v>
      </c>
      <c r="C86" s="3" t="s">
        <v>29</v>
      </c>
      <c r="D86" s="3">
        <v>5</v>
      </c>
      <c r="E86" s="3" t="s">
        <v>241</v>
      </c>
      <c r="F86" s="3"/>
      <c r="G86" s="3" t="s">
        <v>240</v>
      </c>
      <c r="H86" s="3">
        <v>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14.25" customHeight="1" x14ac:dyDescent="0.4">
      <c r="A87" s="3">
        <v>9</v>
      </c>
      <c r="B87" s="3" t="s">
        <v>28</v>
      </c>
      <c r="C87" s="3" t="s">
        <v>29</v>
      </c>
      <c r="D87" s="3">
        <v>6</v>
      </c>
      <c r="E87" s="3" t="s">
        <v>242</v>
      </c>
      <c r="F87" s="3"/>
      <c r="G87" s="3" t="s">
        <v>240</v>
      </c>
      <c r="H87" s="3">
        <v>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14.25" customHeight="1" x14ac:dyDescent="0.4">
      <c r="A88" s="3">
        <v>9</v>
      </c>
      <c r="B88" s="3" t="s">
        <v>28</v>
      </c>
      <c r="C88" s="3" t="s">
        <v>29</v>
      </c>
      <c r="D88" s="3">
        <v>7</v>
      </c>
      <c r="E88" s="3" t="s">
        <v>243</v>
      </c>
      <c r="F88" s="3"/>
      <c r="G88" s="3" t="s">
        <v>240</v>
      </c>
      <c r="H88" s="3">
        <v>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14.25" customHeight="1" x14ac:dyDescent="0.4">
      <c r="A89" s="3">
        <v>9</v>
      </c>
      <c r="B89" s="3" t="s">
        <v>28</v>
      </c>
      <c r="C89" s="3" t="s">
        <v>29</v>
      </c>
      <c r="D89" s="3">
        <v>8</v>
      </c>
      <c r="E89" s="3" t="s">
        <v>244</v>
      </c>
      <c r="F89" s="3"/>
      <c r="G89" s="3" t="s">
        <v>240</v>
      </c>
      <c r="H89" s="3">
        <v>0</v>
      </c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14.25" customHeight="1" x14ac:dyDescent="0.4">
      <c r="A90" s="3">
        <v>9</v>
      </c>
      <c r="B90" s="3" t="s">
        <v>28</v>
      </c>
      <c r="C90" s="3" t="s">
        <v>29</v>
      </c>
      <c r="D90" s="3">
        <v>9</v>
      </c>
      <c r="E90" s="3" t="s">
        <v>245</v>
      </c>
      <c r="F90" s="3"/>
      <c r="G90" s="3" t="s">
        <v>240</v>
      </c>
      <c r="H90" s="3">
        <v>0</v>
      </c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14.25" customHeight="1" x14ac:dyDescent="0.4">
      <c r="A91" s="3">
        <v>9</v>
      </c>
      <c r="B91" s="3" t="s">
        <v>28</v>
      </c>
      <c r="C91" s="3" t="s">
        <v>29</v>
      </c>
      <c r="D91" s="3">
        <v>10</v>
      </c>
      <c r="E91" s="3" t="s">
        <v>246</v>
      </c>
      <c r="F91" s="3"/>
      <c r="G91" s="3" t="s">
        <v>240</v>
      </c>
      <c r="H91" s="3">
        <v>0</v>
      </c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14.25" customHeight="1" x14ac:dyDescent="0.4">
      <c r="A92" s="4">
        <v>10</v>
      </c>
      <c r="B92" s="4" t="s">
        <v>30</v>
      </c>
      <c r="C92" s="4" t="s">
        <v>31</v>
      </c>
      <c r="D92" s="4">
        <v>1</v>
      </c>
      <c r="E92" s="4" t="s">
        <v>233</v>
      </c>
      <c r="F92" s="4"/>
      <c r="G92" s="4" t="s">
        <v>240</v>
      </c>
      <c r="H92" s="4">
        <v>0</v>
      </c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14.25" customHeight="1" x14ac:dyDescent="0.4">
      <c r="A93" s="4">
        <v>10</v>
      </c>
      <c r="B93" s="4" t="s">
        <v>30</v>
      </c>
      <c r="C93" s="4" t="s">
        <v>31</v>
      </c>
      <c r="D93" s="4">
        <v>2</v>
      </c>
      <c r="E93" s="4" t="s">
        <v>235</v>
      </c>
      <c r="F93" s="4"/>
      <c r="G93" s="4" t="s">
        <v>240</v>
      </c>
      <c r="H93" s="4">
        <v>0</v>
      </c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14.25" customHeight="1" x14ac:dyDescent="0.4">
      <c r="A94" s="4">
        <v>10</v>
      </c>
      <c r="B94" s="4" t="s">
        <v>30</v>
      </c>
      <c r="C94" s="4" t="s">
        <v>31</v>
      </c>
      <c r="D94" s="4">
        <v>3</v>
      </c>
      <c r="E94" s="4" t="s">
        <v>238</v>
      </c>
      <c r="F94" s="4"/>
      <c r="G94" s="4" t="s">
        <v>240</v>
      </c>
      <c r="H94" s="4">
        <v>0</v>
      </c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4.25" customHeight="1" x14ac:dyDescent="0.4">
      <c r="A95" s="4">
        <v>10</v>
      </c>
      <c r="B95" s="4" t="s">
        <v>30</v>
      </c>
      <c r="C95" s="4" t="s">
        <v>31</v>
      </c>
      <c r="D95" s="4">
        <v>4</v>
      </c>
      <c r="E95" s="4" t="s">
        <v>239</v>
      </c>
      <c r="F95" s="4"/>
      <c r="G95" s="4" t="s">
        <v>240</v>
      </c>
      <c r="H95" s="4">
        <v>0</v>
      </c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4.25" customHeight="1" x14ac:dyDescent="0.4">
      <c r="A96" s="4">
        <v>10</v>
      </c>
      <c r="B96" s="4" t="s">
        <v>30</v>
      </c>
      <c r="C96" s="4" t="s">
        <v>31</v>
      </c>
      <c r="D96" s="4">
        <v>5</v>
      </c>
      <c r="E96" s="4" t="s">
        <v>241</v>
      </c>
      <c r="F96" s="4"/>
      <c r="G96" s="4" t="s">
        <v>240</v>
      </c>
      <c r="H96" s="4">
        <v>0</v>
      </c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2" ht="14.25" customHeight="1" x14ac:dyDescent="0.4">
      <c r="A97" s="4">
        <v>10</v>
      </c>
      <c r="B97" s="4" t="s">
        <v>30</v>
      </c>
      <c r="C97" s="4" t="s">
        <v>31</v>
      </c>
      <c r="D97" s="4">
        <v>6</v>
      </c>
      <c r="E97" s="4" t="s">
        <v>242</v>
      </c>
      <c r="F97" s="4"/>
      <c r="G97" s="4" t="s">
        <v>240</v>
      </c>
      <c r="H97" s="4">
        <v>0</v>
      </c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2" ht="14.25" customHeight="1" x14ac:dyDescent="0.4">
      <c r="A98" s="4">
        <v>10</v>
      </c>
      <c r="B98" s="4" t="s">
        <v>30</v>
      </c>
      <c r="C98" s="4" t="s">
        <v>31</v>
      </c>
      <c r="D98" s="4">
        <v>7</v>
      </c>
      <c r="E98" s="4" t="s">
        <v>243</v>
      </c>
      <c r="F98" s="4"/>
      <c r="G98" s="4" t="s">
        <v>240</v>
      </c>
      <c r="H98" s="4">
        <v>0</v>
      </c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2" ht="14.25" customHeight="1" x14ac:dyDescent="0.4">
      <c r="A99" s="4">
        <v>10</v>
      </c>
      <c r="B99" s="4" t="s">
        <v>30</v>
      </c>
      <c r="C99" s="4" t="s">
        <v>31</v>
      </c>
      <c r="D99" s="4">
        <v>8</v>
      </c>
      <c r="E99" s="4" t="s">
        <v>244</v>
      </c>
      <c r="F99" s="4"/>
      <c r="G99" s="4" t="s">
        <v>240</v>
      </c>
      <c r="H99" s="4">
        <v>0</v>
      </c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2" ht="14.25" customHeight="1" x14ac:dyDescent="0.4">
      <c r="A100" s="4">
        <v>10</v>
      </c>
      <c r="B100" s="4" t="s">
        <v>30</v>
      </c>
      <c r="C100" s="4" t="s">
        <v>31</v>
      </c>
      <c r="D100" s="4">
        <v>9</v>
      </c>
      <c r="E100" s="4" t="s">
        <v>245</v>
      </c>
      <c r="F100" s="4"/>
      <c r="G100" s="4" t="s">
        <v>240</v>
      </c>
      <c r="H100" s="4">
        <v>0</v>
      </c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2" ht="14.25" customHeight="1" x14ac:dyDescent="0.4">
      <c r="A101" s="4">
        <v>10</v>
      </c>
      <c r="B101" s="4" t="s">
        <v>30</v>
      </c>
      <c r="C101" s="4" t="s">
        <v>31</v>
      </c>
      <c r="D101" s="4">
        <v>10</v>
      </c>
      <c r="E101" s="4" t="s">
        <v>246</v>
      </c>
      <c r="F101" s="4"/>
      <c r="G101" s="4" t="s">
        <v>240</v>
      </c>
      <c r="H101" s="4">
        <v>0</v>
      </c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2" ht="14.25" customHeight="1" x14ac:dyDescent="0.4">
      <c r="A102" s="3">
        <v>11</v>
      </c>
      <c r="B102" s="3" t="s">
        <v>32</v>
      </c>
      <c r="C102" s="3" t="s">
        <v>33</v>
      </c>
      <c r="D102" s="3">
        <v>1</v>
      </c>
      <c r="E102" s="3" t="s">
        <v>233</v>
      </c>
      <c r="F102" s="3" t="s">
        <v>248</v>
      </c>
      <c r="G102" s="3" t="s">
        <v>250</v>
      </c>
      <c r="H102" s="3">
        <v>0</v>
      </c>
      <c r="I102" s="3">
        <v>3058.04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15" t="s">
        <v>249</v>
      </c>
    </row>
    <row r="103" spans="1:42" ht="14.25" customHeight="1" x14ac:dyDescent="0.4">
      <c r="A103" s="3">
        <v>11</v>
      </c>
      <c r="B103" s="3" t="s">
        <v>32</v>
      </c>
      <c r="C103" s="3" t="s">
        <v>33</v>
      </c>
      <c r="D103" s="3">
        <v>2</v>
      </c>
      <c r="E103" s="3" t="s">
        <v>235</v>
      </c>
      <c r="F103" s="3" t="s">
        <v>248</v>
      </c>
      <c r="G103" s="3" t="s">
        <v>250</v>
      </c>
      <c r="H103" s="3">
        <v>0</v>
      </c>
      <c r="I103" s="3">
        <v>40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15" t="s">
        <v>249</v>
      </c>
    </row>
    <row r="104" spans="1:42" ht="14.25" customHeight="1" x14ac:dyDescent="0.4">
      <c r="A104" s="3">
        <v>11</v>
      </c>
      <c r="B104" s="3" t="s">
        <v>32</v>
      </c>
      <c r="C104" s="3" t="s">
        <v>33</v>
      </c>
      <c r="D104" s="3">
        <v>3</v>
      </c>
      <c r="E104" s="3" t="s">
        <v>238</v>
      </c>
      <c r="F104" s="3" t="s">
        <v>251</v>
      </c>
      <c r="G104" s="3" t="s">
        <v>234</v>
      </c>
      <c r="H104" s="3">
        <v>0</v>
      </c>
      <c r="I104" s="3">
        <v>0.01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15" t="s">
        <v>249</v>
      </c>
    </row>
    <row r="105" spans="1:42" ht="14.25" customHeight="1" x14ac:dyDescent="0.4">
      <c r="A105" s="3">
        <v>11</v>
      </c>
      <c r="B105" s="3" t="s">
        <v>32</v>
      </c>
      <c r="C105" s="3" t="s">
        <v>33</v>
      </c>
      <c r="D105" s="3">
        <v>4</v>
      </c>
      <c r="E105" s="3" t="s">
        <v>239</v>
      </c>
      <c r="F105" s="3" t="s">
        <v>252</v>
      </c>
      <c r="G105" s="3" t="s">
        <v>250</v>
      </c>
      <c r="H105" s="3">
        <v>0</v>
      </c>
      <c r="I105" s="3">
        <v>1.40951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15" t="s">
        <v>249</v>
      </c>
    </row>
    <row r="106" spans="1:42" ht="14.25" customHeight="1" x14ac:dyDescent="0.4">
      <c r="A106" s="3">
        <v>11</v>
      </c>
      <c r="B106" s="3" t="s">
        <v>32</v>
      </c>
      <c r="C106" s="3" t="s">
        <v>33</v>
      </c>
      <c r="D106" s="3">
        <v>5</v>
      </c>
      <c r="E106" s="3" t="s">
        <v>241</v>
      </c>
      <c r="F106" s="3" t="s">
        <v>252</v>
      </c>
      <c r="G106" s="3" t="s">
        <v>247</v>
      </c>
      <c r="H106" s="3">
        <v>0</v>
      </c>
      <c r="I106" s="3">
        <f>1.05*1.40951</f>
        <v>1.4799855000000002</v>
      </c>
      <c r="J106" s="5">
        <v>1.5</v>
      </c>
      <c r="K106" s="5">
        <f>J106+1.5/30</f>
        <v>1.55</v>
      </c>
      <c r="L106" s="5">
        <f t="shared" ref="L106:AN106" si="0">K106+1.5/30</f>
        <v>1.6</v>
      </c>
      <c r="M106" s="5">
        <f t="shared" si="0"/>
        <v>1.6500000000000001</v>
      </c>
      <c r="N106" s="5">
        <f t="shared" si="0"/>
        <v>1.7000000000000002</v>
      </c>
      <c r="O106" s="5">
        <f t="shared" si="0"/>
        <v>1.7500000000000002</v>
      </c>
      <c r="P106" s="5">
        <f t="shared" si="0"/>
        <v>1.8000000000000003</v>
      </c>
      <c r="Q106" s="5">
        <f t="shared" si="0"/>
        <v>1.8500000000000003</v>
      </c>
      <c r="R106" s="5">
        <f t="shared" si="0"/>
        <v>1.9000000000000004</v>
      </c>
      <c r="S106" s="5">
        <f t="shared" si="0"/>
        <v>1.9500000000000004</v>
      </c>
      <c r="T106" s="5">
        <f t="shared" si="0"/>
        <v>2.0000000000000004</v>
      </c>
      <c r="U106" s="5">
        <f t="shared" si="0"/>
        <v>2.0500000000000003</v>
      </c>
      <c r="V106" s="5">
        <f t="shared" si="0"/>
        <v>2.1</v>
      </c>
      <c r="W106" s="5">
        <f t="shared" si="0"/>
        <v>2.15</v>
      </c>
      <c r="X106" s="5">
        <f t="shared" si="0"/>
        <v>2.1999999999999997</v>
      </c>
      <c r="Y106" s="5">
        <f t="shared" si="0"/>
        <v>2.2499999999999996</v>
      </c>
      <c r="Z106" s="5">
        <f t="shared" si="0"/>
        <v>2.2999999999999994</v>
      </c>
      <c r="AA106" s="5">
        <f t="shared" si="0"/>
        <v>2.3499999999999992</v>
      </c>
      <c r="AB106" s="5">
        <f t="shared" si="0"/>
        <v>2.399999999999999</v>
      </c>
      <c r="AC106" s="5">
        <f t="shared" si="0"/>
        <v>2.4499999999999988</v>
      </c>
      <c r="AD106" s="5">
        <f t="shared" si="0"/>
        <v>2.4999999999999987</v>
      </c>
      <c r="AE106" s="5">
        <f t="shared" si="0"/>
        <v>2.5499999999999985</v>
      </c>
      <c r="AF106" s="5">
        <f t="shared" si="0"/>
        <v>2.5999999999999983</v>
      </c>
      <c r="AG106" s="5">
        <f t="shared" si="0"/>
        <v>2.6499999999999981</v>
      </c>
      <c r="AH106" s="5">
        <f t="shared" si="0"/>
        <v>2.699999999999998</v>
      </c>
      <c r="AI106" s="5">
        <f t="shared" si="0"/>
        <v>2.7499999999999978</v>
      </c>
      <c r="AJ106" s="5">
        <f t="shared" si="0"/>
        <v>2.7999999999999976</v>
      </c>
      <c r="AK106" s="5">
        <f t="shared" si="0"/>
        <v>2.8499999999999974</v>
      </c>
      <c r="AL106" s="5">
        <f t="shared" si="0"/>
        <v>2.8999999999999972</v>
      </c>
      <c r="AM106" s="5">
        <f t="shared" si="0"/>
        <v>2.9499999999999971</v>
      </c>
      <c r="AN106" s="5">
        <f t="shared" si="0"/>
        <v>2.9999999999999969</v>
      </c>
      <c r="AO106" s="5">
        <v>3</v>
      </c>
      <c r="AP106" s="15" t="s">
        <v>249</v>
      </c>
    </row>
    <row r="107" spans="1:42" ht="14.25" customHeight="1" x14ac:dyDescent="0.4">
      <c r="A107" s="3">
        <v>11</v>
      </c>
      <c r="B107" s="3" t="s">
        <v>32</v>
      </c>
      <c r="C107" s="3" t="s">
        <v>33</v>
      </c>
      <c r="D107" s="3">
        <v>6</v>
      </c>
      <c r="E107" s="3" t="s">
        <v>242</v>
      </c>
      <c r="F107" s="3"/>
      <c r="G107" s="3" t="s">
        <v>240</v>
      </c>
      <c r="H107" s="3">
        <v>0</v>
      </c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15" t="s">
        <v>249</v>
      </c>
    </row>
    <row r="108" spans="1:42" ht="14.25" customHeight="1" x14ac:dyDescent="0.4">
      <c r="A108" s="3">
        <v>11</v>
      </c>
      <c r="B108" s="3" t="s">
        <v>32</v>
      </c>
      <c r="C108" s="3" t="s">
        <v>33</v>
      </c>
      <c r="D108" s="3">
        <v>7</v>
      </c>
      <c r="E108" s="3" t="s">
        <v>243</v>
      </c>
      <c r="F108" s="3"/>
      <c r="G108" s="3" t="s">
        <v>240</v>
      </c>
      <c r="H108" s="3">
        <v>0</v>
      </c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15" t="s">
        <v>249</v>
      </c>
    </row>
    <row r="109" spans="1:42" ht="14.25" customHeight="1" x14ac:dyDescent="0.4">
      <c r="A109" s="3">
        <v>11</v>
      </c>
      <c r="B109" s="3" t="s">
        <v>32</v>
      </c>
      <c r="C109" s="3" t="s">
        <v>33</v>
      </c>
      <c r="D109" s="3">
        <v>8</v>
      </c>
      <c r="E109" s="3" t="s">
        <v>244</v>
      </c>
      <c r="F109" s="3" t="s">
        <v>252</v>
      </c>
      <c r="G109" s="3" t="s">
        <v>247</v>
      </c>
      <c r="H109" s="3">
        <v>0</v>
      </c>
      <c r="I109" s="3">
        <v>0</v>
      </c>
      <c r="J109" s="5">
        <v>0</v>
      </c>
      <c r="K109" s="5">
        <v>0.05</v>
      </c>
      <c r="L109" s="5">
        <v>0.12</v>
      </c>
      <c r="M109" s="5">
        <v>0</v>
      </c>
      <c r="N109" s="5">
        <v>0</v>
      </c>
      <c r="O109" s="5">
        <v>0</v>
      </c>
      <c r="P109" s="5">
        <v>0.18099999999999999</v>
      </c>
      <c r="Q109" s="5">
        <v>1.4999999999999999E-2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0.2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15" t="s">
        <v>249</v>
      </c>
    </row>
    <row r="110" spans="1:42" ht="14.25" customHeight="1" x14ac:dyDescent="0.4">
      <c r="A110" s="3">
        <v>11</v>
      </c>
      <c r="B110" s="3" t="s">
        <v>32</v>
      </c>
      <c r="C110" s="3" t="s">
        <v>33</v>
      </c>
      <c r="D110" s="3">
        <v>9</v>
      </c>
      <c r="E110" s="3" t="s">
        <v>245</v>
      </c>
      <c r="F110" s="3" t="s">
        <v>253</v>
      </c>
      <c r="G110" s="3" t="s">
        <v>247</v>
      </c>
      <c r="H110" s="3">
        <v>0</v>
      </c>
      <c r="I110" s="3">
        <v>0.42041392084538337</v>
      </c>
      <c r="J110" s="5">
        <v>0.33766262392991253</v>
      </c>
      <c r="K110" s="5">
        <v>0.4482925999897957</v>
      </c>
      <c r="L110" s="5">
        <v>0.4099458432596203</v>
      </c>
      <c r="M110" s="5">
        <v>0.4099458432596203</v>
      </c>
      <c r="N110" s="5">
        <v>0.4099458432596203</v>
      </c>
      <c r="O110" s="5">
        <v>0.4099458432596203</v>
      </c>
      <c r="P110" s="5">
        <v>0.4099458432596203</v>
      </c>
      <c r="Q110" s="5">
        <v>0.4099458432596203</v>
      </c>
      <c r="R110" s="5">
        <v>0.4099458432596203</v>
      </c>
      <c r="S110" s="5">
        <v>0.4099458432596203</v>
      </c>
      <c r="T110" s="5">
        <v>0.4099458432596203</v>
      </c>
      <c r="U110" s="5">
        <v>0.4099458432596203</v>
      </c>
      <c r="V110" s="5">
        <v>0.4099458432596203</v>
      </c>
      <c r="W110" s="5">
        <v>0.4099458432596203</v>
      </c>
      <c r="X110" s="5">
        <v>0.4099458432596203</v>
      </c>
      <c r="Y110" s="5">
        <v>0.4099458432596203</v>
      </c>
      <c r="Z110" s="5">
        <v>0.4099458432596203</v>
      </c>
      <c r="AA110" s="5">
        <v>0.4099458432596203</v>
      </c>
      <c r="AB110" s="5">
        <v>0.4099458432596203</v>
      </c>
      <c r="AC110" s="5">
        <v>0.4099458432596203</v>
      </c>
      <c r="AD110" s="5">
        <v>0.4099458432596203</v>
      </c>
      <c r="AE110" s="5">
        <v>0.4099458432596203</v>
      </c>
      <c r="AF110" s="5">
        <v>0.4099458432596203</v>
      </c>
      <c r="AG110" s="5">
        <v>0.4099458432596203</v>
      </c>
      <c r="AH110" s="5">
        <v>0.4099458432596203</v>
      </c>
      <c r="AI110" s="5">
        <v>0.4099458432596203</v>
      </c>
      <c r="AJ110" s="5">
        <v>0.4099458432596203</v>
      </c>
      <c r="AK110" s="5">
        <v>0.4099458432596203</v>
      </c>
      <c r="AL110" s="5">
        <v>0.4099458432596203</v>
      </c>
      <c r="AM110" s="5">
        <v>0.4099458432596203</v>
      </c>
      <c r="AN110" s="5">
        <v>0.4099458432596203</v>
      </c>
      <c r="AO110" s="5">
        <v>0.4099458432596203</v>
      </c>
      <c r="AP110" s="15" t="s">
        <v>249</v>
      </c>
    </row>
    <row r="111" spans="1:42" ht="14.25" customHeight="1" x14ac:dyDescent="0.4">
      <c r="A111" s="3">
        <v>11</v>
      </c>
      <c r="B111" s="3" t="s">
        <v>32</v>
      </c>
      <c r="C111" s="3" t="s">
        <v>33</v>
      </c>
      <c r="D111" s="3">
        <v>10</v>
      </c>
      <c r="E111" s="3" t="s">
        <v>246</v>
      </c>
      <c r="F111" s="3" t="s">
        <v>253</v>
      </c>
      <c r="G111" s="3" t="s">
        <v>250</v>
      </c>
      <c r="H111" s="3">
        <v>0</v>
      </c>
      <c r="I111" s="3">
        <v>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15" t="s">
        <v>254</v>
      </c>
    </row>
    <row r="112" spans="1:42" ht="14.25" customHeight="1" x14ac:dyDescent="0.4">
      <c r="A112" s="4">
        <v>12</v>
      </c>
      <c r="B112" s="4" t="s">
        <v>38</v>
      </c>
      <c r="C112" s="4" t="s">
        <v>39</v>
      </c>
      <c r="D112" s="4">
        <v>1</v>
      </c>
      <c r="E112" s="4" t="s">
        <v>233</v>
      </c>
      <c r="F112" s="4" t="s">
        <v>248</v>
      </c>
      <c r="G112" s="4" t="s">
        <v>250</v>
      </c>
      <c r="H112" s="4">
        <v>0</v>
      </c>
      <c r="I112" s="4">
        <v>1870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15" t="s">
        <v>255</v>
      </c>
    </row>
    <row r="113" spans="1:42" ht="14.25" customHeight="1" x14ac:dyDescent="0.4">
      <c r="A113" s="4">
        <v>12</v>
      </c>
      <c r="B113" s="4" t="s">
        <v>38</v>
      </c>
      <c r="C113" s="4" t="s">
        <v>39</v>
      </c>
      <c r="D113" s="4">
        <v>2</v>
      </c>
      <c r="E113" s="4" t="s">
        <v>235</v>
      </c>
      <c r="F113" s="4" t="s">
        <v>248</v>
      </c>
      <c r="G113" s="4" t="s">
        <v>250</v>
      </c>
      <c r="H113" s="4">
        <v>0</v>
      </c>
      <c r="I113" s="4">
        <v>54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15" t="s">
        <v>255</v>
      </c>
    </row>
    <row r="114" spans="1:42" ht="14.25" customHeight="1" x14ac:dyDescent="0.4">
      <c r="A114" s="4">
        <v>12</v>
      </c>
      <c r="B114" s="4" t="s">
        <v>38</v>
      </c>
      <c r="C114" s="4" t="s">
        <v>39</v>
      </c>
      <c r="D114" s="4">
        <v>3</v>
      </c>
      <c r="E114" s="4" t="s">
        <v>238</v>
      </c>
      <c r="F114" s="4" t="s">
        <v>251</v>
      </c>
      <c r="G114" s="4" t="s">
        <v>234</v>
      </c>
      <c r="H114" s="4">
        <v>0</v>
      </c>
      <c r="I114" s="4">
        <v>0.01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15" t="s">
        <v>255</v>
      </c>
    </row>
    <row r="115" spans="1:42" ht="14.25" customHeight="1" x14ac:dyDescent="0.4">
      <c r="A115" s="4">
        <v>12</v>
      </c>
      <c r="B115" s="4" t="s">
        <v>38</v>
      </c>
      <c r="C115" s="4" t="s">
        <v>39</v>
      </c>
      <c r="D115" s="4">
        <v>4</v>
      </c>
      <c r="E115" s="4" t="s">
        <v>239</v>
      </c>
      <c r="F115" s="4" t="s">
        <v>252</v>
      </c>
      <c r="G115" s="4" t="s">
        <v>250</v>
      </c>
      <c r="H115" s="4">
        <v>0</v>
      </c>
      <c r="I115" s="44">
        <v>9.7070000000000004E-2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15" t="s">
        <v>255</v>
      </c>
    </row>
    <row r="116" spans="1:42" ht="14.25" customHeight="1" x14ac:dyDescent="0.4">
      <c r="A116" s="4">
        <v>12</v>
      </c>
      <c r="B116" s="4" t="s">
        <v>38</v>
      </c>
      <c r="C116" s="4" t="s">
        <v>39</v>
      </c>
      <c r="D116" s="4">
        <v>5</v>
      </c>
      <c r="E116" s="4" t="s">
        <v>241</v>
      </c>
      <c r="F116" s="4" t="s">
        <v>252</v>
      </c>
      <c r="G116" s="4" t="s">
        <v>247</v>
      </c>
      <c r="H116" s="4">
        <v>0</v>
      </c>
      <c r="I116" s="4">
        <f>1.05*0.09707</f>
        <v>0.10192350000000001</v>
      </c>
      <c r="J116" s="5">
        <f>1.05*0.0980407</f>
        <v>0.10294273499999999</v>
      </c>
      <c r="K116" s="5">
        <f>1.05*0.099021107</f>
        <v>0.10397216235000001</v>
      </c>
      <c r="L116" s="5">
        <v>0.4</v>
      </c>
      <c r="M116" s="5">
        <v>0.4</v>
      </c>
      <c r="N116" s="5">
        <v>0.4</v>
      </c>
      <c r="O116" s="5">
        <v>0.4</v>
      </c>
      <c r="P116" s="5">
        <v>0.4</v>
      </c>
      <c r="Q116" s="5">
        <v>0.4</v>
      </c>
      <c r="R116" s="5">
        <v>0.4</v>
      </c>
      <c r="S116" s="5">
        <v>0.4</v>
      </c>
      <c r="T116" s="5">
        <v>0.4</v>
      </c>
      <c r="U116" s="5">
        <v>0.4</v>
      </c>
      <c r="V116" s="5">
        <v>0.4</v>
      </c>
      <c r="W116" s="5">
        <v>0.4</v>
      </c>
      <c r="X116" s="5">
        <v>0.4</v>
      </c>
      <c r="Y116" s="5">
        <v>0.4</v>
      </c>
      <c r="Z116" s="5">
        <v>0.4</v>
      </c>
      <c r="AA116" s="5">
        <v>0.4</v>
      </c>
      <c r="AB116" s="5">
        <v>0.4</v>
      </c>
      <c r="AC116" s="5">
        <v>0.4</v>
      </c>
      <c r="AD116" s="5">
        <v>0.4</v>
      </c>
      <c r="AE116" s="5">
        <v>0.4</v>
      </c>
      <c r="AF116" s="5">
        <v>0.4</v>
      </c>
      <c r="AG116" s="5">
        <v>0.4</v>
      </c>
      <c r="AH116" s="5">
        <v>0.4</v>
      </c>
      <c r="AI116" s="5">
        <v>0.4</v>
      </c>
      <c r="AJ116" s="5">
        <v>0.4</v>
      </c>
      <c r="AK116" s="5">
        <v>0.4</v>
      </c>
      <c r="AL116" s="5">
        <v>0.4</v>
      </c>
      <c r="AM116" s="5">
        <v>0.4</v>
      </c>
      <c r="AN116" s="5">
        <v>0.4</v>
      </c>
      <c r="AO116" s="5">
        <v>0.4</v>
      </c>
      <c r="AP116" s="15" t="s">
        <v>255</v>
      </c>
    </row>
    <row r="117" spans="1:42" ht="14.25" customHeight="1" x14ac:dyDescent="0.4">
      <c r="A117" s="4">
        <v>12</v>
      </c>
      <c r="B117" s="4" t="s">
        <v>38</v>
      </c>
      <c r="C117" s="4" t="s">
        <v>39</v>
      </c>
      <c r="D117" s="4">
        <v>6</v>
      </c>
      <c r="E117" s="4" t="s">
        <v>242</v>
      </c>
      <c r="F117" s="4"/>
      <c r="G117" s="4" t="s">
        <v>240</v>
      </c>
      <c r="H117" s="4">
        <v>0</v>
      </c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15" t="s">
        <v>255</v>
      </c>
    </row>
    <row r="118" spans="1:42" ht="14.25" customHeight="1" x14ac:dyDescent="0.4">
      <c r="A118" s="4">
        <v>12</v>
      </c>
      <c r="B118" s="4" t="s">
        <v>38</v>
      </c>
      <c r="C118" s="4" t="s">
        <v>39</v>
      </c>
      <c r="D118" s="4">
        <v>7</v>
      </c>
      <c r="E118" s="4" t="s">
        <v>243</v>
      </c>
      <c r="F118" s="4"/>
      <c r="G118" s="4" t="s">
        <v>240</v>
      </c>
      <c r="H118" s="4">
        <v>0</v>
      </c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15" t="s">
        <v>255</v>
      </c>
    </row>
    <row r="119" spans="1:42" ht="14.25" customHeight="1" x14ac:dyDescent="0.4">
      <c r="A119" s="4">
        <v>12</v>
      </c>
      <c r="B119" s="4" t="s">
        <v>38</v>
      </c>
      <c r="C119" s="4" t="s">
        <v>39</v>
      </c>
      <c r="D119" s="4">
        <v>8</v>
      </c>
      <c r="E119" s="4" t="s">
        <v>244</v>
      </c>
      <c r="F119" s="4" t="s">
        <v>252</v>
      </c>
      <c r="G119" s="4" t="s">
        <v>247</v>
      </c>
      <c r="H119" s="4">
        <v>0</v>
      </c>
      <c r="I119" s="4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0.14000000000000001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15" t="s">
        <v>255</v>
      </c>
    </row>
    <row r="120" spans="1:42" ht="14.25" customHeight="1" x14ac:dyDescent="0.4">
      <c r="A120" s="4">
        <v>12</v>
      </c>
      <c r="B120" s="4" t="s">
        <v>38</v>
      </c>
      <c r="C120" s="4" t="s">
        <v>39</v>
      </c>
      <c r="D120" s="4">
        <v>9</v>
      </c>
      <c r="E120" s="4" t="s">
        <v>245</v>
      </c>
      <c r="F120" s="4" t="s">
        <v>253</v>
      </c>
      <c r="G120" s="4" t="s">
        <v>247</v>
      </c>
      <c r="H120" s="4">
        <v>0</v>
      </c>
      <c r="I120" s="4">
        <v>0.34140864235104451</v>
      </c>
      <c r="J120" s="5">
        <v>0.3344905589302305</v>
      </c>
      <c r="K120" s="5">
        <v>0.3757276945017769</v>
      </c>
      <c r="L120" s="5">
        <v>0.35412029266333295</v>
      </c>
      <c r="M120" s="5">
        <v>0.35412029266333295</v>
      </c>
      <c r="N120" s="5">
        <v>0.35412029266333295</v>
      </c>
      <c r="O120" s="5">
        <v>0.35412029266333295</v>
      </c>
      <c r="P120" s="5">
        <v>0.35412029266333295</v>
      </c>
      <c r="Q120" s="5">
        <v>0.35412029266333295</v>
      </c>
      <c r="R120" s="5">
        <v>0.35412029266333295</v>
      </c>
      <c r="S120" s="5">
        <v>0.35412029266333295</v>
      </c>
      <c r="T120" s="5">
        <v>0.35412029266333295</v>
      </c>
      <c r="U120" s="5">
        <v>0.35412029266333295</v>
      </c>
      <c r="V120" s="5">
        <v>0.35412029266333295</v>
      </c>
      <c r="W120" s="5">
        <v>0.35412029266333295</v>
      </c>
      <c r="X120" s="5">
        <v>0.35412029266333295</v>
      </c>
      <c r="Y120" s="5">
        <v>0.35412029266333295</v>
      </c>
      <c r="Z120" s="5">
        <v>0.35412029266333295</v>
      </c>
      <c r="AA120" s="5">
        <v>0.35412029266333295</v>
      </c>
      <c r="AB120" s="5">
        <v>0.35412029266333295</v>
      </c>
      <c r="AC120" s="5">
        <v>0.35412029266333295</v>
      </c>
      <c r="AD120" s="5">
        <v>0.35412029266333295</v>
      </c>
      <c r="AE120" s="5">
        <v>0.35412029266333295</v>
      </c>
      <c r="AF120" s="5">
        <v>0.35412029266333295</v>
      </c>
      <c r="AG120" s="5">
        <v>0.35412029266333295</v>
      </c>
      <c r="AH120" s="5">
        <v>0.35412029266333295</v>
      </c>
      <c r="AI120" s="5">
        <v>0.35412029266333295</v>
      </c>
      <c r="AJ120" s="5">
        <v>0.35412029266333295</v>
      </c>
      <c r="AK120" s="5">
        <v>0.35412029266333295</v>
      </c>
      <c r="AL120" s="5">
        <v>0.35412029266333295</v>
      </c>
      <c r="AM120" s="5">
        <v>0.35412029266333295</v>
      </c>
      <c r="AN120" s="5">
        <v>0.35412029266333295</v>
      </c>
      <c r="AO120" s="5">
        <v>0.35412029266333295</v>
      </c>
      <c r="AP120" s="15" t="s">
        <v>255</v>
      </c>
    </row>
    <row r="121" spans="1:42" ht="14.25" customHeight="1" x14ac:dyDescent="0.4">
      <c r="A121" s="4">
        <v>12</v>
      </c>
      <c r="B121" s="4" t="s">
        <v>38</v>
      </c>
      <c r="C121" s="4" t="s">
        <v>39</v>
      </c>
      <c r="D121" s="4">
        <v>10</v>
      </c>
      <c r="E121" s="4" t="s">
        <v>246</v>
      </c>
      <c r="F121" s="4" t="s">
        <v>253</v>
      </c>
      <c r="G121" s="4" t="s">
        <v>250</v>
      </c>
      <c r="H121" s="4">
        <v>0</v>
      </c>
      <c r="I121" s="4">
        <v>1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5" t="s">
        <v>254</v>
      </c>
    </row>
    <row r="122" spans="1:42" ht="14.25" customHeight="1" x14ac:dyDescent="0.4">
      <c r="A122" s="3">
        <v>13</v>
      </c>
      <c r="B122" s="3" t="s">
        <v>40</v>
      </c>
      <c r="C122" s="3" t="s">
        <v>41</v>
      </c>
      <c r="D122" s="3">
        <v>1</v>
      </c>
      <c r="E122" s="3" t="s">
        <v>233</v>
      </c>
      <c r="F122" s="3" t="s">
        <v>248</v>
      </c>
      <c r="G122" s="3" t="s">
        <v>250</v>
      </c>
      <c r="H122" s="3">
        <v>0</v>
      </c>
      <c r="I122" s="3">
        <v>4000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2" ht="14.25" customHeight="1" x14ac:dyDescent="0.4">
      <c r="A123" s="3">
        <v>13</v>
      </c>
      <c r="B123" s="3" t="s">
        <v>40</v>
      </c>
      <c r="C123" s="3" t="s">
        <v>41</v>
      </c>
      <c r="D123" s="3">
        <v>2</v>
      </c>
      <c r="E123" s="3" t="s">
        <v>235</v>
      </c>
      <c r="F123" s="3" t="s">
        <v>248</v>
      </c>
      <c r="G123" s="3" t="s">
        <v>250</v>
      </c>
      <c r="H123" s="3">
        <v>0</v>
      </c>
      <c r="I123" s="3">
        <v>120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2" ht="14.25" customHeight="1" x14ac:dyDescent="0.4">
      <c r="A124" s="3">
        <v>13</v>
      </c>
      <c r="B124" s="3" t="s">
        <v>40</v>
      </c>
      <c r="C124" s="3" t="s">
        <v>41</v>
      </c>
      <c r="D124" s="3">
        <v>3</v>
      </c>
      <c r="E124" s="3" t="s">
        <v>238</v>
      </c>
      <c r="F124" s="3" t="s">
        <v>251</v>
      </c>
      <c r="G124" s="3" t="s">
        <v>250</v>
      </c>
      <c r="H124" s="3">
        <v>0</v>
      </c>
      <c r="I124" s="3">
        <v>1E-3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2" ht="14.25" customHeight="1" x14ac:dyDescent="0.4">
      <c r="A125" s="3">
        <v>13</v>
      </c>
      <c r="B125" s="3" t="s">
        <v>40</v>
      </c>
      <c r="C125" s="3" t="s">
        <v>41</v>
      </c>
      <c r="D125" s="3">
        <v>4</v>
      </c>
      <c r="E125" s="3" t="s">
        <v>239</v>
      </c>
      <c r="F125" s="3" t="s">
        <v>252</v>
      </c>
      <c r="G125" s="3" t="s">
        <v>250</v>
      </c>
      <c r="H125" s="3">
        <v>0</v>
      </c>
      <c r="I125" s="3">
        <v>4.9200000000000001E-2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2" ht="14.25" customHeight="1" x14ac:dyDescent="0.4">
      <c r="A126" s="3">
        <v>13</v>
      </c>
      <c r="B126" s="3" t="s">
        <v>40</v>
      </c>
      <c r="C126" s="3" t="s">
        <v>41</v>
      </c>
      <c r="D126" s="3">
        <v>5</v>
      </c>
      <c r="E126" s="3" t="s">
        <v>241</v>
      </c>
      <c r="F126" s="3" t="s">
        <v>252</v>
      </c>
      <c r="G126" s="3" t="s">
        <v>247</v>
      </c>
      <c r="H126" s="3">
        <v>0</v>
      </c>
      <c r="I126" s="3">
        <f>1.05*0.0492</f>
        <v>5.1660000000000005E-2</v>
      </c>
      <c r="J126" s="5">
        <f>1.05*0.049692</f>
        <v>5.2176600000000004E-2</v>
      </c>
      <c r="K126" s="5">
        <f>1.05*0.05018892</f>
        <v>5.2698366000000003E-2</v>
      </c>
      <c r="L126" s="5">
        <v>0.4</v>
      </c>
      <c r="M126" s="5">
        <v>0.4</v>
      </c>
      <c r="N126" s="5">
        <v>0.4</v>
      </c>
      <c r="O126" s="5">
        <v>0.4</v>
      </c>
      <c r="P126" s="5">
        <v>0.4</v>
      </c>
      <c r="Q126" s="5">
        <v>0.4</v>
      </c>
      <c r="R126" s="5">
        <v>0.4</v>
      </c>
      <c r="S126" s="5">
        <v>0.4</v>
      </c>
      <c r="T126" s="5">
        <v>0.4</v>
      </c>
      <c r="U126" s="5">
        <v>0.4</v>
      </c>
      <c r="V126" s="5">
        <f>U126+(($AO126-$U126)/(2050-2030))</f>
        <v>0.43000000000000005</v>
      </c>
      <c r="W126" s="5">
        <f t="shared" ref="W126:AN126" si="1">V126+(($AO$126-$U$126)/(2050-2030))</f>
        <v>0.46000000000000008</v>
      </c>
      <c r="X126" s="5">
        <f t="shared" si="1"/>
        <v>0.4900000000000001</v>
      </c>
      <c r="Y126" s="5">
        <f t="shared" si="1"/>
        <v>0.52000000000000013</v>
      </c>
      <c r="Z126" s="5">
        <f t="shared" si="1"/>
        <v>0.55000000000000016</v>
      </c>
      <c r="AA126" s="5">
        <f t="shared" si="1"/>
        <v>0.58000000000000018</v>
      </c>
      <c r="AB126" s="5">
        <f t="shared" si="1"/>
        <v>0.61000000000000021</v>
      </c>
      <c r="AC126" s="5">
        <f t="shared" si="1"/>
        <v>0.64000000000000024</v>
      </c>
      <c r="AD126" s="5">
        <f t="shared" si="1"/>
        <v>0.67000000000000026</v>
      </c>
      <c r="AE126" s="5">
        <f t="shared" si="1"/>
        <v>0.70000000000000029</v>
      </c>
      <c r="AF126" s="5">
        <f t="shared" si="1"/>
        <v>0.73000000000000032</v>
      </c>
      <c r="AG126" s="5">
        <f t="shared" si="1"/>
        <v>0.76000000000000034</v>
      </c>
      <c r="AH126" s="5">
        <f t="shared" si="1"/>
        <v>0.79000000000000037</v>
      </c>
      <c r="AI126" s="5">
        <f t="shared" si="1"/>
        <v>0.8200000000000004</v>
      </c>
      <c r="AJ126" s="5">
        <f t="shared" si="1"/>
        <v>0.85000000000000042</v>
      </c>
      <c r="AK126" s="5">
        <f t="shared" si="1"/>
        <v>0.88000000000000045</v>
      </c>
      <c r="AL126" s="5">
        <f t="shared" si="1"/>
        <v>0.91000000000000048</v>
      </c>
      <c r="AM126" s="5">
        <f t="shared" si="1"/>
        <v>0.9400000000000005</v>
      </c>
      <c r="AN126" s="5">
        <f t="shared" si="1"/>
        <v>0.97000000000000053</v>
      </c>
      <c r="AO126" s="5">
        <v>1</v>
      </c>
    </row>
    <row r="127" spans="1:42" ht="14.25" customHeight="1" x14ac:dyDescent="0.4">
      <c r="A127" s="3">
        <v>13</v>
      </c>
      <c r="B127" s="3" t="s">
        <v>40</v>
      </c>
      <c r="C127" s="3" t="s">
        <v>41</v>
      </c>
      <c r="D127" s="3">
        <v>6</v>
      </c>
      <c r="E127" s="3" t="s">
        <v>242</v>
      </c>
      <c r="F127" s="3"/>
      <c r="G127" s="3" t="s">
        <v>240</v>
      </c>
      <c r="H127" s="3">
        <v>0</v>
      </c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2" ht="14.25" customHeight="1" x14ac:dyDescent="0.4">
      <c r="A128" s="3">
        <v>13</v>
      </c>
      <c r="B128" s="3" t="s">
        <v>40</v>
      </c>
      <c r="C128" s="3" t="s">
        <v>41</v>
      </c>
      <c r="D128" s="3">
        <v>7</v>
      </c>
      <c r="E128" s="3" t="s">
        <v>243</v>
      </c>
      <c r="F128" s="3"/>
      <c r="G128" s="3" t="s">
        <v>240</v>
      </c>
      <c r="H128" s="3">
        <v>0</v>
      </c>
      <c r="I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2" ht="14.25" customHeight="1" x14ac:dyDescent="0.4">
      <c r="A129" s="3">
        <v>13</v>
      </c>
      <c r="B129" s="3" t="s">
        <v>40</v>
      </c>
      <c r="C129" s="3" t="s">
        <v>41</v>
      </c>
      <c r="D129" s="3">
        <v>8</v>
      </c>
      <c r="E129" s="3" t="s">
        <v>244</v>
      </c>
      <c r="F129" s="3" t="s">
        <v>252</v>
      </c>
      <c r="G129" s="3" t="s">
        <v>247</v>
      </c>
      <c r="H129" s="3">
        <v>0</v>
      </c>
      <c r="I129" s="3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0.224</v>
      </c>
      <c r="U129" s="5">
        <v>4.2500000000000003E-2</v>
      </c>
      <c r="V129" s="5">
        <v>0.04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</row>
    <row r="130" spans="1:42" ht="14.25" customHeight="1" x14ac:dyDescent="0.4">
      <c r="A130" s="3">
        <v>13</v>
      </c>
      <c r="B130" s="3" t="s">
        <v>40</v>
      </c>
      <c r="C130" s="3" t="s">
        <v>41</v>
      </c>
      <c r="D130" s="3">
        <v>9</v>
      </c>
      <c r="E130" s="3" t="s">
        <v>245</v>
      </c>
      <c r="F130" s="3" t="s">
        <v>253</v>
      </c>
      <c r="G130" s="3" t="s">
        <v>247</v>
      </c>
      <c r="H130" s="3">
        <v>0</v>
      </c>
      <c r="I130" s="3">
        <v>0.57947711326428342</v>
      </c>
      <c r="J130" s="5">
        <v>0.57547174413612767</v>
      </c>
      <c r="K130" s="5">
        <v>0.63542040481287621</v>
      </c>
      <c r="L130" s="5">
        <v>0.60532998041118846</v>
      </c>
      <c r="M130" s="5">
        <v>0.60532998041118846</v>
      </c>
      <c r="N130" s="5">
        <v>0.60532998041118846</v>
      </c>
      <c r="O130" s="5">
        <v>0.60532998041118846</v>
      </c>
      <c r="P130" s="5">
        <v>0.60532998041118846</v>
      </c>
      <c r="Q130" s="5">
        <v>0.60532998041118846</v>
      </c>
      <c r="R130" s="5">
        <v>0.60532998041118846</v>
      </c>
      <c r="S130" s="5">
        <v>0.60532998041118846</v>
      </c>
      <c r="T130" s="5">
        <v>0.60532998041118846</v>
      </c>
      <c r="U130" s="5">
        <v>0.60532998041118846</v>
      </c>
      <c r="V130" s="5">
        <v>0.60532998041118846</v>
      </c>
      <c r="W130" s="5">
        <v>0.60532998041118846</v>
      </c>
      <c r="X130" s="5">
        <v>0.60532998041118846</v>
      </c>
      <c r="Y130" s="5">
        <v>0.60532998041118846</v>
      </c>
      <c r="Z130" s="5">
        <v>0.60532998041118846</v>
      </c>
      <c r="AA130" s="5">
        <v>0.60532998041118846</v>
      </c>
      <c r="AB130" s="5">
        <v>0.60532998041118846</v>
      </c>
      <c r="AC130" s="5">
        <v>0.60532998041118846</v>
      </c>
      <c r="AD130" s="5">
        <v>0.60532998041118846</v>
      </c>
      <c r="AE130" s="5">
        <v>0.60532998041118846</v>
      </c>
      <c r="AF130" s="5">
        <v>0.60532998041118846</v>
      </c>
      <c r="AG130" s="5">
        <v>0.60532998041118846</v>
      </c>
      <c r="AH130" s="5">
        <v>0.60532998041118846</v>
      </c>
      <c r="AI130" s="5">
        <v>0.60532998041118846</v>
      </c>
      <c r="AJ130" s="5">
        <v>0.60532998041118846</v>
      </c>
      <c r="AK130" s="5">
        <v>0.60532998041118846</v>
      </c>
      <c r="AL130" s="5">
        <v>0.60532998041118846</v>
      </c>
      <c r="AM130" s="5">
        <v>0.60532998041118846</v>
      </c>
      <c r="AN130" s="5">
        <v>0.60532998041118846</v>
      </c>
      <c r="AO130" s="5">
        <v>0.60532998041118846</v>
      </c>
    </row>
    <row r="131" spans="1:42" ht="14.25" customHeight="1" x14ac:dyDescent="0.4">
      <c r="A131" s="3">
        <v>13</v>
      </c>
      <c r="B131" s="3" t="s">
        <v>40</v>
      </c>
      <c r="C131" s="3" t="s">
        <v>41</v>
      </c>
      <c r="D131" s="3">
        <v>10</v>
      </c>
      <c r="E131" s="3" t="s">
        <v>246</v>
      </c>
      <c r="F131" s="3" t="s">
        <v>253</v>
      </c>
      <c r="G131" s="3" t="s">
        <v>250</v>
      </c>
      <c r="H131" s="3">
        <v>0</v>
      </c>
      <c r="I131" s="3">
        <v>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15" t="s">
        <v>254</v>
      </c>
    </row>
    <row r="132" spans="1:42" ht="14.25" customHeight="1" x14ac:dyDescent="0.4">
      <c r="A132" s="4">
        <v>14</v>
      </c>
      <c r="B132" s="4" t="s">
        <v>42</v>
      </c>
      <c r="C132" s="4" t="s">
        <v>43</v>
      </c>
      <c r="D132" s="4">
        <v>1</v>
      </c>
      <c r="E132" s="4" t="s">
        <v>233</v>
      </c>
      <c r="F132" s="4" t="s">
        <v>248</v>
      </c>
      <c r="G132" s="4" t="s">
        <v>250</v>
      </c>
      <c r="H132" s="4">
        <v>0</v>
      </c>
      <c r="I132" s="4">
        <v>1500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2" ht="14.25" customHeight="1" x14ac:dyDescent="0.4">
      <c r="A133" s="4">
        <v>14</v>
      </c>
      <c r="B133" s="4" t="s">
        <v>42</v>
      </c>
      <c r="C133" s="4" t="s">
        <v>43</v>
      </c>
      <c r="D133" s="4">
        <v>2</v>
      </c>
      <c r="E133" s="4" t="s">
        <v>235</v>
      </c>
      <c r="F133" s="4" t="s">
        <v>248</v>
      </c>
      <c r="G133" s="4" t="s">
        <v>250</v>
      </c>
      <c r="H133" s="4">
        <v>0</v>
      </c>
      <c r="I133" s="4">
        <v>48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2" ht="14.25" customHeight="1" x14ac:dyDescent="0.4">
      <c r="A134" s="4">
        <v>14</v>
      </c>
      <c r="B134" s="4" t="s">
        <v>42</v>
      </c>
      <c r="C134" s="4" t="s">
        <v>43</v>
      </c>
      <c r="D134" s="4">
        <v>3</v>
      </c>
      <c r="E134" s="4" t="s">
        <v>238</v>
      </c>
      <c r="F134" s="4" t="s">
        <v>251</v>
      </c>
      <c r="G134" s="4" t="s">
        <v>250</v>
      </c>
      <c r="H134" s="4">
        <v>0</v>
      </c>
      <c r="I134" s="4">
        <v>9.7000000000000003E-3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2" ht="14.25" customHeight="1" x14ac:dyDescent="0.4">
      <c r="A135" s="4">
        <v>14</v>
      </c>
      <c r="B135" s="4" t="s">
        <v>42</v>
      </c>
      <c r="C135" s="4" t="s">
        <v>43</v>
      </c>
      <c r="D135" s="4">
        <v>4</v>
      </c>
      <c r="E135" s="4" t="s">
        <v>239</v>
      </c>
      <c r="F135" s="4" t="s">
        <v>252</v>
      </c>
      <c r="G135" s="4" t="s">
        <v>250</v>
      </c>
      <c r="H135" s="4">
        <v>0</v>
      </c>
      <c r="I135" s="3">
        <v>0.1074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2" ht="14.25" customHeight="1" x14ac:dyDescent="0.4">
      <c r="A136" s="4">
        <v>14</v>
      </c>
      <c r="B136" s="4" t="s">
        <v>42</v>
      </c>
      <c r="C136" s="4" t="s">
        <v>43</v>
      </c>
      <c r="D136" s="4">
        <v>5</v>
      </c>
      <c r="E136" s="4" t="s">
        <v>241</v>
      </c>
      <c r="F136" s="4" t="s">
        <v>252</v>
      </c>
      <c r="G136" s="4" t="s">
        <v>247</v>
      </c>
      <c r="H136" s="4">
        <v>0</v>
      </c>
      <c r="I136" s="4">
        <f>1.05*0.1074</f>
        <v>0.11277</v>
      </c>
      <c r="J136" s="5">
        <f>1.05*0.108474</f>
        <v>0.1138977</v>
      </c>
      <c r="K136" s="5">
        <f>1.05*0.10955874</f>
        <v>0.115036677</v>
      </c>
      <c r="L136" s="5">
        <f>1.05*0.10955874</f>
        <v>0.115036677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1.2</v>
      </c>
      <c r="W136" s="5">
        <v>1.4</v>
      </c>
      <c r="X136" s="5">
        <v>1.6</v>
      </c>
      <c r="Y136" s="5">
        <v>1.8</v>
      </c>
      <c r="Z136" s="5">
        <v>2</v>
      </c>
      <c r="AA136" s="5">
        <v>2.2000000000000002</v>
      </c>
      <c r="AB136" s="5">
        <v>2.4</v>
      </c>
      <c r="AC136" s="5">
        <v>2.6</v>
      </c>
      <c r="AD136" s="5">
        <v>2.8</v>
      </c>
      <c r="AE136" s="5">
        <v>3</v>
      </c>
      <c r="AF136" s="5">
        <v>3.2</v>
      </c>
      <c r="AG136" s="5">
        <v>3.4</v>
      </c>
      <c r="AH136" s="5">
        <v>3.6</v>
      </c>
      <c r="AI136" s="5">
        <v>3.8</v>
      </c>
      <c r="AJ136" s="5">
        <v>4</v>
      </c>
      <c r="AK136" s="5">
        <v>4.2</v>
      </c>
      <c r="AL136" s="5">
        <v>4.4000000000000004</v>
      </c>
      <c r="AM136" s="5">
        <v>4.5999999999999996</v>
      </c>
      <c r="AN136" s="5">
        <v>4.8</v>
      </c>
      <c r="AO136" s="5">
        <v>5</v>
      </c>
    </row>
    <row r="137" spans="1:42" ht="14.25" customHeight="1" x14ac:dyDescent="0.4">
      <c r="A137" s="4">
        <v>14</v>
      </c>
      <c r="B137" s="4" t="s">
        <v>42</v>
      </c>
      <c r="C137" s="4" t="s">
        <v>43</v>
      </c>
      <c r="D137" s="4">
        <v>6</v>
      </c>
      <c r="E137" s="4" t="s">
        <v>242</v>
      </c>
      <c r="F137" s="4"/>
      <c r="G137" s="4" t="s">
        <v>240</v>
      </c>
      <c r="H137" s="4">
        <v>0</v>
      </c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2" ht="14.25" customHeight="1" x14ac:dyDescent="0.4">
      <c r="A138" s="4">
        <v>14</v>
      </c>
      <c r="B138" s="4" t="s">
        <v>42</v>
      </c>
      <c r="C138" s="4" t="s">
        <v>43</v>
      </c>
      <c r="D138" s="4">
        <v>7</v>
      </c>
      <c r="E138" s="4" t="s">
        <v>243</v>
      </c>
      <c r="F138" s="4"/>
      <c r="G138" s="4" t="s">
        <v>240</v>
      </c>
      <c r="H138" s="4">
        <v>0</v>
      </c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2" ht="14.25" customHeight="1" x14ac:dyDescent="0.4">
      <c r="A139" s="4">
        <v>14</v>
      </c>
      <c r="B139" s="4" t="s">
        <v>42</v>
      </c>
      <c r="C139" s="4" t="s">
        <v>43</v>
      </c>
      <c r="D139" s="4">
        <v>8</v>
      </c>
      <c r="E139" s="4" t="s">
        <v>244</v>
      </c>
      <c r="F139" s="4" t="s">
        <v>252</v>
      </c>
      <c r="G139" s="4" t="s">
        <v>247</v>
      </c>
      <c r="H139" s="4">
        <v>0</v>
      </c>
      <c r="I139" s="4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0.02</v>
      </c>
      <c r="W139" s="5">
        <v>0.15</v>
      </c>
      <c r="X139" s="5">
        <v>0.16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</row>
    <row r="140" spans="1:42" ht="14.25" customHeight="1" x14ac:dyDescent="0.4">
      <c r="A140" s="4">
        <v>14</v>
      </c>
      <c r="B140" s="4" t="s">
        <v>42</v>
      </c>
      <c r="C140" s="4" t="s">
        <v>43</v>
      </c>
      <c r="D140" s="4">
        <v>9</v>
      </c>
      <c r="E140" s="4" t="s">
        <v>245</v>
      </c>
      <c r="F140" s="4" t="s">
        <v>253</v>
      </c>
      <c r="G140" s="4" t="s">
        <v>247</v>
      </c>
      <c r="H140" s="4">
        <v>0</v>
      </c>
      <c r="I140" s="4">
        <v>0.33959592867528887</v>
      </c>
      <c r="J140" s="5">
        <v>0.35158600923823746</v>
      </c>
      <c r="K140" s="5">
        <v>0.33234755443691444</v>
      </c>
      <c r="L140" s="5">
        <v>0.30605534886195063</v>
      </c>
      <c r="M140" s="5">
        <v>0.30605534886195063</v>
      </c>
      <c r="N140" s="5">
        <v>0.30605534886195063</v>
      </c>
      <c r="O140" s="5">
        <v>0.30605534886195063</v>
      </c>
      <c r="P140" s="5">
        <v>0.30605534886195063</v>
      </c>
      <c r="Q140" s="5">
        <v>0.30605534886195063</v>
      </c>
      <c r="R140" s="5">
        <v>0.30605534886195063</v>
      </c>
      <c r="S140" s="5">
        <v>0.30605534886195063</v>
      </c>
      <c r="T140" s="5">
        <v>0.30605534886195063</v>
      </c>
      <c r="U140" s="5">
        <v>0.30605534886195063</v>
      </c>
      <c r="V140" s="5">
        <v>0.30605534886195063</v>
      </c>
      <c r="W140" s="5">
        <v>0.30605534886195063</v>
      </c>
      <c r="X140" s="5">
        <v>0.30605534886195063</v>
      </c>
      <c r="Y140" s="5">
        <v>0.30605534886195063</v>
      </c>
      <c r="Z140" s="5">
        <v>0.30605534886195063</v>
      </c>
      <c r="AA140" s="5">
        <v>0.30605534886195063</v>
      </c>
      <c r="AB140" s="5">
        <v>0.30605534886195063</v>
      </c>
      <c r="AC140" s="5">
        <v>0.30605534886195063</v>
      </c>
      <c r="AD140" s="5">
        <v>0.30605534886195063</v>
      </c>
      <c r="AE140" s="5">
        <v>0.30605534886195063</v>
      </c>
      <c r="AF140" s="5">
        <v>0.30605534886195063</v>
      </c>
      <c r="AG140" s="5">
        <v>0.30605534886195063</v>
      </c>
      <c r="AH140" s="5">
        <v>0.30605534886195063</v>
      </c>
      <c r="AI140" s="5">
        <v>0.30605534886195063</v>
      </c>
      <c r="AJ140" s="5">
        <v>0.30605534886195063</v>
      </c>
      <c r="AK140" s="5">
        <v>0.30605534886195063</v>
      </c>
      <c r="AL140" s="5">
        <v>0.30605534886195063</v>
      </c>
      <c r="AM140" s="5">
        <v>0.30605534886195063</v>
      </c>
      <c r="AN140" s="5">
        <v>0.30605534886195063</v>
      </c>
      <c r="AO140" s="5">
        <v>0.30605534886195063</v>
      </c>
    </row>
    <row r="141" spans="1:42" ht="14.25" customHeight="1" x14ac:dyDescent="0.4">
      <c r="A141" s="4">
        <v>14</v>
      </c>
      <c r="B141" s="4" t="s">
        <v>42</v>
      </c>
      <c r="C141" s="4" t="s">
        <v>43</v>
      </c>
      <c r="D141" s="4">
        <v>10</v>
      </c>
      <c r="E141" s="4" t="s">
        <v>246</v>
      </c>
      <c r="F141" s="4" t="s">
        <v>253</v>
      </c>
      <c r="G141" s="4" t="s">
        <v>250</v>
      </c>
      <c r="H141" s="4">
        <v>0</v>
      </c>
      <c r="I141" s="4">
        <v>1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15" t="s">
        <v>254</v>
      </c>
    </row>
    <row r="142" spans="1:42" ht="14.25" customHeight="1" x14ac:dyDescent="0.4">
      <c r="A142" s="3">
        <v>15</v>
      </c>
      <c r="B142" s="3" t="s">
        <v>44</v>
      </c>
      <c r="C142" s="3" t="s">
        <v>45</v>
      </c>
      <c r="D142" s="3">
        <v>1</v>
      </c>
      <c r="E142" s="3" t="s">
        <v>233</v>
      </c>
      <c r="F142" s="3" t="s">
        <v>248</v>
      </c>
      <c r="G142" s="3" t="s">
        <v>247</v>
      </c>
      <c r="H142" s="3">
        <v>0</v>
      </c>
      <c r="I142" s="3">
        <v>1375.886267834177</v>
      </c>
      <c r="J142" s="5">
        <v>1361.5780062748431</v>
      </c>
      <c r="K142" s="5">
        <v>1347.2697447155092</v>
      </c>
      <c r="L142" s="5">
        <v>1288.4839564959086</v>
      </c>
      <c r="M142" s="5">
        <v>1229.6981682763078</v>
      </c>
      <c r="N142" s="5">
        <v>1170.912380056707</v>
      </c>
      <c r="O142" s="5">
        <v>1112.1265918371062</v>
      </c>
      <c r="P142" s="5">
        <v>1053.3408036175053</v>
      </c>
      <c r="Q142" s="5">
        <v>994.55501539790464</v>
      </c>
      <c r="R142" s="5">
        <v>935.76922717830405</v>
      </c>
      <c r="S142" s="5">
        <v>876.98343895870335</v>
      </c>
      <c r="T142" s="5">
        <v>818.19765073910264</v>
      </c>
      <c r="U142" s="5">
        <v>759.41186251950239</v>
      </c>
      <c r="V142" s="5">
        <v>752.6448526443445</v>
      </c>
      <c r="W142" s="5">
        <v>745.87784276918649</v>
      </c>
      <c r="X142" s="5">
        <v>739.11083289402848</v>
      </c>
      <c r="Y142" s="5">
        <v>732.34382301887047</v>
      </c>
      <c r="Z142" s="5">
        <v>725.57681314371246</v>
      </c>
      <c r="AA142" s="5">
        <v>718.80980326855445</v>
      </c>
      <c r="AB142" s="5">
        <v>712.04279339339644</v>
      </c>
      <c r="AC142" s="5">
        <v>705.27578351823854</v>
      </c>
      <c r="AD142" s="5">
        <v>698.50877364308053</v>
      </c>
      <c r="AE142" s="5">
        <v>691.74176376792252</v>
      </c>
      <c r="AF142" s="5">
        <v>684.97475389276451</v>
      </c>
      <c r="AG142" s="5">
        <v>678.2077440176065</v>
      </c>
      <c r="AH142" s="5">
        <v>671.44073414244849</v>
      </c>
      <c r="AI142" s="5">
        <v>664.67372426729059</v>
      </c>
      <c r="AJ142" s="5">
        <v>657.90671439213259</v>
      </c>
      <c r="AK142" s="5">
        <v>651.13970451697458</v>
      </c>
      <c r="AL142" s="5">
        <v>644.37269464181657</v>
      </c>
      <c r="AM142" s="5">
        <v>637.60568476665856</v>
      </c>
      <c r="AN142" s="5">
        <v>630.83867489150055</v>
      </c>
      <c r="AO142" s="5">
        <v>624.07166501634231</v>
      </c>
    </row>
    <row r="143" spans="1:42" ht="14.25" customHeight="1" x14ac:dyDescent="0.4">
      <c r="A143" s="3">
        <v>15</v>
      </c>
      <c r="B143" s="3" t="s">
        <v>44</v>
      </c>
      <c r="C143" s="3" t="s">
        <v>45</v>
      </c>
      <c r="D143" s="3">
        <v>2</v>
      </c>
      <c r="E143" s="3" t="s">
        <v>235</v>
      </c>
      <c r="F143" s="3" t="s">
        <v>248</v>
      </c>
      <c r="G143" s="3" t="s">
        <v>247</v>
      </c>
      <c r="H143" s="3">
        <v>0</v>
      </c>
      <c r="I143" s="3">
        <v>22.378937231500242</v>
      </c>
      <c r="J143" s="5">
        <v>22.887668615750123</v>
      </c>
      <c r="K143" s="5">
        <v>23.396400000000003</v>
      </c>
      <c r="L143" s="5">
        <v>22.710378654528096</v>
      </c>
      <c r="M143" s="5">
        <v>22.026963369662248</v>
      </c>
      <c r="N143" s="5">
        <v>21.346039172140426</v>
      </c>
      <c r="O143" s="5">
        <v>20.667497753817244</v>
      </c>
      <c r="P143" s="5">
        <v>19.991236995584185</v>
      </c>
      <c r="Q143" s="5">
        <v>19.317160531521946</v>
      </c>
      <c r="R143" s="5">
        <v>18.645177349373412</v>
      </c>
      <c r="S143" s="5">
        <v>17.975201423854461</v>
      </c>
      <c r="T143" s="5">
        <v>17.307151379696318</v>
      </c>
      <c r="U143" s="5">
        <v>16.640950181644566</v>
      </c>
      <c r="V143" s="5">
        <v>16.555605115149937</v>
      </c>
      <c r="W143" s="5">
        <v>16.470563232028109</v>
      </c>
      <c r="X143" s="5">
        <v>16.385819562059851</v>
      </c>
      <c r="Y143" s="5">
        <v>16.301369243074177</v>
      </c>
      <c r="Z143" s="5">
        <v>16.217207518028133</v>
      </c>
      <c r="AA143" s="5">
        <v>16.133329732180755</v>
      </c>
      <c r="AB143" s="5">
        <v>16.049731330357737</v>
      </c>
      <c r="AC143" s="5">
        <v>15.966407854303359</v>
      </c>
      <c r="AD143" s="5">
        <v>15.883354940116543</v>
      </c>
      <c r="AE143" s="5">
        <v>15.800568315767796</v>
      </c>
      <c r="AF143" s="5">
        <v>15.71804379869422</v>
      </c>
      <c r="AG143" s="5">
        <v>15.635777293469637</v>
      </c>
      <c r="AH143" s="5">
        <v>15.55376478954717</v>
      </c>
      <c r="AI143" s="5">
        <v>15.472002359071638</v>
      </c>
      <c r="AJ143" s="5">
        <v>15.390486154759238</v>
      </c>
      <c r="AK143" s="5">
        <v>15.309212407842166</v>
      </c>
      <c r="AL143" s="5">
        <v>15.228177426075824</v>
      </c>
      <c r="AM143" s="5">
        <v>15.147377591806414</v>
      </c>
      <c r="AN143" s="5">
        <v>15.066809360096796</v>
      </c>
      <c r="AO143" s="5">
        <v>14.986469256908581</v>
      </c>
      <c r="AP143" s="15" t="s">
        <v>256</v>
      </c>
    </row>
    <row r="144" spans="1:42" ht="14.25" customHeight="1" x14ac:dyDescent="0.4">
      <c r="A144" s="3">
        <v>15</v>
      </c>
      <c r="B144" s="3" t="s">
        <v>44</v>
      </c>
      <c r="C144" s="3" t="s">
        <v>45</v>
      </c>
      <c r="D144" s="3">
        <v>3</v>
      </c>
      <c r="E144" s="3" t="s">
        <v>238</v>
      </c>
      <c r="F144" s="3" t="s">
        <v>251</v>
      </c>
      <c r="G144" s="3" t="s">
        <v>250</v>
      </c>
      <c r="H144" s="3">
        <v>0</v>
      </c>
      <c r="I144" s="3">
        <v>1.375E-2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2" ht="14.25" customHeight="1" x14ac:dyDescent="0.4">
      <c r="A145" s="3">
        <v>15</v>
      </c>
      <c r="B145" s="3" t="s">
        <v>44</v>
      </c>
      <c r="C145" s="3" t="s">
        <v>45</v>
      </c>
      <c r="D145" s="3">
        <v>4</v>
      </c>
      <c r="E145" s="3" t="s">
        <v>239</v>
      </c>
      <c r="F145" s="3" t="s">
        <v>252</v>
      </c>
      <c r="G145" s="3" t="s">
        <v>250</v>
      </c>
      <c r="H145" s="3">
        <v>0</v>
      </c>
      <c r="I145" s="3">
        <v>9.2499999999999999E-2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1:42" ht="14.25" customHeight="1" x14ac:dyDescent="0.4">
      <c r="A146" s="3">
        <v>15</v>
      </c>
      <c r="B146" s="3" t="s">
        <v>44</v>
      </c>
      <c r="C146" s="3" t="s">
        <v>45</v>
      </c>
      <c r="D146" s="3">
        <v>5</v>
      </c>
      <c r="E146" s="3" t="s">
        <v>241</v>
      </c>
      <c r="F146" s="3" t="s">
        <v>252</v>
      </c>
      <c r="G146" s="3" t="s">
        <v>247</v>
      </c>
      <c r="H146" s="3">
        <v>0</v>
      </c>
      <c r="I146" s="5">
        <f>1.05*0.0925</f>
        <v>9.7125000000000003E-2</v>
      </c>
      <c r="J146" s="5">
        <f>1.05*0.0925</f>
        <v>9.7125000000000003E-2</v>
      </c>
      <c r="K146" s="5">
        <f>1.05*0.0925</f>
        <v>9.7125000000000003E-2</v>
      </c>
      <c r="L146" s="5">
        <f>1.05*0.0925</f>
        <v>9.7125000000000003E-2</v>
      </c>
      <c r="M146" s="5">
        <v>0.5</v>
      </c>
      <c r="N146" s="5">
        <v>0.5</v>
      </c>
      <c r="O146" s="5">
        <v>0.5</v>
      </c>
      <c r="P146" s="5">
        <v>0.5</v>
      </c>
      <c r="Q146" s="5">
        <v>0.5</v>
      </c>
      <c r="R146" s="5">
        <v>0.5</v>
      </c>
      <c r="S146" s="5">
        <v>0.5</v>
      </c>
      <c r="T146" s="5">
        <v>0.5</v>
      </c>
      <c r="U146" s="5">
        <v>0.5</v>
      </c>
      <c r="V146" s="5">
        <v>0.5</v>
      </c>
      <c r="W146" s="5">
        <v>0.5</v>
      </c>
      <c r="X146" s="5">
        <v>0.5</v>
      </c>
      <c r="Y146" s="5">
        <v>0.5</v>
      </c>
      <c r="Z146" s="5">
        <v>0.5</v>
      </c>
      <c r="AA146" s="5">
        <v>0.5</v>
      </c>
      <c r="AB146" s="5">
        <v>0.5</v>
      </c>
      <c r="AC146" s="5">
        <v>0.5</v>
      </c>
      <c r="AD146" s="5">
        <v>0.5</v>
      </c>
      <c r="AE146" s="5">
        <v>0.5</v>
      </c>
      <c r="AF146" s="5">
        <v>0.5</v>
      </c>
      <c r="AG146" s="5">
        <v>0.5</v>
      </c>
      <c r="AH146" s="5">
        <v>0.5</v>
      </c>
      <c r="AI146" s="5">
        <v>0.5</v>
      </c>
      <c r="AJ146" s="5">
        <v>0.5</v>
      </c>
      <c r="AK146" s="5">
        <v>0.5</v>
      </c>
      <c r="AL146" s="5">
        <v>0.5</v>
      </c>
      <c r="AM146" s="5">
        <v>0.5</v>
      </c>
      <c r="AN146" s="5">
        <v>0.5</v>
      </c>
      <c r="AO146" s="5">
        <v>0.5</v>
      </c>
    </row>
    <row r="147" spans="1:42" ht="14.25" customHeight="1" x14ac:dyDescent="0.4">
      <c r="A147" s="3">
        <v>15</v>
      </c>
      <c r="B147" s="3" t="s">
        <v>44</v>
      </c>
      <c r="C147" s="3" t="s">
        <v>45</v>
      </c>
      <c r="D147" s="3">
        <v>6</v>
      </c>
      <c r="E147" s="3" t="s">
        <v>242</v>
      </c>
      <c r="F147" s="3"/>
      <c r="G147" s="3" t="s">
        <v>240</v>
      </c>
      <c r="H147" s="3">
        <v>0</v>
      </c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2" ht="14.25" customHeight="1" x14ac:dyDescent="0.4">
      <c r="A148" s="3">
        <v>15</v>
      </c>
      <c r="B148" s="3" t="s">
        <v>44</v>
      </c>
      <c r="C148" s="3" t="s">
        <v>45</v>
      </c>
      <c r="D148" s="3">
        <v>7</v>
      </c>
      <c r="E148" s="3" t="s">
        <v>243</v>
      </c>
      <c r="F148" s="3"/>
      <c r="G148" s="3" t="s">
        <v>240</v>
      </c>
      <c r="H148" s="3">
        <v>0</v>
      </c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2" ht="14.25" customHeight="1" x14ac:dyDescent="0.4">
      <c r="A149" s="3">
        <v>15</v>
      </c>
      <c r="B149" s="3" t="s">
        <v>44</v>
      </c>
      <c r="C149" s="3" t="s">
        <v>45</v>
      </c>
      <c r="D149" s="3">
        <v>8</v>
      </c>
      <c r="E149" s="3" t="s">
        <v>244</v>
      </c>
      <c r="F149" s="3" t="s">
        <v>252</v>
      </c>
      <c r="G149" s="3" t="s">
        <v>247</v>
      </c>
      <c r="H149" s="3">
        <v>0</v>
      </c>
      <c r="I149" s="3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0.25</v>
      </c>
      <c r="O149" s="5">
        <v>0.06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</row>
    <row r="150" spans="1:42" ht="14.25" customHeight="1" x14ac:dyDescent="0.4">
      <c r="A150" s="3">
        <v>15</v>
      </c>
      <c r="B150" s="3" t="s">
        <v>44</v>
      </c>
      <c r="C150" s="3" t="s">
        <v>45</v>
      </c>
      <c r="D150" s="3">
        <v>9</v>
      </c>
      <c r="E150" s="3" t="s">
        <v>245</v>
      </c>
      <c r="F150" s="3" t="s">
        <v>253</v>
      </c>
      <c r="G150" s="3" t="s">
        <v>247</v>
      </c>
      <c r="H150" s="3">
        <v>0</v>
      </c>
      <c r="I150" s="3">
        <v>0.25707899680502422</v>
      </c>
      <c r="J150" s="5">
        <v>0.28805517846613737</v>
      </c>
      <c r="K150" s="5">
        <v>0.27336925967062958</v>
      </c>
      <c r="L150" s="5">
        <v>0.2535250466690166</v>
      </c>
      <c r="M150" s="5">
        <v>0.2535250466690166</v>
      </c>
      <c r="N150" s="5">
        <f>M150</f>
        <v>0.2535250466690166</v>
      </c>
      <c r="O150" s="5">
        <f t="shared" ref="O150:AO150" si="2">N150</f>
        <v>0.2535250466690166</v>
      </c>
      <c r="P150" s="5">
        <f t="shared" si="2"/>
        <v>0.2535250466690166</v>
      </c>
      <c r="Q150" s="5">
        <f t="shared" si="2"/>
        <v>0.2535250466690166</v>
      </c>
      <c r="R150" s="5">
        <f t="shared" si="2"/>
        <v>0.2535250466690166</v>
      </c>
      <c r="S150" s="5">
        <f t="shared" si="2"/>
        <v>0.2535250466690166</v>
      </c>
      <c r="T150" s="5">
        <f t="shared" si="2"/>
        <v>0.2535250466690166</v>
      </c>
      <c r="U150" s="5">
        <f t="shared" si="2"/>
        <v>0.2535250466690166</v>
      </c>
      <c r="V150" s="5">
        <f t="shared" si="2"/>
        <v>0.2535250466690166</v>
      </c>
      <c r="W150" s="5">
        <f t="shared" si="2"/>
        <v>0.2535250466690166</v>
      </c>
      <c r="X150" s="5">
        <f t="shared" si="2"/>
        <v>0.2535250466690166</v>
      </c>
      <c r="Y150" s="5">
        <f t="shared" si="2"/>
        <v>0.2535250466690166</v>
      </c>
      <c r="Z150" s="5">
        <f t="shared" si="2"/>
        <v>0.2535250466690166</v>
      </c>
      <c r="AA150" s="5">
        <f t="shared" si="2"/>
        <v>0.2535250466690166</v>
      </c>
      <c r="AB150" s="5">
        <f t="shared" si="2"/>
        <v>0.2535250466690166</v>
      </c>
      <c r="AC150" s="5">
        <f t="shared" si="2"/>
        <v>0.2535250466690166</v>
      </c>
      <c r="AD150" s="5">
        <f t="shared" si="2"/>
        <v>0.2535250466690166</v>
      </c>
      <c r="AE150" s="5">
        <f t="shared" si="2"/>
        <v>0.2535250466690166</v>
      </c>
      <c r="AF150" s="5">
        <f t="shared" si="2"/>
        <v>0.2535250466690166</v>
      </c>
      <c r="AG150" s="5">
        <f t="shared" si="2"/>
        <v>0.2535250466690166</v>
      </c>
      <c r="AH150" s="5">
        <f t="shared" si="2"/>
        <v>0.2535250466690166</v>
      </c>
      <c r="AI150" s="5">
        <f t="shared" si="2"/>
        <v>0.2535250466690166</v>
      </c>
      <c r="AJ150" s="5">
        <f t="shared" si="2"/>
        <v>0.2535250466690166</v>
      </c>
      <c r="AK150" s="5">
        <f t="shared" si="2"/>
        <v>0.2535250466690166</v>
      </c>
      <c r="AL150" s="5">
        <f t="shared" si="2"/>
        <v>0.2535250466690166</v>
      </c>
      <c r="AM150" s="5">
        <f t="shared" si="2"/>
        <v>0.2535250466690166</v>
      </c>
      <c r="AN150" s="5">
        <f t="shared" si="2"/>
        <v>0.2535250466690166</v>
      </c>
      <c r="AO150" s="5">
        <f t="shared" si="2"/>
        <v>0.2535250466690166</v>
      </c>
    </row>
    <row r="151" spans="1:42" ht="14.25" customHeight="1" thickBot="1" x14ac:dyDescent="0.45">
      <c r="A151" s="30">
        <v>15</v>
      </c>
      <c r="B151" s="30" t="s">
        <v>44</v>
      </c>
      <c r="C151" s="30" t="s">
        <v>45</v>
      </c>
      <c r="D151" s="30">
        <v>10</v>
      </c>
      <c r="E151" s="30" t="s">
        <v>246</v>
      </c>
      <c r="F151" s="30" t="s">
        <v>253</v>
      </c>
      <c r="G151" s="30" t="s">
        <v>250</v>
      </c>
      <c r="H151" s="30">
        <v>0</v>
      </c>
      <c r="I151" s="30">
        <v>1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15" t="s">
        <v>254</v>
      </c>
    </row>
    <row r="152" spans="1:42" ht="14.25" customHeight="1" x14ac:dyDescent="0.4">
      <c r="A152" s="34">
        <v>16</v>
      </c>
      <c r="B152" s="35" t="s">
        <v>295</v>
      </c>
      <c r="C152" s="35" t="s">
        <v>45</v>
      </c>
      <c r="D152" s="35">
        <v>1</v>
      </c>
      <c r="E152" s="35" t="s">
        <v>233</v>
      </c>
      <c r="F152" s="35" t="s">
        <v>248</v>
      </c>
      <c r="G152" s="35" t="s">
        <v>247</v>
      </c>
      <c r="H152" s="35">
        <v>0</v>
      </c>
      <c r="I152" s="35">
        <v>1375.886267834177</v>
      </c>
      <c r="J152" s="36">
        <v>1361.5780062748431</v>
      </c>
      <c r="K152" s="36">
        <v>1347.2697447155092</v>
      </c>
      <c r="L152" s="36">
        <v>1288.4839564959086</v>
      </c>
      <c r="M152" s="36">
        <v>1229.6981682763078</v>
      </c>
      <c r="N152" s="36">
        <v>1170.912380056707</v>
      </c>
      <c r="O152" s="36">
        <v>1112.1265918371062</v>
      </c>
      <c r="P152" s="36">
        <v>1053.3408036175053</v>
      </c>
      <c r="Q152" s="36">
        <v>994.55501539790464</v>
      </c>
      <c r="R152" s="36">
        <v>935.76922717830405</v>
      </c>
      <c r="S152" s="36">
        <v>876.98343895870335</v>
      </c>
      <c r="T152" s="36">
        <v>818.19765073910264</v>
      </c>
      <c r="U152" s="36">
        <v>759.41186251950239</v>
      </c>
      <c r="V152" s="36">
        <v>752.6448526443445</v>
      </c>
      <c r="W152" s="36">
        <v>745.87784276918649</v>
      </c>
      <c r="X152" s="36">
        <v>739.11083289402848</v>
      </c>
      <c r="Y152" s="36">
        <v>732.34382301887047</v>
      </c>
      <c r="Z152" s="36">
        <v>725.57681314371246</v>
      </c>
      <c r="AA152" s="36">
        <v>718.80980326855445</v>
      </c>
      <c r="AB152" s="36">
        <v>712.04279339339644</v>
      </c>
      <c r="AC152" s="36">
        <v>705.27578351823854</v>
      </c>
      <c r="AD152" s="36">
        <v>698.50877364308053</v>
      </c>
      <c r="AE152" s="36">
        <v>691.74176376792252</v>
      </c>
      <c r="AF152" s="36">
        <v>684.97475389276451</v>
      </c>
      <c r="AG152" s="36">
        <v>678.2077440176065</v>
      </c>
      <c r="AH152" s="36">
        <v>671.44073414244849</v>
      </c>
      <c r="AI152" s="36">
        <v>664.67372426729059</v>
      </c>
      <c r="AJ152" s="36">
        <v>657.90671439213259</v>
      </c>
      <c r="AK152" s="36">
        <v>651.13970451697458</v>
      </c>
      <c r="AL152" s="36">
        <v>644.37269464181657</v>
      </c>
      <c r="AM152" s="36">
        <v>637.60568476665856</v>
      </c>
      <c r="AN152" s="36">
        <v>630.83867489150055</v>
      </c>
      <c r="AO152" s="37">
        <v>624.07166501634231</v>
      </c>
      <c r="AP152" s="15"/>
    </row>
    <row r="153" spans="1:42" ht="14.25" customHeight="1" x14ac:dyDescent="0.4">
      <c r="A153" s="38">
        <v>16</v>
      </c>
      <c r="B153" s="3" t="s">
        <v>295</v>
      </c>
      <c r="C153" s="3" t="s">
        <v>45</v>
      </c>
      <c r="D153" s="3">
        <v>2</v>
      </c>
      <c r="E153" s="3" t="s">
        <v>235</v>
      </c>
      <c r="F153" s="3" t="s">
        <v>248</v>
      </c>
      <c r="G153" s="3" t="s">
        <v>247</v>
      </c>
      <c r="H153" s="3">
        <v>0</v>
      </c>
      <c r="I153" s="3">
        <v>22.378937231500242</v>
      </c>
      <c r="J153" s="5">
        <v>22.887668615750123</v>
      </c>
      <c r="K153" s="5">
        <v>23.396400000000003</v>
      </c>
      <c r="L153" s="5">
        <v>22.710378654528096</v>
      </c>
      <c r="M153" s="5">
        <v>22.026963369662248</v>
      </c>
      <c r="N153" s="5">
        <v>21.346039172140426</v>
      </c>
      <c r="O153" s="5">
        <v>20.667497753817244</v>
      </c>
      <c r="P153" s="5">
        <v>19.991236995584185</v>
      </c>
      <c r="Q153" s="5">
        <v>19.317160531521946</v>
      </c>
      <c r="R153" s="5">
        <v>18.645177349373412</v>
      </c>
      <c r="S153" s="5">
        <v>17.975201423854461</v>
      </c>
      <c r="T153" s="5">
        <v>17.307151379696318</v>
      </c>
      <c r="U153" s="5">
        <v>16.640950181644566</v>
      </c>
      <c r="V153" s="5">
        <v>16.555605115149937</v>
      </c>
      <c r="W153" s="5">
        <v>16.470563232028109</v>
      </c>
      <c r="X153" s="5">
        <v>16.385819562059851</v>
      </c>
      <c r="Y153" s="5">
        <v>16.301369243074177</v>
      </c>
      <c r="Z153" s="5">
        <v>16.217207518028133</v>
      </c>
      <c r="AA153" s="5">
        <v>16.133329732180755</v>
      </c>
      <c r="AB153" s="5">
        <v>16.049731330357737</v>
      </c>
      <c r="AC153" s="5">
        <v>15.966407854303359</v>
      </c>
      <c r="AD153" s="5">
        <v>15.883354940116543</v>
      </c>
      <c r="AE153" s="5">
        <v>15.800568315767796</v>
      </c>
      <c r="AF153" s="5">
        <v>15.71804379869422</v>
      </c>
      <c r="AG153" s="5">
        <v>15.635777293469637</v>
      </c>
      <c r="AH153" s="5">
        <v>15.55376478954717</v>
      </c>
      <c r="AI153" s="5">
        <v>15.472002359071638</v>
      </c>
      <c r="AJ153" s="5">
        <v>15.390486154759238</v>
      </c>
      <c r="AK153" s="5">
        <v>15.309212407842166</v>
      </c>
      <c r="AL153" s="5">
        <v>15.228177426075824</v>
      </c>
      <c r="AM153" s="5">
        <v>15.147377591806414</v>
      </c>
      <c r="AN153" s="5">
        <v>15.066809360096796</v>
      </c>
      <c r="AO153" s="39">
        <v>14.986469256908581</v>
      </c>
      <c r="AP153" s="15" t="s">
        <v>256</v>
      </c>
    </row>
    <row r="154" spans="1:42" ht="14.25" customHeight="1" x14ac:dyDescent="0.4">
      <c r="A154" s="38">
        <v>16</v>
      </c>
      <c r="B154" s="3" t="s">
        <v>295</v>
      </c>
      <c r="C154" s="3" t="s">
        <v>45</v>
      </c>
      <c r="D154" s="3">
        <v>3</v>
      </c>
      <c r="E154" s="3" t="s">
        <v>238</v>
      </c>
      <c r="F154" s="3" t="s">
        <v>251</v>
      </c>
      <c r="G154" s="3" t="s">
        <v>250</v>
      </c>
      <c r="H154" s="3">
        <v>0</v>
      </c>
      <c r="I154" s="3">
        <v>1.375E-2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39"/>
      <c r="AP154" s="15"/>
    </row>
    <row r="155" spans="1:42" ht="14.25" customHeight="1" x14ac:dyDescent="0.4">
      <c r="A155" s="38">
        <v>16</v>
      </c>
      <c r="B155" s="3" t="s">
        <v>295</v>
      </c>
      <c r="C155" s="3" t="s">
        <v>45</v>
      </c>
      <c r="D155" s="3">
        <v>4</v>
      </c>
      <c r="E155" s="3" t="s">
        <v>239</v>
      </c>
      <c r="F155" s="3" t="s">
        <v>252</v>
      </c>
      <c r="G155" s="3" t="s">
        <v>250</v>
      </c>
      <c r="H155" s="3">
        <v>0</v>
      </c>
      <c r="I155" s="3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39"/>
      <c r="AP155" s="15"/>
    </row>
    <row r="156" spans="1:42" ht="14.25" customHeight="1" x14ac:dyDescent="0.4">
      <c r="A156" s="38">
        <v>16</v>
      </c>
      <c r="B156" s="3" t="s">
        <v>295</v>
      </c>
      <c r="C156" s="3" t="s">
        <v>45</v>
      </c>
      <c r="D156" s="3">
        <v>5</v>
      </c>
      <c r="E156" s="3" t="s">
        <v>241</v>
      </c>
      <c r="F156" s="3" t="s">
        <v>252</v>
      </c>
      <c r="G156" s="3" t="s">
        <v>240</v>
      </c>
      <c r="H156" s="3">
        <v>0</v>
      </c>
      <c r="I156" s="5">
        <v>0</v>
      </c>
      <c r="J156" s="5">
        <v>0</v>
      </c>
      <c r="K156" s="5">
        <v>0</v>
      </c>
      <c r="L156" s="5">
        <v>0.26785714285714285</v>
      </c>
      <c r="M156" s="5">
        <v>0.26785714285714285</v>
      </c>
      <c r="N156" s="5">
        <v>0.26785714285714285</v>
      </c>
      <c r="O156" s="5">
        <v>0.5357142857142857</v>
      </c>
      <c r="P156" s="5">
        <v>0.8035714285714286</v>
      </c>
      <c r="Q156" s="5">
        <v>1.0714285714285714</v>
      </c>
      <c r="R156" s="5">
        <v>1.3392857142857142</v>
      </c>
      <c r="S156" s="5">
        <v>1.607142857142857</v>
      </c>
      <c r="T156" s="5">
        <v>1.8749999999999998</v>
      </c>
      <c r="U156" s="5">
        <v>2.1428571428571428</v>
      </c>
      <c r="V156" s="5">
        <v>2.4107142857142856</v>
      </c>
      <c r="W156" s="5">
        <v>2.6785714285714284</v>
      </c>
      <c r="X156" s="5">
        <v>2.9464285714285712</v>
      </c>
      <c r="Y156" s="5">
        <v>3.214285714285714</v>
      </c>
      <c r="Z156" s="5">
        <v>3.4821428571428568</v>
      </c>
      <c r="AA156" s="5">
        <v>3.7499999999999996</v>
      </c>
      <c r="AB156" s="5">
        <v>4.0178571428571423</v>
      </c>
      <c r="AC156" s="5">
        <v>4.2857142857142856</v>
      </c>
      <c r="AD156" s="5">
        <v>4.5535714285714288</v>
      </c>
      <c r="AE156" s="5">
        <v>4.8214285714285721</v>
      </c>
      <c r="AF156" s="5">
        <v>5.0892857142857153</v>
      </c>
      <c r="AG156" s="5">
        <v>5.3571428571428585</v>
      </c>
      <c r="AH156" s="5">
        <v>5.6250000000000018</v>
      </c>
      <c r="AI156" s="5">
        <v>5.892857142857145</v>
      </c>
      <c r="AJ156" s="5">
        <v>6.1607142857142883</v>
      </c>
      <c r="AK156" s="5">
        <v>6.4285714285714315</v>
      </c>
      <c r="AL156" s="5">
        <v>6.6964285714285747</v>
      </c>
      <c r="AM156" s="5">
        <v>6.964285714285718</v>
      </c>
      <c r="AN156" s="5">
        <v>7.2321428571428612</v>
      </c>
      <c r="AO156" s="39">
        <v>7.5</v>
      </c>
      <c r="AP156" s="15"/>
    </row>
    <row r="157" spans="1:42" ht="14.25" customHeight="1" x14ac:dyDescent="0.4">
      <c r="A157" s="38">
        <v>16</v>
      </c>
      <c r="B157" s="3" t="s">
        <v>295</v>
      </c>
      <c r="C157" s="3" t="s">
        <v>45</v>
      </c>
      <c r="D157" s="3">
        <v>6</v>
      </c>
      <c r="E157" s="3" t="s">
        <v>242</v>
      </c>
      <c r="F157" s="3"/>
      <c r="G157" s="3" t="s">
        <v>240</v>
      </c>
      <c r="H157" s="3">
        <v>0</v>
      </c>
      <c r="I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39"/>
      <c r="AP157" s="15"/>
    </row>
    <row r="158" spans="1:42" ht="14.25" customHeight="1" x14ac:dyDescent="0.4">
      <c r="A158" s="38">
        <v>16</v>
      </c>
      <c r="B158" s="3" t="s">
        <v>295</v>
      </c>
      <c r="C158" s="3" t="s">
        <v>45</v>
      </c>
      <c r="D158" s="3">
        <v>7</v>
      </c>
      <c r="E158" s="3" t="s">
        <v>243</v>
      </c>
      <c r="F158" s="3"/>
      <c r="G158" s="3" t="s">
        <v>240</v>
      </c>
      <c r="H158" s="3">
        <v>0</v>
      </c>
      <c r="I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39"/>
      <c r="AP158" s="15"/>
    </row>
    <row r="159" spans="1:42" ht="14.25" customHeight="1" x14ac:dyDescent="0.4">
      <c r="A159" s="38">
        <v>16</v>
      </c>
      <c r="B159" s="3" t="s">
        <v>295</v>
      </c>
      <c r="C159" s="3" t="s">
        <v>45</v>
      </c>
      <c r="D159" s="3">
        <v>8</v>
      </c>
      <c r="E159" s="3" t="s">
        <v>244</v>
      </c>
      <c r="F159" s="3"/>
      <c r="G159" s="3" t="s">
        <v>240</v>
      </c>
      <c r="H159" s="3">
        <v>0</v>
      </c>
      <c r="I159" s="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39"/>
      <c r="AP159" s="15"/>
    </row>
    <row r="160" spans="1:42" ht="14.25" customHeight="1" x14ac:dyDescent="0.4">
      <c r="A160" s="38">
        <v>16</v>
      </c>
      <c r="B160" s="3" t="s">
        <v>295</v>
      </c>
      <c r="C160" s="3" t="s">
        <v>45</v>
      </c>
      <c r="D160" s="3">
        <v>9</v>
      </c>
      <c r="E160" s="3" t="s">
        <v>245</v>
      </c>
      <c r="F160" s="3" t="s">
        <v>253</v>
      </c>
      <c r="G160" s="3" t="s">
        <v>250</v>
      </c>
      <c r="H160" s="3">
        <v>0</v>
      </c>
      <c r="I160" s="3">
        <v>0.2535250466690166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39"/>
      <c r="AP160" s="15"/>
    </row>
    <row r="161" spans="1:42" ht="14.25" customHeight="1" thickBot="1" x14ac:dyDescent="0.45">
      <c r="A161" s="40">
        <v>16</v>
      </c>
      <c r="B161" s="41" t="s">
        <v>295</v>
      </c>
      <c r="C161" s="41" t="s">
        <v>45</v>
      </c>
      <c r="D161" s="41">
        <v>10</v>
      </c>
      <c r="E161" s="41" t="s">
        <v>246</v>
      </c>
      <c r="F161" s="41" t="s">
        <v>253</v>
      </c>
      <c r="G161" s="41" t="s">
        <v>250</v>
      </c>
      <c r="H161" s="41">
        <v>0</v>
      </c>
      <c r="I161" s="41">
        <v>1</v>
      </c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3"/>
      <c r="AP161" s="15" t="s">
        <v>254</v>
      </c>
    </row>
    <row r="162" spans="1:42" ht="14.25" customHeight="1" x14ac:dyDescent="0.4">
      <c r="A162" s="32">
        <v>17</v>
      </c>
      <c r="B162" s="32" t="s">
        <v>46</v>
      </c>
      <c r="C162" s="32" t="s">
        <v>47</v>
      </c>
      <c r="D162" s="32">
        <v>1</v>
      </c>
      <c r="E162" s="32" t="s">
        <v>233</v>
      </c>
      <c r="F162" s="32" t="s">
        <v>248</v>
      </c>
      <c r="G162" s="32" t="s">
        <v>247</v>
      </c>
      <c r="H162" s="32">
        <v>0</v>
      </c>
      <c r="I162" s="32">
        <v>2015.8860339963876</v>
      </c>
      <c r="J162" s="33">
        <v>2015.8860339963876</v>
      </c>
      <c r="K162" s="33">
        <v>2015.8860339963876</v>
      </c>
      <c r="L162" s="33">
        <v>1917.7012635995734</v>
      </c>
      <c r="M162" s="33">
        <v>1819.5164932027592</v>
      </c>
      <c r="N162" s="33">
        <v>1721.331722805945</v>
      </c>
      <c r="O162" s="33">
        <v>1623.1469524091308</v>
      </c>
      <c r="P162" s="33">
        <v>1524.9621820123168</v>
      </c>
      <c r="Q162" s="33">
        <v>1426.7774116155028</v>
      </c>
      <c r="R162" s="33">
        <v>1328.5926412186886</v>
      </c>
      <c r="S162" s="33">
        <v>1230.4078708218744</v>
      </c>
      <c r="T162" s="33">
        <v>1132.2231004250605</v>
      </c>
      <c r="U162" s="33">
        <v>1034.0383300282472</v>
      </c>
      <c r="V162" s="33">
        <v>1023.721584036788</v>
      </c>
      <c r="W162" s="33">
        <v>1013.4048380453288</v>
      </c>
      <c r="X162" s="33">
        <v>1003.0880920538697</v>
      </c>
      <c r="Y162" s="33">
        <v>992.77134606241054</v>
      </c>
      <c r="Z162" s="33">
        <v>982.45460007095141</v>
      </c>
      <c r="AA162" s="33">
        <v>972.13785407949217</v>
      </c>
      <c r="AB162" s="33">
        <v>961.82110808803304</v>
      </c>
      <c r="AC162" s="33">
        <v>951.50436209657391</v>
      </c>
      <c r="AD162" s="33">
        <v>941.18761610511478</v>
      </c>
      <c r="AE162" s="33">
        <v>930.87087011365554</v>
      </c>
      <c r="AF162" s="33">
        <v>920.55412412219641</v>
      </c>
      <c r="AG162" s="33">
        <v>910.23737813073728</v>
      </c>
      <c r="AH162" s="33">
        <v>899.92063213927815</v>
      </c>
      <c r="AI162" s="33">
        <v>889.60388614781903</v>
      </c>
      <c r="AJ162" s="33">
        <v>879.28714015635978</v>
      </c>
      <c r="AK162" s="33">
        <v>868.97039416490065</v>
      </c>
      <c r="AL162" s="33">
        <v>858.65364817344152</v>
      </c>
      <c r="AM162" s="33">
        <v>848.3369021819824</v>
      </c>
      <c r="AN162" s="33">
        <v>838.02015619052315</v>
      </c>
      <c r="AO162" s="33">
        <v>827.70341019906436</v>
      </c>
      <c r="AP162" s="15" t="s">
        <v>257</v>
      </c>
    </row>
    <row r="163" spans="1:42" ht="14.25" customHeight="1" x14ac:dyDescent="0.4">
      <c r="A163" s="4">
        <v>17</v>
      </c>
      <c r="B163" s="4" t="s">
        <v>46</v>
      </c>
      <c r="C163" s="4" t="s">
        <v>47</v>
      </c>
      <c r="D163" s="4">
        <v>2</v>
      </c>
      <c r="E163" s="4" t="s">
        <v>235</v>
      </c>
      <c r="F163" s="4" t="s">
        <v>248</v>
      </c>
      <c r="G163" s="4" t="s">
        <v>247</v>
      </c>
      <c r="H163" s="4">
        <v>0</v>
      </c>
      <c r="I163" s="4">
        <v>36.3964</v>
      </c>
      <c r="J163" s="5">
        <v>36.3964</v>
      </c>
      <c r="K163" s="5">
        <v>36.3964</v>
      </c>
      <c r="L163" s="5">
        <v>35.007607641238138</v>
      </c>
      <c r="M163" s="5">
        <v>33.621421343082332</v>
      </c>
      <c r="N163" s="5">
        <v>32.237726132270552</v>
      </c>
      <c r="O163" s="5">
        <v>30.856413700657413</v>
      </c>
      <c r="P163" s="5">
        <v>29.477381929134392</v>
      </c>
      <c r="Q163" s="5">
        <v>28.100534451782199</v>
      </c>
      <c r="R163" s="5">
        <v>26.725780256343707</v>
      </c>
      <c r="S163" s="5">
        <v>25.353033317534795</v>
      </c>
      <c r="T163" s="5">
        <v>23.982212260086698</v>
      </c>
      <c r="U163" s="5">
        <v>22.613240048744967</v>
      </c>
      <c r="V163" s="5">
        <v>22.448896619279356</v>
      </c>
      <c r="W163" s="5">
        <v>22.284856373186546</v>
      </c>
      <c r="X163" s="5">
        <v>22.121114340247299</v>
      </c>
      <c r="Y163" s="5">
        <v>21.957665658290644</v>
      </c>
      <c r="Z163" s="5">
        <v>21.794505570273618</v>
      </c>
      <c r="AA163" s="5">
        <v>21.631629421455255</v>
      </c>
      <c r="AB163" s="5">
        <v>21.469032656661252</v>
      </c>
      <c r="AC163" s="5">
        <v>21.306710817635892</v>
      </c>
      <c r="AD163" s="5">
        <v>21.144659540478091</v>
      </c>
      <c r="AE163" s="5">
        <v>20.982874553158361</v>
      </c>
      <c r="AF163" s="5">
        <v>20.821351673113799</v>
      </c>
      <c r="AG163" s="5">
        <v>20.660086804918233</v>
      </c>
      <c r="AH163" s="5">
        <v>20.499075938024784</v>
      </c>
      <c r="AI163" s="5">
        <v>20.338315144578267</v>
      </c>
      <c r="AJ163" s="5">
        <v>20.177800577294885</v>
      </c>
      <c r="AK163" s="5">
        <v>20.017528467406827</v>
      </c>
      <c r="AL163" s="5">
        <v>19.857495122669501</v>
      </c>
      <c r="AM163" s="5">
        <v>19.697696925429106</v>
      </c>
      <c r="AN163" s="5">
        <v>19.538130330748508</v>
      </c>
      <c r="AO163" s="5">
        <v>19.378791864589303</v>
      </c>
      <c r="AP163" s="15" t="s">
        <v>256</v>
      </c>
    </row>
    <row r="164" spans="1:42" ht="14.25" customHeight="1" x14ac:dyDescent="0.4">
      <c r="A164" s="4">
        <v>17</v>
      </c>
      <c r="B164" s="4" t="s">
        <v>46</v>
      </c>
      <c r="C164" s="4" t="s">
        <v>47</v>
      </c>
      <c r="D164" s="4">
        <v>3</v>
      </c>
      <c r="E164" s="4" t="s">
        <v>238</v>
      </c>
      <c r="F164" s="4" t="s">
        <v>251</v>
      </c>
      <c r="G164" s="4" t="s">
        <v>250</v>
      </c>
      <c r="H164" s="4">
        <v>0</v>
      </c>
      <c r="I164" s="4">
        <v>1.375E-2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2" ht="14.25" customHeight="1" x14ac:dyDescent="0.4">
      <c r="A165" s="4">
        <v>17</v>
      </c>
      <c r="B165" s="4" t="s">
        <v>46</v>
      </c>
      <c r="C165" s="4" t="s">
        <v>47</v>
      </c>
      <c r="D165" s="4">
        <v>4</v>
      </c>
      <c r="E165" s="4" t="s">
        <v>239</v>
      </c>
      <c r="F165" s="4" t="s">
        <v>252</v>
      </c>
      <c r="G165" s="4" t="s">
        <v>250</v>
      </c>
      <c r="H165" s="4">
        <v>0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2" ht="14.25" customHeight="1" x14ac:dyDescent="0.4">
      <c r="A166" s="4">
        <v>17</v>
      </c>
      <c r="B166" s="4" t="s">
        <v>46</v>
      </c>
      <c r="C166" s="4" t="s">
        <v>47</v>
      </c>
      <c r="D166" s="4">
        <v>5</v>
      </c>
      <c r="E166" s="4" t="s">
        <v>241</v>
      </c>
      <c r="F166" s="4" t="s">
        <v>252</v>
      </c>
      <c r="G166" s="4" t="s">
        <v>247</v>
      </c>
      <c r="H166" s="4">
        <v>0</v>
      </c>
      <c r="I166" s="4">
        <v>0</v>
      </c>
      <c r="J166" s="5">
        <v>0</v>
      </c>
      <c r="K166" s="5">
        <v>0</v>
      </c>
      <c r="L166" s="5">
        <v>0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1.2</v>
      </c>
      <c r="W166" s="5">
        <v>1.4</v>
      </c>
      <c r="X166" s="5">
        <v>1.6</v>
      </c>
      <c r="Y166" s="5">
        <v>1.8</v>
      </c>
      <c r="Z166" s="5">
        <v>2</v>
      </c>
      <c r="AA166" s="5">
        <v>2.2000000000000002</v>
      </c>
      <c r="AB166" s="5">
        <v>2.4</v>
      </c>
      <c r="AC166" s="5">
        <v>2.6</v>
      </c>
      <c r="AD166" s="5">
        <v>2.8</v>
      </c>
      <c r="AE166" s="5">
        <v>3</v>
      </c>
      <c r="AF166" s="5">
        <v>3.2</v>
      </c>
      <c r="AG166" s="5">
        <v>3.4</v>
      </c>
      <c r="AH166" s="5">
        <v>3.6</v>
      </c>
      <c r="AI166" s="5">
        <v>3.8</v>
      </c>
      <c r="AJ166" s="5">
        <v>4</v>
      </c>
      <c r="AK166" s="5">
        <v>4.2</v>
      </c>
      <c r="AL166" s="5">
        <v>4.4000000000000004</v>
      </c>
      <c r="AM166" s="5">
        <v>4.5999999999999996</v>
      </c>
      <c r="AN166" s="5">
        <v>4.8</v>
      </c>
      <c r="AO166" s="5">
        <v>5</v>
      </c>
    </row>
    <row r="167" spans="1:42" ht="14.25" customHeight="1" x14ac:dyDescent="0.4">
      <c r="A167" s="4">
        <v>17</v>
      </c>
      <c r="B167" s="4" t="s">
        <v>46</v>
      </c>
      <c r="C167" s="4" t="s">
        <v>47</v>
      </c>
      <c r="D167" s="4">
        <v>6</v>
      </c>
      <c r="E167" s="4" t="s">
        <v>242</v>
      </c>
      <c r="F167" s="4"/>
      <c r="G167" s="4" t="s">
        <v>240</v>
      </c>
      <c r="H167" s="4">
        <v>0</v>
      </c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2" ht="14.25" customHeight="1" x14ac:dyDescent="0.4">
      <c r="A168" s="4">
        <v>17</v>
      </c>
      <c r="B168" s="4" t="s">
        <v>46</v>
      </c>
      <c r="C168" s="4" t="s">
        <v>47</v>
      </c>
      <c r="D168" s="4">
        <v>7</v>
      </c>
      <c r="E168" s="4" t="s">
        <v>243</v>
      </c>
      <c r="F168" s="4"/>
      <c r="G168" s="4" t="s">
        <v>240</v>
      </c>
      <c r="H168" s="4">
        <v>0</v>
      </c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2" ht="14.25" customHeight="1" x14ac:dyDescent="0.4">
      <c r="A169" s="4">
        <v>17</v>
      </c>
      <c r="B169" s="4" t="s">
        <v>46</v>
      </c>
      <c r="C169" s="4" t="s">
        <v>47</v>
      </c>
      <c r="D169" s="4">
        <v>8</v>
      </c>
      <c r="E169" s="4" t="s">
        <v>244</v>
      </c>
      <c r="F169" s="4"/>
      <c r="G169" s="4" t="s">
        <v>240</v>
      </c>
      <c r="H169" s="4">
        <v>0</v>
      </c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1:42" ht="14.25" customHeight="1" x14ac:dyDescent="0.4">
      <c r="A170" s="4">
        <v>17</v>
      </c>
      <c r="B170" s="4" t="s">
        <v>46</v>
      </c>
      <c r="C170" s="4" t="s">
        <v>47</v>
      </c>
      <c r="D170" s="4">
        <v>9</v>
      </c>
      <c r="E170" s="4" t="s">
        <v>245</v>
      </c>
      <c r="F170" s="4" t="s">
        <v>253</v>
      </c>
      <c r="G170" s="4" t="s">
        <v>250</v>
      </c>
      <c r="H170" s="4">
        <v>0</v>
      </c>
      <c r="I170" s="4">
        <v>0.2535250466690166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1:42" ht="14.25" customHeight="1" x14ac:dyDescent="0.4">
      <c r="A171" s="4">
        <v>17</v>
      </c>
      <c r="B171" s="4" t="s">
        <v>46</v>
      </c>
      <c r="C171" s="4" t="s">
        <v>47</v>
      </c>
      <c r="D171" s="4">
        <v>10</v>
      </c>
      <c r="E171" s="4" t="s">
        <v>246</v>
      </c>
      <c r="F171" s="4" t="s">
        <v>253</v>
      </c>
      <c r="G171" s="4" t="s">
        <v>250</v>
      </c>
      <c r="H171" s="4">
        <v>0</v>
      </c>
      <c r="I171" s="4">
        <v>1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15" t="s">
        <v>254</v>
      </c>
    </row>
    <row r="172" spans="1:42" ht="14.25" customHeight="1" x14ac:dyDescent="0.4">
      <c r="A172" s="3">
        <v>18</v>
      </c>
      <c r="B172" s="3" t="s">
        <v>48</v>
      </c>
      <c r="C172" s="3" t="s">
        <v>49</v>
      </c>
      <c r="D172" s="3">
        <v>1</v>
      </c>
      <c r="E172" s="3" t="s">
        <v>233</v>
      </c>
      <c r="F172" s="3" t="s">
        <v>248</v>
      </c>
      <c r="G172" s="3" t="s">
        <v>247</v>
      </c>
      <c r="H172" s="3">
        <v>0</v>
      </c>
      <c r="I172" s="3">
        <v>2836.548555382401</v>
      </c>
      <c r="J172" s="5">
        <v>2773.3436221869811</v>
      </c>
      <c r="K172" s="5">
        <v>2710.1386889915611</v>
      </c>
      <c r="L172" s="5">
        <v>2539.5326653672018</v>
      </c>
      <c r="M172" s="5">
        <v>2368.9266417428421</v>
      </c>
      <c r="N172" s="5">
        <v>2198.3206181184823</v>
      </c>
      <c r="O172" s="5">
        <v>2027.7145944941228</v>
      </c>
      <c r="P172" s="5">
        <v>1857.1085708697635</v>
      </c>
      <c r="Q172" s="5">
        <v>1686.502547245404</v>
      </c>
      <c r="R172" s="5">
        <v>1515.8965236210447</v>
      </c>
      <c r="S172" s="5">
        <v>1345.2904999966852</v>
      </c>
      <c r="T172" s="5">
        <v>1174.6844763723259</v>
      </c>
      <c r="U172" s="5">
        <v>1004.0784527479665</v>
      </c>
      <c r="V172" s="5">
        <v>992.94789378716075</v>
      </c>
      <c r="W172" s="5">
        <v>981.81733482635502</v>
      </c>
      <c r="X172" s="5">
        <v>970.68677586554929</v>
      </c>
      <c r="Y172" s="5">
        <v>959.55621690474356</v>
      </c>
      <c r="Z172" s="5">
        <v>948.42565794393784</v>
      </c>
      <c r="AA172" s="5">
        <v>937.29509898313211</v>
      </c>
      <c r="AB172" s="5">
        <v>926.16454002232638</v>
      </c>
      <c r="AC172" s="5">
        <v>915.03398106152065</v>
      </c>
      <c r="AD172" s="5">
        <v>903.90342210071492</v>
      </c>
      <c r="AE172" s="5">
        <v>892.77286313990919</v>
      </c>
      <c r="AF172" s="5">
        <v>881.64230417910346</v>
      </c>
      <c r="AG172" s="5">
        <v>870.51174521829773</v>
      </c>
      <c r="AH172" s="5">
        <v>859.381186257492</v>
      </c>
      <c r="AI172" s="5">
        <v>848.25062729668628</v>
      </c>
      <c r="AJ172" s="5">
        <v>837.12006833588055</v>
      </c>
      <c r="AK172" s="5">
        <v>825.98950937507482</v>
      </c>
      <c r="AL172" s="5">
        <v>814.8589504142692</v>
      </c>
      <c r="AM172" s="5">
        <v>803.72839145346347</v>
      </c>
      <c r="AN172" s="5">
        <v>792.59783249265774</v>
      </c>
      <c r="AO172" s="5">
        <v>781.46727353185145</v>
      </c>
      <c r="AP172" s="15" t="s">
        <v>258</v>
      </c>
    </row>
    <row r="173" spans="1:42" ht="14.25" customHeight="1" x14ac:dyDescent="0.4">
      <c r="A173" s="3">
        <v>18</v>
      </c>
      <c r="B173" s="3" t="s">
        <v>48</v>
      </c>
      <c r="C173" s="3" t="s">
        <v>49</v>
      </c>
      <c r="D173" s="3">
        <v>2</v>
      </c>
      <c r="E173" s="3" t="s">
        <v>235</v>
      </c>
      <c r="F173" s="3" t="s">
        <v>248</v>
      </c>
      <c r="G173" s="3" t="s">
        <v>247</v>
      </c>
      <c r="H173" s="3">
        <v>0</v>
      </c>
      <c r="I173" s="3">
        <v>25.854059211315043</v>
      </c>
      <c r="J173" s="5">
        <v>27.397029605657522</v>
      </c>
      <c r="K173" s="5">
        <v>28.94</v>
      </c>
      <c r="L173" s="5">
        <v>27.388886605257674</v>
      </c>
      <c r="M173" s="5">
        <v>25.837773210515348</v>
      </c>
      <c r="N173" s="5">
        <v>24.286659815773017</v>
      </c>
      <c r="O173" s="5">
        <v>22.735546421030691</v>
      </c>
      <c r="P173" s="5">
        <v>21.184433026288367</v>
      </c>
      <c r="Q173" s="5">
        <v>19.633319631546041</v>
      </c>
      <c r="R173" s="5">
        <v>18.082206236803714</v>
      </c>
      <c r="S173" s="5">
        <v>16.531092842061391</v>
      </c>
      <c r="T173" s="5">
        <v>14.979979447319064</v>
      </c>
      <c r="U173" s="5">
        <v>13.42886605257674</v>
      </c>
      <c r="V173" s="5">
        <v>13.327669396513244</v>
      </c>
      <c r="W173" s="5">
        <v>13.226472740449747</v>
      </c>
      <c r="X173" s="5">
        <v>13.12527608438625</v>
      </c>
      <c r="Y173" s="5">
        <v>13.024079428322754</v>
      </c>
      <c r="Z173" s="5">
        <v>12.922882772259261</v>
      </c>
      <c r="AA173" s="5">
        <v>12.821686116195764</v>
      </c>
      <c r="AB173" s="5">
        <v>12.720489460132267</v>
      </c>
      <c r="AC173" s="5">
        <v>12.61929280406877</v>
      </c>
      <c r="AD173" s="5">
        <v>12.518096148005274</v>
      </c>
      <c r="AE173" s="5">
        <v>12.416899491941777</v>
      </c>
      <c r="AF173" s="5">
        <v>12.315702835878284</v>
      </c>
      <c r="AG173" s="5">
        <v>12.214506179814787</v>
      </c>
      <c r="AH173" s="5">
        <v>12.11330952375129</v>
      </c>
      <c r="AI173" s="5">
        <v>12.012112867687794</v>
      </c>
      <c r="AJ173" s="5">
        <v>11.910916211624297</v>
      </c>
      <c r="AK173" s="5">
        <v>11.809719555560802</v>
      </c>
      <c r="AL173" s="5">
        <v>11.708522899497307</v>
      </c>
      <c r="AM173" s="5">
        <v>11.60732624343381</v>
      </c>
      <c r="AN173" s="5">
        <v>11.506129587370314</v>
      </c>
      <c r="AO173" s="5">
        <v>11.404932931306814</v>
      </c>
      <c r="AP173" s="15" t="s">
        <v>256</v>
      </c>
    </row>
    <row r="174" spans="1:42" ht="14.25" customHeight="1" x14ac:dyDescent="0.4">
      <c r="A174" s="3">
        <v>18</v>
      </c>
      <c r="B174" s="3" t="s">
        <v>48</v>
      </c>
      <c r="C174" s="3" t="s">
        <v>49</v>
      </c>
      <c r="D174" s="3">
        <v>3</v>
      </c>
      <c r="E174" s="3" t="s">
        <v>238</v>
      </c>
      <c r="F174" s="3" t="s">
        <v>251</v>
      </c>
      <c r="G174" s="3" t="s">
        <v>250</v>
      </c>
      <c r="H174" s="3">
        <v>0</v>
      </c>
      <c r="I174" s="3">
        <v>1.375E-2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2" ht="14.25" customHeight="1" x14ac:dyDescent="0.4">
      <c r="A175" s="3">
        <v>18</v>
      </c>
      <c r="B175" s="3" t="s">
        <v>48</v>
      </c>
      <c r="C175" s="3" t="s">
        <v>49</v>
      </c>
      <c r="D175" s="3">
        <v>4</v>
      </c>
      <c r="E175" s="3" t="s">
        <v>239</v>
      </c>
      <c r="F175" s="3" t="s">
        <v>252</v>
      </c>
      <c r="G175" s="3" t="s">
        <v>250</v>
      </c>
      <c r="H175" s="3">
        <v>0</v>
      </c>
      <c r="I175" s="3">
        <v>0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1:42" ht="14.25" customHeight="1" x14ac:dyDescent="0.4">
      <c r="A176" s="3">
        <v>18</v>
      </c>
      <c r="B176" s="3" t="s">
        <v>48</v>
      </c>
      <c r="C176" s="3" t="s">
        <v>49</v>
      </c>
      <c r="D176" s="3">
        <v>5</v>
      </c>
      <c r="E176" s="3" t="s">
        <v>241</v>
      </c>
      <c r="F176" s="3" t="s">
        <v>252</v>
      </c>
      <c r="G176" s="3" t="s">
        <v>247</v>
      </c>
      <c r="H176" s="3">
        <v>0</v>
      </c>
      <c r="I176" s="3">
        <v>0</v>
      </c>
      <c r="J176" s="5">
        <v>0</v>
      </c>
      <c r="K176" s="5">
        <v>0</v>
      </c>
      <c r="L176" s="5">
        <v>0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</row>
    <row r="177" spans="1:42" ht="14.25" customHeight="1" x14ac:dyDescent="0.4">
      <c r="A177" s="3">
        <v>18</v>
      </c>
      <c r="B177" s="3" t="s">
        <v>48</v>
      </c>
      <c r="C177" s="3" t="s">
        <v>49</v>
      </c>
      <c r="D177" s="3">
        <v>6</v>
      </c>
      <c r="E177" s="3" t="s">
        <v>242</v>
      </c>
      <c r="F177" s="3"/>
      <c r="G177" s="3" t="s">
        <v>240</v>
      </c>
      <c r="H177" s="3">
        <v>0</v>
      </c>
      <c r="I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2" ht="14.25" customHeight="1" x14ac:dyDescent="0.4">
      <c r="A178" s="3">
        <v>18</v>
      </c>
      <c r="B178" s="3" t="s">
        <v>48</v>
      </c>
      <c r="C178" s="3" t="s">
        <v>49</v>
      </c>
      <c r="D178" s="3">
        <v>7</v>
      </c>
      <c r="E178" s="3" t="s">
        <v>243</v>
      </c>
      <c r="F178" s="3"/>
      <c r="G178" s="3" t="s">
        <v>240</v>
      </c>
      <c r="H178" s="3">
        <v>0</v>
      </c>
      <c r="I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2" ht="14.25" customHeight="1" x14ac:dyDescent="0.4">
      <c r="A179" s="3">
        <v>18</v>
      </c>
      <c r="B179" s="3" t="s">
        <v>48</v>
      </c>
      <c r="C179" s="3" t="s">
        <v>49</v>
      </c>
      <c r="D179" s="3">
        <v>8</v>
      </c>
      <c r="E179" s="3" t="s">
        <v>244</v>
      </c>
      <c r="F179" s="3"/>
      <c r="G179" s="3" t="s">
        <v>240</v>
      </c>
      <c r="H179" s="3">
        <v>0</v>
      </c>
      <c r="I179" s="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1:42" ht="14.25" customHeight="1" x14ac:dyDescent="0.4">
      <c r="A180" s="3">
        <v>18</v>
      </c>
      <c r="B180" s="3" t="s">
        <v>48</v>
      </c>
      <c r="C180" s="3" t="s">
        <v>49</v>
      </c>
      <c r="D180" s="3">
        <v>9</v>
      </c>
      <c r="E180" s="3" t="s">
        <v>245</v>
      </c>
      <c r="F180" s="3" t="s">
        <v>253</v>
      </c>
      <c r="G180" s="3" t="s">
        <v>250</v>
      </c>
      <c r="H180" s="3">
        <v>0</v>
      </c>
      <c r="I180" s="3">
        <v>0.2535250466690166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1:42" ht="14.25" customHeight="1" x14ac:dyDescent="0.4">
      <c r="A181" s="3">
        <v>18</v>
      </c>
      <c r="B181" s="3" t="s">
        <v>48</v>
      </c>
      <c r="C181" s="3" t="s">
        <v>49</v>
      </c>
      <c r="D181" s="3">
        <v>10</v>
      </c>
      <c r="E181" s="3" t="s">
        <v>246</v>
      </c>
      <c r="F181" s="3" t="s">
        <v>253</v>
      </c>
      <c r="G181" s="3" t="s">
        <v>250</v>
      </c>
      <c r="H181" s="3">
        <v>0</v>
      </c>
      <c r="I181" s="3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15" t="s">
        <v>254</v>
      </c>
    </row>
    <row r="182" spans="1:42" ht="14.25" customHeight="1" x14ac:dyDescent="0.4">
      <c r="A182" s="4">
        <v>19</v>
      </c>
      <c r="B182" s="4" t="s">
        <v>50</v>
      </c>
      <c r="C182" s="4" t="s">
        <v>51</v>
      </c>
      <c r="D182" s="4">
        <v>1</v>
      </c>
      <c r="E182" s="4" t="s">
        <v>233</v>
      </c>
      <c r="F182" s="4" t="s">
        <v>248</v>
      </c>
      <c r="G182" s="4" t="s">
        <v>247</v>
      </c>
      <c r="H182" s="4">
        <v>0</v>
      </c>
      <c r="I182" s="4">
        <v>4157.0420331678288</v>
      </c>
      <c r="J182" s="5">
        <v>4106.0773967225514</v>
      </c>
      <c r="K182" s="5">
        <v>4055.1127602772744</v>
      </c>
      <c r="L182" s="5">
        <v>3779.6861782985966</v>
      </c>
      <c r="M182" s="5">
        <v>3505.1699734418239</v>
      </c>
      <c r="N182" s="5">
        <v>3231.7012624654776</v>
      </c>
      <c r="O182" s="5">
        <v>2959.4461534921443</v>
      </c>
      <c r="P182" s="5">
        <v>2688.6078358887044</v>
      </c>
      <c r="Q182" s="5">
        <v>2419.4375391883618</v>
      </c>
      <c r="R182" s="5">
        <v>2152.2496227033521</v>
      </c>
      <c r="S182" s="5">
        <v>1887.4427340420525</v>
      </c>
      <c r="T182" s="5">
        <v>1625.5300887970407</v>
      </c>
      <c r="U182" s="5">
        <v>1367.1838138691048</v>
      </c>
      <c r="V182" s="5">
        <v>1350.5734970782075</v>
      </c>
      <c r="W182" s="5">
        <v>1333.9696933425289</v>
      </c>
      <c r="X182" s="5">
        <v>1317.372581555032</v>
      </c>
      <c r="Y182" s="5">
        <v>1300.7823472207128</v>
      </c>
      <c r="Z182" s="5">
        <v>1284.1991827649335</v>
      </c>
      <c r="AA182" s="5">
        <v>1267.6232878591688</v>
      </c>
      <c r="AB182" s="5">
        <v>1251.0548697653301</v>
      </c>
      <c r="AC182" s="5">
        <v>1234.4941436999095</v>
      </c>
      <c r="AD182" s="5">
        <v>1217.9413332192935</v>
      </c>
      <c r="AE182" s="5">
        <v>1201.3966706276879</v>
      </c>
      <c r="AF182" s="5">
        <v>1184.8603974092289</v>
      </c>
      <c r="AG182" s="5">
        <v>1168.3327646859566</v>
      </c>
      <c r="AH182" s="5">
        <v>1151.8140337034881</v>
      </c>
      <c r="AI182" s="5">
        <v>1135.3044763463542</v>
      </c>
      <c r="AJ182" s="5">
        <v>1118.8043756851418</v>
      </c>
      <c r="AK182" s="5">
        <v>1102.3140265577529</v>
      </c>
      <c r="AL182" s="5">
        <v>1085.8337361872873</v>
      </c>
      <c r="AM182" s="5">
        <v>1069.3638248392747</v>
      </c>
      <c r="AN182" s="5">
        <v>1052.9046265212048</v>
      </c>
      <c r="AO182" s="5">
        <v>1036.4564897275707</v>
      </c>
      <c r="AP182" s="15" t="s">
        <v>259</v>
      </c>
    </row>
    <row r="183" spans="1:42" ht="14.25" customHeight="1" x14ac:dyDescent="0.4">
      <c r="A183" s="4">
        <v>19</v>
      </c>
      <c r="B183" s="4" t="s">
        <v>50</v>
      </c>
      <c r="C183" s="4" t="s">
        <v>51</v>
      </c>
      <c r="D183" s="4">
        <v>2</v>
      </c>
      <c r="E183" s="4" t="s">
        <v>235</v>
      </c>
      <c r="F183" s="4" t="s">
        <v>248</v>
      </c>
      <c r="G183" s="4" t="s">
        <v>247</v>
      </c>
      <c r="H183" s="4">
        <v>0</v>
      </c>
      <c r="I183" s="4">
        <v>42.114289218737589</v>
      </c>
      <c r="J183" s="5">
        <v>43.567270440693271</v>
      </c>
      <c r="K183" s="5">
        <v>45.020251662648953</v>
      </c>
      <c r="L183" s="5">
        <v>42.219436786715562</v>
      </c>
      <c r="M183" s="5">
        <v>39.438148831454747</v>
      </c>
      <c r="N183" s="5">
        <v>36.678780615673475</v>
      </c>
      <c r="O183" s="5">
        <v>33.943994306144361</v>
      </c>
      <c r="P183" s="5">
        <v>31.236767560006733</v>
      </c>
      <c r="Q183" s="5">
        <v>28.56044882004425</v>
      </c>
      <c r="R183" s="5">
        <v>25.91882401434729</v>
      </c>
      <c r="S183" s="5">
        <v>23.31619756114933</v>
      </c>
      <c r="T183" s="5">
        <v>20.757491448234255</v>
      </c>
      <c r="U183" s="5">
        <v>18.248367329668277</v>
      </c>
      <c r="V183" s="5">
        <v>18.071914036199786</v>
      </c>
      <c r="W183" s="5">
        <v>17.895565633822926</v>
      </c>
      <c r="X183" s="5">
        <v>17.719329320719215</v>
      </c>
      <c r="Y183" s="5">
        <v>17.543212311176458</v>
      </c>
      <c r="Z183" s="5">
        <v>17.36722183834047</v>
      </c>
      <c r="AA183" s="5">
        <v>17.191365156972743</v>
      </c>
      <c r="AB183" s="5">
        <v>17.015649546216284</v>
      </c>
      <c r="AC183" s="5">
        <v>16.840082312371717</v>
      </c>
      <c r="AD183" s="5">
        <v>16.664670791686007</v>
      </c>
      <c r="AE183" s="5">
        <v>16.489422353156009</v>
      </c>
      <c r="AF183" s="5">
        <v>16.314344401349079</v>
      </c>
      <c r="AG183" s="5">
        <v>16.139444379242988</v>
      </c>
      <c r="AH183" s="5">
        <v>15.964729771087521</v>
      </c>
      <c r="AI183" s="5">
        <v>15.790208105289945</v>
      </c>
      <c r="AJ183" s="5">
        <v>15.615886957326817</v>
      </c>
      <c r="AK183" s="5">
        <v>15.441773952684365</v>
      </c>
      <c r="AL183" s="5">
        <v>15.267876769829952</v>
      </c>
      <c r="AM183" s="5">
        <v>15.094203143216975</v>
      </c>
      <c r="AN183" s="5">
        <v>14.920760866325747</v>
      </c>
      <c r="AO183" s="5">
        <v>14.747557794742775</v>
      </c>
      <c r="AP183" s="15" t="s">
        <v>256</v>
      </c>
    </row>
    <row r="184" spans="1:42" ht="14.25" customHeight="1" x14ac:dyDescent="0.4">
      <c r="A184" s="4">
        <v>19</v>
      </c>
      <c r="B184" s="4" t="s">
        <v>50</v>
      </c>
      <c r="C184" s="4" t="s">
        <v>51</v>
      </c>
      <c r="D184" s="4">
        <v>3</v>
      </c>
      <c r="E184" s="4" t="s">
        <v>238</v>
      </c>
      <c r="F184" s="4" t="s">
        <v>251</v>
      </c>
      <c r="G184" s="4" t="s">
        <v>250</v>
      </c>
      <c r="H184" s="4">
        <v>0</v>
      </c>
      <c r="I184" s="4">
        <v>1.375E-2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2" ht="14.25" customHeight="1" x14ac:dyDescent="0.4">
      <c r="A185" s="4">
        <v>19</v>
      </c>
      <c r="B185" s="4" t="s">
        <v>50</v>
      </c>
      <c r="C185" s="4" t="s">
        <v>51</v>
      </c>
      <c r="D185" s="4">
        <v>4</v>
      </c>
      <c r="E185" s="4" t="s">
        <v>239</v>
      </c>
      <c r="F185" s="4" t="s">
        <v>252</v>
      </c>
      <c r="G185" s="4" t="s">
        <v>250</v>
      </c>
      <c r="H185" s="4">
        <v>0</v>
      </c>
      <c r="I185" s="4"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2" ht="14.25" customHeight="1" x14ac:dyDescent="0.4">
      <c r="A186" s="4">
        <v>19</v>
      </c>
      <c r="B186" s="4" t="s">
        <v>50</v>
      </c>
      <c r="C186" s="4" t="s">
        <v>51</v>
      </c>
      <c r="D186" s="4">
        <v>5</v>
      </c>
      <c r="E186" s="4" t="s">
        <v>241</v>
      </c>
      <c r="F186" s="4" t="s">
        <v>252</v>
      </c>
      <c r="G186" s="4" t="s">
        <v>247</v>
      </c>
      <c r="H186" s="4">
        <v>0</v>
      </c>
      <c r="I186" s="4">
        <v>0</v>
      </c>
      <c r="J186" s="5">
        <v>0</v>
      </c>
      <c r="K186" s="5">
        <v>0</v>
      </c>
      <c r="L186" s="5">
        <v>0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1.2</v>
      </c>
      <c r="W186" s="5">
        <v>1.4</v>
      </c>
      <c r="X186" s="5">
        <v>1.6</v>
      </c>
      <c r="Y186" s="5">
        <v>1.8</v>
      </c>
      <c r="Z186" s="5">
        <v>2</v>
      </c>
      <c r="AA186" s="5">
        <v>2.2000000000000002</v>
      </c>
      <c r="AB186" s="5">
        <v>2.4</v>
      </c>
      <c r="AC186" s="5">
        <v>2.6</v>
      </c>
      <c r="AD186" s="5">
        <v>2.8</v>
      </c>
      <c r="AE186" s="5">
        <v>3</v>
      </c>
      <c r="AF186" s="5">
        <v>3.2</v>
      </c>
      <c r="AG186" s="5">
        <v>3.4</v>
      </c>
      <c r="AH186" s="5">
        <v>3.6</v>
      </c>
      <c r="AI186" s="5">
        <v>3.8</v>
      </c>
      <c r="AJ186" s="5">
        <v>4</v>
      </c>
      <c r="AK186" s="5">
        <v>4.2</v>
      </c>
      <c r="AL186" s="5">
        <v>4.4000000000000004</v>
      </c>
      <c r="AM186" s="5">
        <v>4.5999999999999996</v>
      </c>
      <c r="AN186" s="5">
        <v>4.8</v>
      </c>
      <c r="AO186" s="5">
        <v>5</v>
      </c>
    </row>
    <row r="187" spans="1:42" ht="14.25" customHeight="1" x14ac:dyDescent="0.4">
      <c r="A187" s="4">
        <v>19</v>
      </c>
      <c r="B187" s="4" t="s">
        <v>50</v>
      </c>
      <c r="C187" s="4" t="s">
        <v>51</v>
      </c>
      <c r="D187" s="4">
        <v>6</v>
      </c>
      <c r="E187" s="4" t="s">
        <v>242</v>
      </c>
      <c r="F187" s="4"/>
      <c r="G187" s="4" t="s">
        <v>240</v>
      </c>
      <c r="H187" s="4">
        <v>0</v>
      </c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2" ht="14.25" customHeight="1" x14ac:dyDescent="0.4">
      <c r="A188" s="4">
        <v>19</v>
      </c>
      <c r="B188" s="4" t="s">
        <v>50</v>
      </c>
      <c r="C188" s="4" t="s">
        <v>51</v>
      </c>
      <c r="D188" s="4">
        <v>7</v>
      </c>
      <c r="E188" s="4" t="s">
        <v>243</v>
      </c>
      <c r="F188" s="4"/>
      <c r="G188" s="4" t="s">
        <v>240</v>
      </c>
      <c r="H188" s="4">
        <v>0</v>
      </c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2" ht="14.25" customHeight="1" x14ac:dyDescent="0.4">
      <c r="A189" s="4">
        <v>19</v>
      </c>
      <c r="B189" s="4" t="s">
        <v>50</v>
      </c>
      <c r="C189" s="4" t="s">
        <v>51</v>
      </c>
      <c r="D189" s="4">
        <v>8</v>
      </c>
      <c r="E189" s="4" t="s">
        <v>244</v>
      </c>
      <c r="F189" s="4"/>
      <c r="G189" s="4" t="s">
        <v>240</v>
      </c>
      <c r="H189" s="4">
        <v>0</v>
      </c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1:42" ht="14.25" customHeight="1" x14ac:dyDescent="0.4">
      <c r="A190" s="4">
        <v>19</v>
      </c>
      <c r="B190" s="4" t="s">
        <v>50</v>
      </c>
      <c r="C190" s="4" t="s">
        <v>51</v>
      </c>
      <c r="D190" s="4">
        <v>9</v>
      </c>
      <c r="E190" s="4" t="s">
        <v>245</v>
      </c>
      <c r="F190" s="4" t="s">
        <v>253</v>
      </c>
      <c r="G190" s="4" t="s">
        <v>250</v>
      </c>
      <c r="H190" s="4">
        <v>0</v>
      </c>
      <c r="I190" s="4">
        <v>0.2535250466690166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1:42" ht="14.25" customHeight="1" x14ac:dyDescent="0.4">
      <c r="A191" s="4">
        <v>19</v>
      </c>
      <c r="B191" s="4" t="s">
        <v>50</v>
      </c>
      <c r="C191" s="4" t="s">
        <v>51</v>
      </c>
      <c r="D191" s="4">
        <v>10</v>
      </c>
      <c r="E191" s="4" t="s">
        <v>246</v>
      </c>
      <c r="F191" s="4" t="s">
        <v>253</v>
      </c>
      <c r="G191" s="4" t="s">
        <v>250</v>
      </c>
      <c r="H191" s="4">
        <v>0</v>
      </c>
      <c r="I191" s="4">
        <v>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15" t="s">
        <v>254</v>
      </c>
    </row>
    <row r="192" spans="1:42" ht="14.25" customHeight="1" x14ac:dyDescent="0.4">
      <c r="A192" s="3">
        <v>20</v>
      </c>
      <c r="B192" s="3" t="s">
        <v>52</v>
      </c>
      <c r="C192" s="3" t="s">
        <v>53</v>
      </c>
      <c r="D192" s="3">
        <v>1</v>
      </c>
      <c r="E192" s="3" t="s">
        <v>233</v>
      </c>
      <c r="F192" s="3" t="s">
        <v>248</v>
      </c>
      <c r="G192" s="3" t="s">
        <v>250</v>
      </c>
      <c r="H192" s="3">
        <v>0</v>
      </c>
      <c r="I192" s="3">
        <v>3642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2" ht="14.25" customHeight="1" x14ac:dyDescent="0.4">
      <c r="A193" s="3">
        <v>20</v>
      </c>
      <c r="B193" s="3" t="s">
        <v>52</v>
      </c>
      <c r="C193" s="3" t="s">
        <v>53</v>
      </c>
      <c r="D193" s="3">
        <v>2</v>
      </c>
      <c r="E193" s="3" t="s">
        <v>235</v>
      </c>
      <c r="F193" s="3" t="s">
        <v>248</v>
      </c>
      <c r="G193" s="3" t="s">
        <v>250</v>
      </c>
      <c r="H193" s="3">
        <v>0</v>
      </c>
      <c r="I193" s="3">
        <v>100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2" ht="14.25" customHeight="1" x14ac:dyDescent="0.4">
      <c r="A194" s="3">
        <v>20</v>
      </c>
      <c r="B194" s="3" t="s">
        <v>52</v>
      </c>
      <c r="C194" s="3" t="s">
        <v>53</v>
      </c>
      <c r="D194" s="3">
        <v>3</v>
      </c>
      <c r="E194" s="3" t="s">
        <v>238</v>
      </c>
      <c r="F194" s="3" t="s">
        <v>251</v>
      </c>
      <c r="G194" s="3" t="s">
        <v>250</v>
      </c>
      <c r="H194" s="3">
        <v>0</v>
      </c>
      <c r="I194" s="3">
        <v>8.0000000000000002E-3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2" ht="14.25" customHeight="1" x14ac:dyDescent="0.4">
      <c r="A195" s="3">
        <v>20</v>
      </c>
      <c r="B195" s="3" t="s">
        <v>52</v>
      </c>
      <c r="C195" s="3" t="s">
        <v>53</v>
      </c>
      <c r="D195" s="3">
        <v>4</v>
      </c>
      <c r="E195" s="3" t="s">
        <v>239</v>
      </c>
      <c r="F195" s="3" t="s">
        <v>252</v>
      </c>
      <c r="G195" s="3" t="s">
        <v>250</v>
      </c>
      <c r="H195" s="3">
        <v>0</v>
      </c>
      <c r="I195" s="3">
        <v>1.0007000000000001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15" t="s">
        <v>260</v>
      </c>
    </row>
    <row r="196" spans="1:42" ht="14.25" customHeight="1" x14ac:dyDescent="0.4">
      <c r="A196" s="3">
        <v>20</v>
      </c>
      <c r="B196" s="3" t="s">
        <v>52</v>
      </c>
      <c r="C196" s="3" t="s">
        <v>53</v>
      </c>
      <c r="D196" s="3">
        <v>5</v>
      </c>
      <c r="E196" s="3" t="s">
        <v>241</v>
      </c>
      <c r="F196" s="3" t="s">
        <v>252</v>
      </c>
      <c r="G196" s="3" t="s">
        <v>247</v>
      </c>
      <c r="H196" s="3">
        <v>0</v>
      </c>
      <c r="I196" s="3">
        <v>1.0007000000000001</v>
      </c>
      <c r="J196" s="5">
        <v>1.0107070000000002</v>
      </c>
      <c r="K196" s="5">
        <v>1.0208140700000004</v>
      </c>
      <c r="L196" s="5">
        <v>1.2</v>
      </c>
      <c r="M196" s="5">
        <v>1.2</v>
      </c>
      <c r="N196" s="5">
        <v>1.2</v>
      </c>
      <c r="O196" s="5">
        <v>1.2</v>
      </c>
      <c r="P196" s="5">
        <v>1.2</v>
      </c>
      <c r="Q196" s="5">
        <v>1.2</v>
      </c>
      <c r="R196" s="5">
        <v>1.2</v>
      </c>
      <c r="S196" s="5">
        <v>1.2</v>
      </c>
      <c r="T196" s="5">
        <v>1.2</v>
      </c>
      <c r="U196" s="5">
        <v>1.2</v>
      </c>
      <c r="V196" s="5">
        <v>1.2</v>
      </c>
      <c r="W196" s="5">
        <v>1.2</v>
      </c>
      <c r="X196" s="5">
        <v>1.2</v>
      </c>
      <c r="Y196" s="5">
        <v>1.2</v>
      </c>
      <c r="Z196" s="5">
        <v>1.2</v>
      </c>
      <c r="AA196" s="5">
        <v>1.2</v>
      </c>
      <c r="AB196" s="5">
        <v>1.2</v>
      </c>
      <c r="AC196" s="5">
        <v>1.2</v>
      </c>
      <c r="AD196" s="5">
        <v>1.2</v>
      </c>
      <c r="AE196" s="5">
        <v>1.2</v>
      </c>
      <c r="AF196" s="5">
        <v>1.2</v>
      </c>
      <c r="AG196" s="5">
        <v>1.2</v>
      </c>
      <c r="AH196" s="5">
        <v>1.2</v>
      </c>
      <c r="AI196" s="5">
        <v>1.2</v>
      </c>
      <c r="AJ196" s="5">
        <v>1.2</v>
      </c>
      <c r="AK196" s="5">
        <v>1.2</v>
      </c>
      <c r="AL196" s="5">
        <v>1.2</v>
      </c>
      <c r="AM196" s="5">
        <v>1.2</v>
      </c>
      <c r="AN196" s="5">
        <v>1.2</v>
      </c>
      <c r="AO196" s="5">
        <v>1.2</v>
      </c>
    </row>
    <row r="197" spans="1:42" ht="14.25" customHeight="1" x14ac:dyDescent="0.4">
      <c r="A197" s="3">
        <v>20</v>
      </c>
      <c r="B197" s="3" t="s">
        <v>52</v>
      </c>
      <c r="C197" s="3" t="s">
        <v>53</v>
      </c>
      <c r="D197" s="3">
        <v>6</v>
      </c>
      <c r="E197" s="3" t="s">
        <v>242</v>
      </c>
      <c r="F197" s="3"/>
      <c r="G197" s="3" t="s">
        <v>240</v>
      </c>
      <c r="H197" s="3">
        <v>0</v>
      </c>
      <c r="I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2" ht="14.25" customHeight="1" x14ac:dyDescent="0.4">
      <c r="A198" s="3">
        <v>20</v>
      </c>
      <c r="B198" s="3" t="s">
        <v>52</v>
      </c>
      <c r="C198" s="3" t="s">
        <v>53</v>
      </c>
      <c r="D198" s="3">
        <v>7</v>
      </c>
      <c r="E198" s="3" t="s">
        <v>243</v>
      </c>
      <c r="F198" s="3"/>
      <c r="G198" s="3" t="s">
        <v>240</v>
      </c>
      <c r="H198" s="3">
        <v>0</v>
      </c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2" ht="14.25" customHeight="1" x14ac:dyDescent="0.4">
      <c r="A199" s="3">
        <v>20</v>
      </c>
      <c r="B199" s="3" t="s">
        <v>52</v>
      </c>
      <c r="C199" s="3" t="s">
        <v>53</v>
      </c>
      <c r="D199" s="3">
        <v>8</v>
      </c>
      <c r="E199" s="3" t="s">
        <v>244</v>
      </c>
      <c r="F199" s="3" t="s">
        <v>252</v>
      </c>
      <c r="G199" s="3" t="s">
        <v>247</v>
      </c>
      <c r="H199" s="3">
        <v>0</v>
      </c>
      <c r="I199" s="3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3.5000000000000003E-2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0.05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</row>
    <row r="200" spans="1:42" ht="14.25" customHeight="1" x14ac:dyDescent="0.4">
      <c r="A200" s="3">
        <v>20</v>
      </c>
      <c r="B200" s="3" t="s">
        <v>52</v>
      </c>
      <c r="C200" s="3" t="s">
        <v>53</v>
      </c>
      <c r="D200" s="3">
        <v>9</v>
      </c>
      <c r="E200" s="3" t="s">
        <v>245</v>
      </c>
      <c r="F200" s="3" t="s">
        <v>253</v>
      </c>
      <c r="G200" s="3" t="s">
        <v>247</v>
      </c>
      <c r="H200" s="3">
        <v>0</v>
      </c>
      <c r="I200" s="3">
        <f>2*0.192192099796082</f>
        <v>0.38438419959216402</v>
      </c>
      <c r="J200" s="5">
        <f>2*0.206282194494317</f>
        <v>0.41256438898863401</v>
      </c>
      <c r="K200" s="5">
        <f>2*0.187892941426538</f>
        <v>0.37578588285307601</v>
      </c>
      <c r="L200" s="5">
        <f>2*0.189439225108471</f>
        <v>0.378878450216942</v>
      </c>
      <c r="M200" s="5">
        <f>2*0.189439225108471</f>
        <v>0.378878450216942</v>
      </c>
      <c r="N200" s="5">
        <f>M200</f>
        <v>0.378878450216942</v>
      </c>
      <c r="O200" s="5">
        <f t="shared" ref="O200:AO200" si="3">N200</f>
        <v>0.378878450216942</v>
      </c>
      <c r="P200" s="5">
        <f t="shared" si="3"/>
        <v>0.378878450216942</v>
      </c>
      <c r="Q200" s="5">
        <f t="shared" si="3"/>
        <v>0.378878450216942</v>
      </c>
      <c r="R200" s="5">
        <f t="shared" si="3"/>
        <v>0.378878450216942</v>
      </c>
      <c r="S200" s="5">
        <f t="shared" si="3"/>
        <v>0.378878450216942</v>
      </c>
      <c r="T200" s="5">
        <f t="shared" si="3"/>
        <v>0.378878450216942</v>
      </c>
      <c r="U200" s="5">
        <f t="shared" si="3"/>
        <v>0.378878450216942</v>
      </c>
      <c r="V200" s="5">
        <f t="shared" si="3"/>
        <v>0.378878450216942</v>
      </c>
      <c r="W200" s="5">
        <f t="shared" si="3"/>
        <v>0.378878450216942</v>
      </c>
      <c r="X200" s="5">
        <f t="shared" si="3"/>
        <v>0.378878450216942</v>
      </c>
      <c r="Y200" s="5">
        <f t="shared" si="3"/>
        <v>0.378878450216942</v>
      </c>
      <c r="Z200" s="5">
        <f t="shared" si="3"/>
        <v>0.378878450216942</v>
      </c>
      <c r="AA200" s="5">
        <f t="shared" si="3"/>
        <v>0.378878450216942</v>
      </c>
      <c r="AB200" s="5">
        <f t="shared" si="3"/>
        <v>0.378878450216942</v>
      </c>
      <c r="AC200" s="5">
        <f t="shared" si="3"/>
        <v>0.378878450216942</v>
      </c>
      <c r="AD200" s="5">
        <f t="shared" si="3"/>
        <v>0.378878450216942</v>
      </c>
      <c r="AE200" s="5">
        <f t="shared" si="3"/>
        <v>0.378878450216942</v>
      </c>
      <c r="AF200" s="5">
        <f t="shared" si="3"/>
        <v>0.378878450216942</v>
      </c>
      <c r="AG200" s="5">
        <f t="shared" si="3"/>
        <v>0.378878450216942</v>
      </c>
      <c r="AH200" s="5">
        <f t="shared" si="3"/>
        <v>0.378878450216942</v>
      </c>
      <c r="AI200" s="5">
        <f t="shared" si="3"/>
        <v>0.378878450216942</v>
      </c>
      <c r="AJ200" s="5">
        <f t="shared" si="3"/>
        <v>0.378878450216942</v>
      </c>
      <c r="AK200" s="5">
        <f t="shared" si="3"/>
        <v>0.378878450216942</v>
      </c>
      <c r="AL200" s="5">
        <f t="shared" si="3"/>
        <v>0.378878450216942</v>
      </c>
      <c r="AM200" s="5">
        <f t="shared" si="3"/>
        <v>0.378878450216942</v>
      </c>
      <c r="AN200" s="5">
        <f t="shared" si="3"/>
        <v>0.378878450216942</v>
      </c>
      <c r="AO200" s="5">
        <f t="shared" si="3"/>
        <v>0.378878450216942</v>
      </c>
    </row>
    <row r="201" spans="1:42" ht="14.25" customHeight="1" x14ac:dyDescent="0.4">
      <c r="A201" s="3">
        <v>20</v>
      </c>
      <c r="B201" s="3" t="s">
        <v>52</v>
      </c>
      <c r="C201" s="3" t="s">
        <v>53</v>
      </c>
      <c r="D201" s="3">
        <v>10</v>
      </c>
      <c r="E201" s="3" t="s">
        <v>246</v>
      </c>
      <c r="F201" s="3" t="s">
        <v>253</v>
      </c>
      <c r="G201" s="3" t="s">
        <v>250</v>
      </c>
      <c r="H201" s="3">
        <v>0</v>
      </c>
      <c r="I201" s="3">
        <v>1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15" t="s">
        <v>254</v>
      </c>
    </row>
    <row r="202" spans="1:42" ht="14.25" customHeight="1" x14ac:dyDescent="0.4">
      <c r="A202" s="4">
        <v>21</v>
      </c>
      <c r="B202" s="4" t="s">
        <v>54</v>
      </c>
      <c r="C202" s="4" t="s">
        <v>55</v>
      </c>
      <c r="D202" s="4">
        <v>1</v>
      </c>
      <c r="E202" s="4" t="s">
        <v>233</v>
      </c>
      <c r="F202" s="4" t="s">
        <v>248</v>
      </c>
      <c r="G202" s="4" t="s">
        <v>250</v>
      </c>
      <c r="H202" s="4">
        <v>0</v>
      </c>
      <c r="I202" s="4">
        <v>5000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2" ht="14.25" customHeight="1" x14ac:dyDescent="0.4">
      <c r="A203" s="4">
        <v>21</v>
      </c>
      <c r="B203" s="4" t="s">
        <v>54</v>
      </c>
      <c r="C203" s="4" t="s">
        <v>55</v>
      </c>
      <c r="D203" s="4">
        <v>2</v>
      </c>
      <c r="E203" s="4" t="s">
        <v>235</v>
      </c>
      <c r="F203" s="4" t="s">
        <v>248</v>
      </c>
      <c r="G203" s="4" t="s">
        <v>250</v>
      </c>
      <c r="H203" s="4">
        <v>0</v>
      </c>
      <c r="I203" s="4">
        <v>7.11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2" ht="14.25" customHeight="1" x14ac:dyDescent="0.4">
      <c r="A204" s="4">
        <v>21</v>
      </c>
      <c r="B204" s="4" t="s">
        <v>54</v>
      </c>
      <c r="C204" s="4" t="s">
        <v>55</v>
      </c>
      <c r="D204" s="4">
        <v>3</v>
      </c>
      <c r="E204" s="4" t="s">
        <v>238</v>
      </c>
      <c r="F204" s="4" t="s">
        <v>251</v>
      </c>
      <c r="G204" s="4" t="s">
        <v>250</v>
      </c>
      <c r="H204" s="4">
        <v>0</v>
      </c>
      <c r="I204" s="4">
        <v>5.0000000000000001E-3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2" ht="14.25" customHeight="1" x14ac:dyDescent="0.4">
      <c r="A205" s="4">
        <v>21</v>
      </c>
      <c r="B205" s="4" t="s">
        <v>54</v>
      </c>
      <c r="C205" s="4" t="s">
        <v>55</v>
      </c>
      <c r="D205" s="4">
        <v>4</v>
      </c>
      <c r="E205" s="4" t="s">
        <v>239</v>
      </c>
      <c r="F205" s="4" t="s">
        <v>252</v>
      </c>
      <c r="G205" s="4" t="s">
        <v>250</v>
      </c>
      <c r="H205" s="4">
        <v>0</v>
      </c>
      <c r="I205" s="4">
        <v>5.8560000000000001E-3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1:42" ht="14.25" customHeight="1" x14ac:dyDescent="0.4">
      <c r="A206" s="4">
        <v>21</v>
      </c>
      <c r="B206" s="4" t="s">
        <v>54</v>
      </c>
      <c r="C206" s="4" t="s">
        <v>55</v>
      </c>
      <c r="D206" s="4">
        <v>5</v>
      </c>
      <c r="E206" s="4" t="s">
        <v>241</v>
      </c>
      <c r="F206" s="4" t="s">
        <v>252</v>
      </c>
      <c r="G206" s="4" t="s">
        <v>247</v>
      </c>
      <c r="H206" s="4">
        <v>0</v>
      </c>
      <c r="I206" s="4">
        <f>1.05*0.005856</f>
        <v>6.1488000000000003E-3</v>
      </c>
      <c r="J206" s="5">
        <f>1.05*0.00591456</f>
        <v>6.2102880000000004E-3</v>
      </c>
      <c r="K206" s="5">
        <f>1.05*0.0160737056</f>
        <v>1.6877390880000002E-2</v>
      </c>
      <c r="L206" s="5">
        <v>0.05</v>
      </c>
      <c r="M206" s="5">
        <v>0.05</v>
      </c>
      <c r="N206" s="5">
        <v>0.05</v>
      </c>
      <c r="O206" s="5">
        <v>0.05</v>
      </c>
      <c r="P206" s="5">
        <v>0.05</v>
      </c>
      <c r="Q206" s="5">
        <v>0.05</v>
      </c>
      <c r="R206" s="5">
        <v>0.05</v>
      </c>
      <c r="S206" s="5">
        <v>0.05</v>
      </c>
      <c r="T206" s="5">
        <v>0.05</v>
      </c>
      <c r="U206" s="5">
        <v>0.05</v>
      </c>
      <c r="V206" s="5">
        <v>0.05</v>
      </c>
      <c r="W206" s="5">
        <v>0.05</v>
      </c>
      <c r="X206" s="5">
        <v>0.05</v>
      </c>
      <c r="Y206" s="5">
        <v>0.05</v>
      </c>
      <c r="Z206" s="5">
        <v>0.05</v>
      </c>
      <c r="AA206" s="5">
        <v>0.05</v>
      </c>
      <c r="AB206" s="5">
        <v>0.05</v>
      </c>
      <c r="AC206" s="5">
        <v>0.05</v>
      </c>
      <c r="AD206" s="5">
        <v>0.05</v>
      </c>
      <c r="AE206" s="5">
        <v>0.05</v>
      </c>
      <c r="AF206" s="5">
        <v>0.05</v>
      </c>
      <c r="AG206" s="5">
        <v>0.05</v>
      </c>
      <c r="AH206" s="5">
        <v>0.05</v>
      </c>
      <c r="AI206" s="5">
        <v>0.05</v>
      </c>
      <c r="AJ206" s="5">
        <v>0.05</v>
      </c>
      <c r="AK206" s="5">
        <v>0.05</v>
      </c>
      <c r="AL206" s="5">
        <v>0.05</v>
      </c>
      <c r="AM206" s="5">
        <v>0.05</v>
      </c>
      <c r="AN206" s="5">
        <v>0.05</v>
      </c>
      <c r="AO206" s="5">
        <v>0.05</v>
      </c>
      <c r="AP206" s="15" t="s">
        <v>261</v>
      </c>
    </row>
    <row r="207" spans="1:42" ht="14.25" customHeight="1" x14ac:dyDescent="0.4">
      <c r="A207" s="4">
        <v>21</v>
      </c>
      <c r="B207" s="4" t="s">
        <v>54</v>
      </c>
      <c r="C207" s="4" t="s">
        <v>55</v>
      </c>
      <c r="D207" s="4">
        <v>6</v>
      </c>
      <c r="E207" s="4" t="s">
        <v>242</v>
      </c>
      <c r="F207" s="4"/>
      <c r="G207" s="4" t="s">
        <v>240</v>
      </c>
      <c r="H207" s="4">
        <v>0</v>
      </c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2" ht="14.25" customHeight="1" x14ac:dyDescent="0.4">
      <c r="A208" s="4">
        <v>21</v>
      </c>
      <c r="B208" s="4" t="s">
        <v>54</v>
      </c>
      <c r="C208" s="4" t="s">
        <v>55</v>
      </c>
      <c r="D208" s="4">
        <v>7</v>
      </c>
      <c r="E208" s="4" t="s">
        <v>243</v>
      </c>
      <c r="F208" s="4"/>
      <c r="G208" s="4" t="s">
        <v>240</v>
      </c>
      <c r="H208" s="4">
        <v>0</v>
      </c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2" ht="14.25" customHeight="1" x14ac:dyDescent="0.4">
      <c r="A209" s="4">
        <v>21</v>
      </c>
      <c r="B209" s="4" t="s">
        <v>54</v>
      </c>
      <c r="C209" s="4" t="s">
        <v>55</v>
      </c>
      <c r="D209" s="4">
        <v>8</v>
      </c>
      <c r="E209" s="4" t="s">
        <v>244</v>
      </c>
      <c r="F209" s="4" t="s">
        <v>252</v>
      </c>
      <c r="G209" s="4" t="s">
        <v>247</v>
      </c>
      <c r="H209" s="4">
        <v>0</v>
      </c>
      <c r="I209" s="4">
        <v>0</v>
      </c>
      <c r="J209" s="5">
        <v>0</v>
      </c>
      <c r="K209" s="5">
        <v>0.01</v>
      </c>
      <c r="L209" s="5">
        <v>0</v>
      </c>
      <c r="M209" s="5">
        <v>0</v>
      </c>
      <c r="N209" s="5">
        <v>0</v>
      </c>
      <c r="O209" s="5">
        <v>0</v>
      </c>
      <c r="P209" s="16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15" t="s">
        <v>261</v>
      </c>
    </row>
    <row r="210" spans="1:42" ht="14.25" customHeight="1" x14ac:dyDescent="0.4">
      <c r="A210" s="4">
        <v>21</v>
      </c>
      <c r="B210" s="4" t="s">
        <v>54</v>
      </c>
      <c r="C210" s="4" t="s">
        <v>55</v>
      </c>
      <c r="D210" s="4">
        <v>9</v>
      </c>
      <c r="E210" s="4" t="s">
        <v>245</v>
      </c>
      <c r="F210" s="4" t="s">
        <v>253</v>
      </c>
      <c r="G210" s="4" t="s">
        <v>247</v>
      </c>
      <c r="H210" s="4">
        <v>0</v>
      </c>
      <c r="I210" s="4">
        <v>0.51293023586024666</v>
      </c>
      <c r="J210" s="5">
        <v>0.48057109660036401</v>
      </c>
      <c r="K210" s="5">
        <v>0.58381731350313337</v>
      </c>
      <c r="L210" s="5">
        <v>0.3934914279285065</v>
      </c>
      <c r="M210" s="5">
        <v>0.3934914279285065</v>
      </c>
      <c r="N210" s="5">
        <v>0.3934914279285065</v>
      </c>
      <c r="O210" s="5">
        <v>0.3934914279285065</v>
      </c>
      <c r="P210" s="5">
        <v>0.3934914279285065</v>
      </c>
      <c r="Q210" s="5">
        <v>0.3934914279285065</v>
      </c>
      <c r="R210" s="5">
        <v>0.3934914279285065</v>
      </c>
      <c r="S210" s="5">
        <v>0.3934914279285065</v>
      </c>
      <c r="T210" s="5">
        <v>0.3934914279285065</v>
      </c>
      <c r="U210" s="5">
        <v>0.3934914279285065</v>
      </c>
      <c r="V210" s="5">
        <v>0.3934914279285065</v>
      </c>
      <c r="W210" s="5">
        <v>0.3934914279285065</v>
      </c>
      <c r="X210" s="5">
        <v>0.3934914279285065</v>
      </c>
      <c r="Y210" s="5">
        <v>0.3934914279285065</v>
      </c>
      <c r="Z210" s="5">
        <v>0.3934914279285065</v>
      </c>
      <c r="AA210" s="5">
        <v>0.3934914279285065</v>
      </c>
      <c r="AB210" s="5">
        <v>0.3934914279285065</v>
      </c>
      <c r="AC210" s="5">
        <v>0.3934914279285065</v>
      </c>
      <c r="AD210" s="5">
        <v>0.3934914279285065</v>
      </c>
      <c r="AE210" s="5">
        <v>0.3934914279285065</v>
      </c>
      <c r="AF210" s="5">
        <v>0.3934914279285065</v>
      </c>
      <c r="AG210" s="5">
        <v>0.3934914279285065</v>
      </c>
      <c r="AH210" s="5">
        <v>0.3934914279285065</v>
      </c>
      <c r="AI210" s="5">
        <v>0.3934914279285065</v>
      </c>
      <c r="AJ210" s="5">
        <v>0.3934914279285065</v>
      </c>
      <c r="AK210" s="5">
        <v>0.3934914279285065</v>
      </c>
      <c r="AL210" s="5">
        <v>0.3934914279285065</v>
      </c>
      <c r="AM210" s="5">
        <v>0.3934914279285065</v>
      </c>
      <c r="AN210" s="5">
        <v>0.3934914279285065</v>
      </c>
      <c r="AO210" s="5">
        <v>0.3934914279285065</v>
      </c>
    </row>
    <row r="211" spans="1:42" ht="14.25" customHeight="1" x14ac:dyDescent="0.4">
      <c r="A211" s="4">
        <v>21</v>
      </c>
      <c r="B211" s="4" t="s">
        <v>54</v>
      </c>
      <c r="C211" s="4" t="s">
        <v>55</v>
      </c>
      <c r="D211" s="4">
        <v>10</v>
      </c>
      <c r="E211" s="4" t="s">
        <v>246</v>
      </c>
      <c r="F211" s="4" t="s">
        <v>253</v>
      </c>
      <c r="G211" s="4" t="s">
        <v>250</v>
      </c>
      <c r="H211" s="4">
        <v>0</v>
      </c>
      <c r="I211" s="4">
        <v>1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15" t="s">
        <v>254</v>
      </c>
    </row>
    <row r="212" spans="1:42" ht="14.25" customHeight="1" x14ac:dyDescent="0.4">
      <c r="A212" s="3">
        <v>22</v>
      </c>
      <c r="B212" s="3" t="s">
        <v>56</v>
      </c>
      <c r="C212" s="3" t="s">
        <v>57</v>
      </c>
      <c r="D212" s="3">
        <v>1</v>
      </c>
      <c r="E212" s="3" t="s">
        <v>233</v>
      </c>
      <c r="F212" s="3" t="s">
        <v>248</v>
      </c>
      <c r="G212" s="3" t="s">
        <v>250</v>
      </c>
      <c r="H212" s="3">
        <v>0</v>
      </c>
      <c r="I212" s="3">
        <v>1920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2" ht="14.25" customHeight="1" x14ac:dyDescent="0.4">
      <c r="A213" s="3">
        <v>22</v>
      </c>
      <c r="B213" s="3" t="s">
        <v>56</v>
      </c>
      <c r="C213" s="3" t="s">
        <v>57</v>
      </c>
      <c r="D213" s="3">
        <v>2</v>
      </c>
      <c r="E213" s="3" t="s">
        <v>235</v>
      </c>
      <c r="F213" s="3" t="s">
        <v>248</v>
      </c>
      <c r="G213" s="3" t="s">
        <v>250</v>
      </c>
      <c r="H213" s="3">
        <v>0</v>
      </c>
      <c r="I213" s="3">
        <v>31.6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2" ht="14.25" customHeight="1" x14ac:dyDescent="0.4">
      <c r="A214" s="3">
        <v>22</v>
      </c>
      <c r="B214" s="3" t="s">
        <v>56</v>
      </c>
      <c r="C214" s="3" t="s">
        <v>57</v>
      </c>
      <c r="D214" s="3">
        <v>3</v>
      </c>
      <c r="E214" s="3" t="s">
        <v>238</v>
      </c>
      <c r="F214" s="3" t="s">
        <v>251</v>
      </c>
      <c r="G214" s="3" t="s">
        <v>250</v>
      </c>
      <c r="H214" s="3">
        <v>0</v>
      </c>
      <c r="I214" s="3">
        <v>6.0000000000000001E-3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2" ht="14.25" customHeight="1" x14ac:dyDescent="0.4">
      <c r="A215" s="3">
        <v>22</v>
      </c>
      <c r="B215" s="3" t="s">
        <v>56</v>
      </c>
      <c r="C215" s="3" t="s">
        <v>57</v>
      </c>
      <c r="D215" s="3">
        <v>4</v>
      </c>
      <c r="E215" s="3" t="s">
        <v>239</v>
      </c>
      <c r="F215" s="3" t="s">
        <v>252</v>
      </c>
      <c r="G215" s="3" t="s">
        <v>250</v>
      </c>
      <c r="H215" s="3">
        <v>0</v>
      </c>
      <c r="I215" s="3">
        <v>0.5534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1:42" ht="14.25" customHeight="1" x14ac:dyDescent="0.4">
      <c r="A216" s="3">
        <v>22</v>
      </c>
      <c r="B216" s="3" t="s">
        <v>56</v>
      </c>
      <c r="C216" s="3" t="s">
        <v>57</v>
      </c>
      <c r="D216" s="3">
        <v>5</v>
      </c>
      <c r="E216" s="3" t="s">
        <v>241</v>
      </c>
      <c r="F216" s="3" t="s">
        <v>252</v>
      </c>
      <c r="G216" s="3" t="s">
        <v>247</v>
      </c>
      <c r="H216" s="3">
        <v>0</v>
      </c>
      <c r="I216" s="3">
        <f>1.05*0.5534</f>
        <v>0.58106999999999998</v>
      </c>
      <c r="J216" s="5">
        <f>1.05*0.5534</f>
        <v>0.58106999999999998</v>
      </c>
      <c r="K216" s="5">
        <f>1.05*0.56452334</f>
        <v>0.59274950700000006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  <c r="Y216" s="5">
        <v>1</v>
      </c>
      <c r="Z216" s="5">
        <v>1</v>
      </c>
      <c r="AA216" s="5">
        <v>1</v>
      </c>
      <c r="AB216" s="5">
        <v>1</v>
      </c>
      <c r="AC216" s="5">
        <v>1</v>
      </c>
      <c r="AD216" s="5">
        <v>1</v>
      </c>
      <c r="AE216" s="5">
        <v>1</v>
      </c>
      <c r="AF216" s="5">
        <v>1</v>
      </c>
      <c r="AG216" s="5">
        <v>1</v>
      </c>
      <c r="AH216" s="5">
        <v>1</v>
      </c>
      <c r="AI216" s="5">
        <v>1</v>
      </c>
      <c r="AJ216" s="5">
        <v>1</v>
      </c>
      <c r="AK216" s="5">
        <v>1</v>
      </c>
      <c r="AL216" s="5">
        <v>1</v>
      </c>
      <c r="AM216" s="5">
        <v>1</v>
      </c>
      <c r="AN216" s="5">
        <v>1</v>
      </c>
      <c r="AO216" s="5">
        <v>1</v>
      </c>
    </row>
    <row r="217" spans="1:42" ht="14.25" customHeight="1" x14ac:dyDescent="0.4">
      <c r="A217" s="3">
        <v>22</v>
      </c>
      <c r="B217" s="3" t="s">
        <v>56</v>
      </c>
      <c r="C217" s="3" t="s">
        <v>57</v>
      </c>
      <c r="D217" s="3">
        <v>6</v>
      </c>
      <c r="E217" s="3" t="s">
        <v>242</v>
      </c>
      <c r="F217" s="3"/>
      <c r="G217" s="3" t="s">
        <v>240</v>
      </c>
      <c r="H217" s="3">
        <v>0</v>
      </c>
      <c r="I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2" ht="14.25" customHeight="1" x14ac:dyDescent="0.4">
      <c r="A218" s="3">
        <v>22</v>
      </c>
      <c r="B218" s="3" t="s">
        <v>56</v>
      </c>
      <c r="C218" s="3" t="s">
        <v>57</v>
      </c>
      <c r="D218" s="3">
        <v>7</v>
      </c>
      <c r="E218" s="3" t="s">
        <v>243</v>
      </c>
      <c r="F218" s="3"/>
      <c r="G218" s="3" t="s">
        <v>240</v>
      </c>
      <c r="H218" s="3">
        <v>0</v>
      </c>
      <c r="I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2" ht="14.25" customHeight="1" x14ac:dyDescent="0.4">
      <c r="A219" s="3">
        <v>22</v>
      </c>
      <c r="B219" s="3" t="s">
        <v>56</v>
      </c>
      <c r="C219" s="3" t="s">
        <v>57</v>
      </c>
      <c r="D219" s="3">
        <v>8</v>
      </c>
      <c r="E219" s="3" t="s">
        <v>244</v>
      </c>
      <c r="F219" s="3"/>
      <c r="G219" s="3" t="s">
        <v>240</v>
      </c>
      <c r="H219" s="3">
        <v>0</v>
      </c>
      <c r="I219" s="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1:42" ht="14.25" customHeight="1" x14ac:dyDescent="0.4">
      <c r="A220" s="3">
        <v>22</v>
      </c>
      <c r="B220" s="3" t="s">
        <v>56</v>
      </c>
      <c r="C220" s="3" t="s">
        <v>57</v>
      </c>
      <c r="D220" s="3">
        <v>9</v>
      </c>
      <c r="E220" s="3" t="s">
        <v>245</v>
      </c>
      <c r="F220" s="3" t="s">
        <v>253</v>
      </c>
      <c r="G220" s="3" t="s">
        <v>247</v>
      </c>
      <c r="H220" s="3">
        <v>0</v>
      </c>
      <c r="I220" s="3">
        <v>0.8050522557202312</v>
      </c>
      <c r="J220" s="5">
        <v>0.89981979607829488</v>
      </c>
      <c r="K220" s="5">
        <v>0.43337018203028133</v>
      </c>
      <c r="L220" s="5">
        <v>0.63065851110086968</v>
      </c>
      <c r="M220" s="5">
        <v>0.63065851110086968</v>
      </c>
      <c r="N220" s="5">
        <v>0.63065851110086968</v>
      </c>
      <c r="O220" s="5">
        <v>0.63065851110086968</v>
      </c>
      <c r="P220" s="5">
        <v>0.63065851110086968</v>
      </c>
      <c r="Q220" s="5">
        <v>0.63065851110086968</v>
      </c>
      <c r="R220" s="5">
        <v>0.63065851110086968</v>
      </c>
      <c r="S220" s="5">
        <v>0.63065851110086968</v>
      </c>
      <c r="T220" s="5">
        <v>0.63065851110086968</v>
      </c>
      <c r="U220" s="5">
        <v>0.63065851110086968</v>
      </c>
      <c r="V220" s="5">
        <v>0.63065851110086968</v>
      </c>
      <c r="W220" s="5">
        <v>0.63065851110086968</v>
      </c>
      <c r="X220" s="5">
        <v>0.63065851110086968</v>
      </c>
      <c r="Y220" s="5">
        <v>0.63065851110086968</v>
      </c>
      <c r="Z220" s="5">
        <v>0.63065851110086968</v>
      </c>
      <c r="AA220" s="5">
        <v>0.63065851110086968</v>
      </c>
      <c r="AB220" s="5">
        <v>0.63065851110086968</v>
      </c>
      <c r="AC220" s="5">
        <v>0.63065851110086968</v>
      </c>
      <c r="AD220" s="5">
        <v>0.63065851110086968</v>
      </c>
      <c r="AE220" s="5">
        <v>0.63065851110086968</v>
      </c>
      <c r="AF220" s="5">
        <v>0.63065851110086968</v>
      </c>
      <c r="AG220" s="5">
        <v>0.63065851110086968</v>
      </c>
      <c r="AH220" s="5">
        <v>0.63065851110086968</v>
      </c>
      <c r="AI220" s="5">
        <v>0.63065851110086968</v>
      </c>
      <c r="AJ220" s="5">
        <v>0.63065851110086968</v>
      </c>
      <c r="AK220" s="5">
        <v>0.63065851110086968</v>
      </c>
      <c r="AL220" s="5">
        <v>0.63065851110086968</v>
      </c>
      <c r="AM220" s="5">
        <v>0.63065851110086968</v>
      </c>
      <c r="AN220" s="5">
        <v>0.63065851110086968</v>
      </c>
      <c r="AO220" s="5">
        <v>0.63065851110086968</v>
      </c>
    </row>
    <row r="221" spans="1:42" ht="14.25" customHeight="1" x14ac:dyDescent="0.4">
      <c r="A221" s="3">
        <v>22</v>
      </c>
      <c r="B221" s="3" t="s">
        <v>56</v>
      </c>
      <c r="C221" s="3" t="s">
        <v>57</v>
      </c>
      <c r="D221" s="3">
        <v>10</v>
      </c>
      <c r="E221" s="3" t="s">
        <v>246</v>
      </c>
      <c r="F221" s="3" t="s">
        <v>253</v>
      </c>
      <c r="G221" s="3" t="s">
        <v>250</v>
      </c>
      <c r="H221" s="3">
        <v>0</v>
      </c>
      <c r="I221" s="3">
        <v>1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15" t="s">
        <v>254</v>
      </c>
    </row>
    <row r="222" spans="1:42" ht="14.25" customHeight="1" x14ac:dyDescent="0.4">
      <c r="A222" s="4">
        <v>23</v>
      </c>
      <c r="B222" s="4" t="s">
        <v>58</v>
      </c>
      <c r="C222" s="4" t="s">
        <v>59</v>
      </c>
      <c r="D222" s="4">
        <v>1</v>
      </c>
      <c r="E222" s="4" t="s">
        <v>233</v>
      </c>
      <c r="F222" s="4" t="s">
        <v>248</v>
      </c>
      <c r="G222" s="4" t="s">
        <v>250</v>
      </c>
      <c r="H222" s="4">
        <v>0</v>
      </c>
      <c r="I222" s="4">
        <v>448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15" t="s">
        <v>262</v>
      </c>
    </row>
    <row r="223" spans="1:42" ht="14.25" customHeight="1" x14ac:dyDescent="0.4">
      <c r="A223" s="4">
        <v>23</v>
      </c>
      <c r="B223" s="4" t="s">
        <v>58</v>
      </c>
      <c r="C223" s="4" t="s">
        <v>59</v>
      </c>
      <c r="D223" s="4">
        <v>2</v>
      </c>
      <c r="E223" s="4" t="s">
        <v>235</v>
      </c>
      <c r="F223" s="4" t="s">
        <v>248</v>
      </c>
      <c r="G223" s="4" t="s">
        <v>250</v>
      </c>
      <c r="H223" s="4">
        <v>0</v>
      </c>
      <c r="I223" s="4">
        <v>31.6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2" ht="14.25" customHeight="1" x14ac:dyDescent="0.4">
      <c r="A224" s="4">
        <v>23</v>
      </c>
      <c r="B224" s="4" t="s">
        <v>58</v>
      </c>
      <c r="C224" s="4" t="s">
        <v>59</v>
      </c>
      <c r="D224" s="4">
        <v>3</v>
      </c>
      <c r="E224" s="4" t="s">
        <v>238</v>
      </c>
      <c r="F224" s="4" t="s">
        <v>251</v>
      </c>
      <c r="G224" s="4" t="s">
        <v>250</v>
      </c>
      <c r="H224" s="4">
        <v>0</v>
      </c>
      <c r="I224" s="4">
        <v>6.0000000000000001E-3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2" ht="14.25" customHeight="1" x14ac:dyDescent="0.4">
      <c r="A225" s="4">
        <v>23</v>
      </c>
      <c r="B225" s="4" t="s">
        <v>58</v>
      </c>
      <c r="C225" s="4" t="s">
        <v>59</v>
      </c>
      <c r="D225" s="4">
        <v>4</v>
      </c>
      <c r="E225" s="4" t="s">
        <v>239</v>
      </c>
      <c r="F225" s="4" t="s">
        <v>252</v>
      </c>
      <c r="G225" s="4" t="s">
        <v>250</v>
      </c>
      <c r="H225" s="4">
        <v>0</v>
      </c>
      <c r="I225" s="4">
        <v>0.18284999999999998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1:42" ht="14.25" customHeight="1" x14ac:dyDescent="0.4">
      <c r="A226" s="4">
        <v>23</v>
      </c>
      <c r="B226" s="4" t="s">
        <v>58</v>
      </c>
      <c r="C226" s="4" t="s">
        <v>59</v>
      </c>
      <c r="D226" s="4">
        <v>5</v>
      </c>
      <c r="E226" s="4" t="s">
        <v>241</v>
      </c>
      <c r="F226" s="4" t="s">
        <v>252</v>
      </c>
      <c r="G226" s="4" t="s">
        <v>247</v>
      </c>
      <c r="H226" s="4">
        <v>0</v>
      </c>
      <c r="I226" s="4">
        <f>1.05*0.18285</f>
        <v>0.19199250000000001</v>
      </c>
      <c r="J226" s="5">
        <f>1.05*0.18285</f>
        <v>0.19199250000000001</v>
      </c>
      <c r="K226" s="5">
        <f>1.05*0.18285</f>
        <v>0.19199250000000001</v>
      </c>
      <c r="L226" s="5">
        <v>0.5</v>
      </c>
      <c r="M226" s="5">
        <v>0.5</v>
      </c>
      <c r="N226" s="5">
        <v>0.5</v>
      </c>
      <c r="O226" s="5">
        <v>0.5</v>
      </c>
      <c r="P226" s="5">
        <v>0.5</v>
      </c>
      <c r="Q226" s="5">
        <v>0.5</v>
      </c>
      <c r="R226" s="5">
        <v>0.5</v>
      </c>
      <c r="S226" s="5">
        <v>0.5</v>
      </c>
      <c r="T226" s="5">
        <v>0.5</v>
      </c>
      <c r="U226" s="5">
        <v>0.5</v>
      </c>
      <c r="V226" s="5">
        <v>0.5</v>
      </c>
      <c r="W226" s="5">
        <v>0.5</v>
      </c>
      <c r="X226" s="5">
        <v>0.5</v>
      </c>
      <c r="Y226" s="5">
        <v>0.5</v>
      </c>
      <c r="Z226" s="5">
        <v>0.5</v>
      </c>
      <c r="AA226" s="5">
        <v>0.5</v>
      </c>
      <c r="AB226" s="5">
        <v>0.5</v>
      </c>
      <c r="AC226" s="5">
        <v>0.5</v>
      </c>
      <c r="AD226" s="5">
        <v>0.5</v>
      </c>
      <c r="AE226" s="5">
        <v>0.5</v>
      </c>
      <c r="AF226" s="5">
        <v>0.5</v>
      </c>
      <c r="AG226" s="5">
        <v>0.5</v>
      </c>
      <c r="AH226" s="5">
        <v>0.5</v>
      </c>
      <c r="AI226" s="5">
        <v>0.5</v>
      </c>
      <c r="AJ226" s="5">
        <v>0.5</v>
      </c>
      <c r="AK226" s="5">
        <v>0.5</v>
      </c>
      <c r="AL226" s="5">
        <v>0.5</v>
      </c>
      <c r="AM226" s="5">
        <v>0.5</v>
      </c>
      <c r="AN226" s="5">
        <v>0.5</v>
      </c>
      <c r="AO226" s="5">
        <v>0.5</v>
      </c>
    </row>
    <row r="227" spans="1:42" ht="14.25" customHeight="1" x14ac:dyDescent="0.4">
      <c r="A227" s="4">
        <v>23</v>
      </c>
      <c r="B227" s="4" t="s">
        <v>58</v>
      </c>
      <c r="C227" s="4" t="s">
        <v>59</v>
      </c>
      <c r="D227" s="4">
        <v>6</v>
      </c>
      <c r="E227" s="4" t="s">
        <v>242</v>
      </c>
      <c r="F227" s="4"/>
      <c r="G227" s="4" t="s">
        <v>240</v>
      </c>
      <c r="H227" s="4">
        <v>0</v>
      </c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2" ht="14.25" customHeight="1" x14ac:dyDescent="0.4">
      <c r="A228" s="4">
        <v>23</v>
      </c>
      <c r="B228" s="4" t="s">
        <v>58</v>
      </c>
      <c r="C228" s="4" t="s">
        <v>59</v>
      </c>
      <c r="D228" s="4">
        <v>7</v>
      </c>
      <c r="E228" s="4" t="s">
        <v>243</v>
      </c>
      <c r="F228" s="4"/>
      <c r="G228" s="4" t="s">
        <v>240</v>
      </c>
      <c r="H228" s="4">
        <v>0</v>
      </c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2" ht="14.25" customHeight="1" x14ac:dyDescent="0.4">
      <c r="A229" s="4">
        <v>23</v>
      </c>
      <c r="B229" s="4" t="s">
        <v>58</v>
      </c>
      <c r="C229" s="4" t="s">
        <v>59</v>
      </c>
      <c r="D229" s="4">
        <v>8</v>
      </c>
      <c r="E229" s="4" t="s">
        <v>244</v>
      </c>
      <c r="F229" s="4"/>
      <c r="G229" s="4" t="s">
        <v>240</v>
      </c>
      <c r="H229" s="4">
        <v>0</v>
      </c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1:42" ht="14.25" customHeight="1" x14ac:dyDescent="0.4">
      <c r="A230" s="4">
        <v>23</v>
      </c>
      <c r="B230" s="4" t="s">
        <v>58</v>
      </c>
      <c r="C230" s="4" t="s">
        <v>59</v>
      </c>
      <c r="D230" s="4">
        <v>9</v>
      </c>
      <c r="E230" s="4" t="s">
        <v>245</v>
      </c>
      <c r="F230" s="4" t="s">
        <v>253</v>
      </c>
      <c r="G230" s="4" t="s">
        <v>247</v>
      </c>
      <c r="H230" s="4">
        <v>0</v>
      </c>
      <c r="I230" s="4">
        <v>1.2052669088715552E-3</v>
      </c>
      <c r="J230" s="5">
        <v>1.0370498007268921E-3</v>
      </c>
      <c r="K230" s="5">
        <v>3.0972758262512198E-3</v>
      </c>
      <c r="L230" s="5">
        <v>1.0789870316331104E-3</v>
      </c>
      <c r="M230" s="5">
        <v>1.0789870316331104E-3</v>
      </c>
      <c r="N230" s="5">
        <v>1.0789870316331104E-3</v>
      </c>
      <c r="O230" s="5">
        <v>1.0789870316331104E-3</v>
      </c>
      <c r="P230" s="5">
        <v>1.0789870316331104E-3</v>
      </c>
      <c r="Q230" s="5">
        <v>1.0789870316331104E-3</v>
      </c>
      <c r="R230" s="5">
        <v>1.0789870316331104E-3</v>
      </c>
      <c r="S230" s="5">
        <v>1.0789870316331104E-3</v>
      </c>
      <c r="T230" s="5">
        <v>1.0789870316331104E-3</v>
      </c>
      <c r="U230" s="5">
        <v>1.0789870316331104E-3</v>
      </c>
      <c r="V230" s="5">
        <v>1.0789870316331104E-3</v>
      </c>
      <c r="W230" s="5">
        <v>1.0789870316331104E-3</v>
      </c>
      <c r="X230" s="5">
        <v>1.0789870316331104E-3</v>
      </c>
      <c r="Y230" s="5">
        <v>1.0789870316331104E-3</v>
      </c>
      <c r="Z230" s="5">
        <v>1.0789870316331104E-3</v>
      </c>
      <c r="AA230" s="5">
        <v>1.0789870316331104E-3</v>
      </c>
      <c r="AB230" s="5">
        <v>1.0789870316331104E-3</v>
      </c>
      <c r="AC230" s="5">
        <v>1.0789870316331104E-3</v>
      </c>
      <c r="AD230" s="5">
        <v>1.0789870316331104E-3</v>
      </c>
      <c r="AE230" s="5">
        <v>1.0789870316331104E-3</v>
      </c>
      <c r="AF230" s="5">
        <v>1.0789870316331104E-3</v>
      </c>
      <c r="AG230" s="5">
        <v>1.0789870316331104E-3</v>
      </c>
      <c r="AH230" s="5">
        <v>1.0789870316331104E-3</v>
      </c>
      <c r="AI230" s="5">
        <v>1.0789870316331104E-3</v>
      </c>
      <c r="AJ230" s="5">
        <v>1.0789870316331104E-3</v>
      </c>
      <c r="AK230" s="5">
        <v>1.0789870316331104E-3</v>
      </c>
      <c r="AL230" s="5">
        <v>1.0789870316331104E-3</v>
      </c>
      <c r="AM230" s="5">
        <v>1.0789870316331104E-3</v>
      </c>
      <c r="AN230" s="5">
        <v>1.0789870316331104E-3</v>
      </c>
      <c r="AO230" s="5">
        <v>1.0789870316331104E-3</v>
      </c>
    </row>
    <row r="231" spans="1:42" ht="14.25" customHeight="1" x14ac:dyDescent="0.4">
      <c r="A231" s="4">
        <v>23</v>
      </c>
      <c r="B231" s="4" t="s">
        <v>58</v>
      </c>
      <c r="C231" s="4" t="s">
        <v>59</v>
      </c>
      <c r="D231" s="4">
        <v>10</v>
      </c>
      <c r="E231" s="4" t="s">
        <v>246</v>
      </c>
      <c r="F231" s="4" t="s">
        <v>253</v>
      </c>
      <c r="G231" s="4" t="s">
        <v>250</v>
      </c>
      <c r="H231" s="4">
        <v>0</v>
      </c>
      <c r="I231" s="4">
        <v>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15" t="s">
        <v>254</v>
      </c>
    </row>
    <row r="232" spans="1:42" ht="14.25" customHeight="1" x14ac:dyDescent="0.4">
      <c r="A232" s="3">
        <v>24</v>
      </c>
      <c r="B232" s="3" t="s">
        <v>60</v>
      </c>
      <c r="C232" s="3" t="s">
        <v>61</v>
      </c>
      <c r="D232" s="3">
        <v>1</v>
      </c>
      <c r="E232" s="3" t="s">
        <v>233</v>
      </c>
      <c r="F232" s="3" t="s">
        <v>248</v>
      </c>
      <c r="G232" s="3" t="s">
        <v>250</v>
      </c>
      <c r="H232" s="3">
        <v>0</v>
      </c>
      <c r="I232" s="3">
        <v>1920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15" t="s">
        <v>262</v>
      </c>
    </row>
    <row r="233" spans="1:42" ht="14.25" customHeight="1" x14ac:dyDescent="0.4">
      <c r="A233" s="3">
        <v>24</v>
      </c>
      <c r="B233" s="3" t="s">
        <v>60</v>
      </c>
      <c r="C233" s="3" t="s">
        <v>61</v>
      </c>
      <c r="D233" s="3">
        <v>2</v>
      </c>
      <c r="E233" s="3" t="s">
        <v>235</v>
      </c>
      <c r="F233" s="3" t="s">
        <v>248</v>
      </c>
      <c r="G233" s="3" t="s">
        <v>250</v>
      </c>
      <c r="H233" s="3">
        <v>0</v>
      </c>
      <c r="I233" s="3">
        <v>31.6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2" ht="14.25" customHeight="1" x14ac:dyDescent="0.4">
      <c r="A234" s="3">
        <v>24</v>
      </c>
      <c r="B234" s="3" t="s">
        <v>60</v>
      </c>
      <c r="C234" s="3" t="s">
        <v>61</v>
      </c>
      <c r="D234" s="3">
        <v>3</v>
      </c>
      <c r="E234" s="3" t="s">
        <v>238</v>
      </c>
      <c r="F234" s="3" t="s">
        <v>251</v>
      </c>
      <c r="G234" s="3" t="s">
        <v>250</v>
      </c>
      <c r="H234" s="3">
        <v>0</v>
      </c>
      <c r="I234" s="3">
        <v>6.0000000000000001E-3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15" t="s">
        <v>263</v>
      </c>
    </row>
    <row r="235" spans="1:42" ht="14.25" customHeight="1" x14ac:dyDescent="0.4">
      <c r="A235" s="3">
        <v>24</v>
      </c>
      <c r="B235" s="3" t="s">
        <v>60</v>
      </c>
      <c r="C235" s="3" t="s">
        <v>61</v>
      </c>
      <c r="D235" s="3">
        <v>4</v>
      </c>
      <c r="E235" s="3" t="s">
        <v>239</v>
      </c>
      <c r="F235" s="3" t="s">
        <v>252</v>
      </c>
      <c r="G235" s="3" t="s">
        <v>250</v>
      </c>
      <c r="H235" s="3">
        <v>0</v>
      </c>
      <c r="I235" s="3">
        <v>0.56015800000000004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spans="1:42" ht="14.25" customHeight="1" x14ac:dyDescent="0.4">
      <c r="A236" s="3">
        <v>24</v>
      </c>
      <c r="B236" s="3" t="s">
        <v>60</v>
      </c>
      <c r="C236" s="3" t="s">
        <v>61</v>
      </c>
      <c r="D236" s="3">
        <v>5</v>
      </c>
      <c r="E236" s="3" t="s">
        <v>241</v>
      </c>
      <c r="F236" s="3" t="s">
        <v>252</v>
      </c>
      <c r="G236" s="3" t="s">
        <v>247</v>
      </c>
      <c r="H236" s="3">
        <v>0</v>
      </c>
      <c r="I236" s="3">
        <f>1.05*0.560158</f>
        <v>0.58816590000000002</v>
      </c>
      <c r="J236" s="5">
        <f>1.05*0.560158</f>
        <v>0.58816590000000002</v>
      </c>
      <c r="K236" s="5">
        <f>1.05*0.560158</f>
        <v>0.58816590000000002</v>
      </c>
      <c r="L236" s="5">
        <v>0.59</v>
      </c>
      <c r="M236" s="5">
        <v>0.59</v>
      </c>
      <c r="N236" s="5">
        <v>0.59</v>
      </c>
      <c r="O236" s="5">
        <v>0.59</v>
      </c>
      <c r="P236" s="5">
        <v>0.59</v>
      </c>
      <c r="Q236" s="5">
        <v>0.59</v>
      </c>
      <c r="R236" s="5">
        <v>0.59</v>
      </c>
      <c r="S236" s="5">
        <v>0.59</v>
      </c>
      <c r="T236" s="5">
        <v>0.59</v>
      </c>
      <c r="U236" s="5">
        <v>0.59</v>
      </c>
      <c r="V236" s="5">
        <v>0.59</v>
      </c>
      <c r="W236" s="5">
        <v>0.59</v>
      </c>
      <c r="X236" s="5">
        <v>0.59</v>
      </c>
      <c r="Y236" s="5">
        <v>0.59</v>
      </c>
      <c r="Z236" s="5">
        <v>0.59</v>
      </c>
      <c r="AA236" s="5">
        <v>0.59</v>
      </c>
      <c r="AB236" s="5">
        <v>0.59016646428571407</v>
      </c>
      <c r="AC236" s="5">
        <v>0.59216702857142833</v>
      </c>
      <c r="AD236" s="5">
        <v>0.5941675928571426</v>
      </c>
      <c r="AE236" s="5">
        <v>0.59616815714285687</v>
      </c>
      <c r="AF236" s="5">
        <v>0.59816872142857114</v>
      </c>
      <c r="AG236" s="5">
        <v>0.60016928571428541</v>
      </c>
      <c r="AH236" s="5">
        <v>0.60216984999999967</v>
      </c>
      <c r="AI236" s="5">
        <v>0.60417041428571394</v>
      </c>
      <c r="AJ236" s="5">
        <v>0.60617097857142821</v>
      </c>
      <c r="AK236" s="5">
        <v>0.60817154285714248</v>
      </c>
      <c r="AL236" s="5">
        <v>0.61017210714285675</v>
      </c>
      <c r="AM236" s="5">
        <v>0.61217267142857101</v>
      </c>
      <c r="AN236" s="5">
        <v>0.61417323571428528</v>
      </c>
      <c r="AO236" s="5">
        <v>0.6161738000000001</v>
      </c>
    </row>
    <row r="237" spans="1:42" ht="14.25" customHeight="1" x14ac:dyDescent="0.4">
      <c r="A237" s="3">
        <v>24</v>
      </c>
      <c r="B237" s="3" t="s">
        <v>60</v>
      </c>
      <c r="C237" s="3" t="s">
        <v>61</v>
      </c>
      <c r="D237" s="3">
        <v>6</v>
      </c>
      <c r="E237" s="3" t="s">
        <v>242</v>
      </c>
      <c r="F237" s="3"/>
      <c r="G237" s="3" t="s">
        <v>240</v>
      </c>
      <c r="H237" s="3">
        <v>0</v>
      </c>
      <c r="I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2" ht="14.25" customHeight="1" x14ac:dyDescent="0.4">
      <c r="A238" s="3">
        <v>24</v>
      </c>
      <c r="B238" s="3" t="s">
        <v>60</v>
      </c>
      <c r="C238" s="3" t="s">
        <v>61</v>
      </c>
      <c r="D238" s="3">
        <v>7</v>
      </c>
      <c r="E238" s="3" t="s">
        <v>243</v>
      </c>
      <c r="F238" s="3"/>
      <c r="G238" s="3" t="s">
        <v>240</v>
      </c>
      <c r="H238" s="3">
        <v>0</v>
      </c>
      <c r="I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2" ht="14.25" customHeight="1" x14ac:dyDescent="0.4">
      <c r="A239" s="3">
        <v>24</v>
      </c>
      <c r="B239" s="3" t="s">
        <v>60</v>
      </c>
      <c r="C239" s="3" t="s">
        <v>61</v>
      </c>
      <c r="D239" s="3">
        <v>8</v>
      </c>
      <c r="E239" s="3" t="s">
        <v>244</v>
      </c>
      <c r="F239" s="3"/>
      <c r="G239" s="3" t="s">
        <v>240</v>
      </c>
      <c r="H239" s="3">
        <v>0</v>
      </c>
      <c r="I239" s="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spans="1:42" ht="14.25" customHeight="1" x14ac:dyDescent="0.4">
      <c r="A240" s="3">
        <v>24</v>
      </c>
      <c r="B240" s="3" t="s">
        <v>60</v>
      </c>
      <c r="C240" s="3" t="s">
        <v>61</v>
      </c>
      <c r="D240" s="3">
        <v>9</v>
      </c>
      <c r="E240" s="3" t="s">
        <v>245</v>
      </c>
      <c r="F240" s="3" t="s">
        <v>253</v>
      </c>
      <c r="G240" s="3" t="s">
        <v>247</v>
      </c>
      <c r="H240" s="3">
        <v>0</v>
      </c>
      <c r="I240" s="3">
        <v>8.4281497777470557E-2</v>
      </c>
      <c r="J240" s="5">
        <v>0.10688412156938273</v>
      </c>
      <c r="K240" s="5">
        <v>5.1587284766503622E-2</v>
      </c>
      <c r="L240" s="5">
        <v>0.15781773032510354</v>
      </c>
      <c r="M240" s="5">
        <v>0.15781773032510354</v>
      </c>
      <c r="N240" s="5">
        <v>0.15781773032510354</v>
      </c>
      <c r="O240" s="5">
        <v>0.15781773032510354</v>
      </c>
      <c r="P240" s="5">
        <v>0.15781773032510354</v>
      </c>
      <c r="Q240" s="5">
        <v>0.15781773032510354</v>
      </c>
      <c r="R240" s="5">
        <v>0.15781773032510354</v>
      </c>
      <c r="S240" s="5">
        <v>0.15781773032510354</v>
      </c>
      <c r="T240" s="5">
        <v>0.15781773032510354</v>
      </c>
      <c r="U240" s="5">
        <v>0.15781773032510354</v>
      </c>
      <c r="V240" s="5">
        <v>0.15781773032510354</v>
      </c>
      <c r="W240" s="5">
        <v>0.15781773032510354</v>
      </c>
      <c r="X240" s="5">
        <v>0.15781773032510354</v>
      </c>
      <c r="Y240" s="5">
        <v>0.15781773032510354</v>
      </c>
      <c r="Z240" s="5">
        <v>0.15781773032510354</v>
      </c>
      <c r="AA240" s="5">
        <v>0.15781773032510354</v>
      </c>
      <c r="AB240" s="5">
        <v>0.15781773032510354</v>
      </c>
      <c r="AC240" s="5">
        <v>0.15781773032510354</v>
      </c>
      <c r="AD240" s="5">
        <v>0.15781773032510354</v>
      </c>
      <c r="AE240" s="5">
        <v>0.15781773032510354</v>
      </c>
      <c r="AF240" s="5">
        <v>0.15781773032510354</v>
      </c>
      <c r="AG240" s="5">
        <v>0.15781773032510354</v>
      </c>
      <c r="AH240" s="5">
        <v>0.15781773032510354</v>
      </c>
      <c r="AI240" s="5">
        <v>0.15781773032510354</v>
      </c>
      <c r="AJ240" s="5">
        <v>0.15781773032510354</v>
      </c>
      <c r="AK240" s="5">
        <v>0.15781773032510354</v>
      </c>
      <c r="AL240" s="5">
        <v>0.15781773032510354</v>
      </c>
      <c r="AM240" s="5">
        <v>0.15781773032510354</v>
      </c>
      <c r="AN240" s="5">
        <v>0.15781773032510354</v>
      </c>
      <c r="AO240" s="5">
        <v>0.15781773032510354</v>
      </c>
    </row>
    <row r="241" spans="1:42" ht="14.25" customHeight="1" x14ac:dyDescent="0.4">
      <c r="A241" s="3">
        <v>24</v>
      </c>
      <c r="B241" s="3" t="s">
        <v>60</v>
      </c>
      <c r="C241" s="3" t="s">
        <v>61</v>
      </c>
      <c r="D241" s="3">
        <v>10</v>
      </c>
      <c r="E241" s="3" t="s">
        <v>246</v>
      </c>
      <c r="F241" s="3" t="s">
        <v>253</v>
      </c>
      <c r="G241" s="3" t="s">
        <v>250</v>
      </c>
      <c r="H241" s="3">
        <v>0</v>
      </c>
      <c r="I241" s="3">
        <v>1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15" t="s">
        <v>254</v>
      </c>
    </row>
    <row r="242" spans="1:42" ht="14.25" customHeight="1" x14ac:dyDescent="0.4">
      <c r="A242" s="4">
        <v>25</v>
      </c>
      <c r="B242" s="4" t="s">
        <v>62</v>
      </c>
      <c r="C242" s="4" t="s">
        <v>63</v>
      </c>
      <c r="D242" s="4">
        <v>1</v>
      </c>
      <c r="E242" s="4" t="s">
        <v>233</v>
      </c>
      <c r="F242" s="4"/>
      <c r="G242" s="4" t="s">
        <v>240</v>
      </c>
      <c r="H242" s="4">
        <v>0</v>
      </c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2" ht="14.25" customHeight="1" x14ac:dyDescent="0.4">
      <c r="A243" s="4">
        <v>25</v>
      </c>
      <c r="B243" s="4" t="s">
        <v>62</v>
      </c>
      <c r="C243" s="4" t="s">
        <v>63</v>
      </c>
      <c r="D243" s="4">
        <v>2</v>
      </c>
      <c r="E243" s="4" t="s">
        <v>235</v>
      </c>
      <c r="F243" s="4"/>
      <c r="G243" s="4" t="s">
        <v>240</v>
      </c>
      <c r="H243" s="4">
        <v>0</v>
      </c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2" ht="14.25" customHeight="1" x14ac:dyDescent="0.4">
      <c r="A244" s="4">
        <v>25</v>
      </c>
      <c r="B244" s="4" t="s">
        <v>62</v>
      </c>
      <c r="C244" s="4" t="s">
        <v>63</v>
      </c>
      <c r="D244" s="4">
        <v>3</v>
      </c>
      <c r="E244" s="4" t="s">
        <v>238</v>
      </c>
      <c r="F244" s="4"/>
      <c r="G244" s="4" t="s">
        <v>240</v>
      </c>
      <c r="H244" s="4">
        <v>0</v>
      </c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2" ht="14.25" customHeight="1" x14ac:dyDescent="0.4">
      <c r="A245" s="4">
        <v>25</v>
      </c>
      <c r="B245" s="4" t="s">
        <v>62</v>
      </c>
      <c r="C245" s="4" t="s">
        <v>63</v>
      </c>
      <c r="D245" s="4">
        <v>4</v>
      </c>
      <c r="E245" s="4" t="s">
        <v>239</v>
      </c>
      <c r="F245" s="4"/>
      <c r="G245" s="4" t="s">
        <v>240</v>
      </c>
      <c r="H245" s="4">
        <v>0</v>
      </c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2" ht="14.25" customHeight="1" x14ac:dyDescent="0.4">
      <c r="A246" s="4">
        <v>25</v>
      </c>
      <c r="B246" s="4" t="s">
        <v>62</v>
      </c>
      <c r="C246" s="4" t="s">
        <v>63</v>
      </c>
      <c r="D246" s="4">
        <v>5</v>
      </c>
      <c r="E246" s="4" t="s">
        <v>241</v>
      </c>
      <c r="F246" s="4"/>
      <c r="G246" s="4" t="s">
        <v>240</v>
      </c>
      <c r="H246" s="4">
        <v>0</v>
      </c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2" ht="14.25" customHeight="1" x14ac:dyDescent="0.4">
      <c r="A247" s="4">
        <v>25</v>
      </c>
      <c r="B247" s="4" t="s">
        <v>62</v>
      </c>
      <c r="C247" s="4" t="s">
        <v>63</v>
      </c>
      <c r="D247" s="4">
        <v>6</v>
      </c>
      <c r="E247" s="4" t="s">
        <v>242</v>
      </c>
      <c r="F247" s="4"/>
      <c r="G247" s="4" t="s">
        <v>240</v>
      </c>
      <c r="H247" s="4">
        <v>0</v>
      </c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2" ht="14.25" customHeight="1" x14ac:dyDescent="0.4">
      <c r="A248" s="4">
        <v>25</v>
      </c>
      <c r="B248" s="4" t="s">
        <v>62</v>
      </c>
      <c r="C248" s="4" t="s">
        <v>63</v>
      </c>
      <c r="D248" s="4">
        <v>7</v>
      </c>
      <c r="E248" s="4" t="s">
        <v>243</v>
      </c>
      <c r="F248" s="4"/>
      <c r="G248" s="4" t="s">
        <v>240</v>
      </c>
      <c r="H248" s="4">
        <v>0</v>
      </c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2" ht="14.25" customHeight="1" x14ac:dyDescent="0.4">
      <c r="A249" s="4">
        <v>25</v>
      </c>
      <c r="B249" s="4" t="s">
        <v>62</v>
      </c>
      <c r="C249" s="4" t="s">
        <v>63</v>
      </c>
      <c r="D249" s="4">
        <v>8</v>
      </c>
      <c r="E249" s="4" t="s">
        <v>244</v>
      </c>
      <c r="F249" s="4"/>
      <c r="G249" s="4" t="s">
        <v>240</v>
      </c>
      <c r="H249" s="4">
        <v>0</v>
      </c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2" ht="14.25" customHeight="1" x14ac:dyDescent="0.4">
      <c r="A250" s="4">
        <v>25</v>
      </c>
      <c r="B250" s="4" t="s">
        <v>62</v>
      </c>
      <c r="C250" s="4" t="s">
        <v>63</v>
      </c>
      <c r="D250" s="4">
        <v>9</v>
      </c>
      <c r="E250" s="4" t="s">
        <v>245</v>
      </c>
      <c r="F250" s="4"/>
      <c r="G250" s="4" t="s">
        <v>240</v>
      </c>
      <c r="H250" s="4">
        <v>0</v>
      </c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2" ht="14.25" customHeight="1" x14ac:dyDescent="0.4">
      <c r="A251" s="4">
        <v>25</v>
      </c>
      <c r="B251" s="4" t="s">
        <v>62</v>
      </c>
      <c r="C251" s="4" t="s">
        <v>63</v>
      </c>
      <c r="D251" s="4">
        <v>10</v>
      </c>
      <c r="E251" s="4" t="s">
        <v>246</v>
      </c>
      <c r="F251" s="4"/>
      <c r="G251" s="4" t="s">
        <v>240</v>
      </c>
      <c r="H251" s="4">
        <v>0</v>
      </c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2" ht="14.25" customHeight="1" x14ac:dyDescent="0.4">
      <c r="A252" s="3">
        <v>26</v>
      </c>
      <c r="B252" s="3" t="s">
        <v>64</v>
      </c>
      <c r="C252" s="3" t="s">
        <v>65</v>
      </c>
      <c r="D252" s="3">
        <v>1</v>
      </c>
      <c r="E252" s="3" t="s">
        <v>233</v>
      </c>
      <c r="F252" s="3"/>
      <c r="G252" s="3" t="s">
        <v>240</v>
      </c>
      <c r="H252" s="3">
        <v>0</v>
      </c>
      <c r="I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2" ht="14.25" customHeight="1" x14ac:dyDescent="0.4">
      <c r="A253" s="3">
        <v>26</v>
      </c>
      <c r="B253" s="3" t="s">
        <v>64</v>
      </c>
      <c r="C253" s="3" t="s">
        <v>65</v>
      </c>
      <c r="D253" s="3">
        <v>2</v>
      </c>
      <c r="E253" s="3" t="s">
        <v>235</v>
      </c>
      <c r="F253" s="3"/>
      <c r="G253" s="3" t="s">
        <v>240</v>
      </c>
      <c r="H253" s="3">
        <v>0</v>
      </c>
      <c r="I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2" ht="14.25" customHeight="1" x14ac:dyDescent="0.4">
      <c r="A254" s="3">
        <v>26</v>
      </c>
      <c r="B254" s="3" t="s">
        <v>64</v>
      </c>
      <c r="C254" s="3" t="s">
        <v>65</v>
      </c>
      <c r="D254" s="3">
        <v>3</v>
      </c>
      <c r="E254" s="3" t="s">
        <v>238</v>
      </c>
      <c r="F254" s="3"/>
      <c r="G254" s="3" t="s">
        <v>240</v>
      </c>
      <c r="H254" s="3">
        <v>0</v>
      </c>
      <c r="I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2" ht="14.25" customHeight="1" x14ac:dyDescent="0.4">
      <c r="A255" s="3">
        <v>26</v>
      </c>
      <c r="B255" s="3" t="s">
        <v>64</v>
      </c>
      <c r="C255" s="3" t="s">
        <v>65</v>
      </c>
      <c r="D255" s="3">
        <v>4</v>
      </c>
      <c r="E255" s="3" t="s">
        <v>239</v>
      </c>
      <c r="F255" s="3"/>
      <c r="G255" s="3" t="s">
        <v>240</v>
      </c>
      <c r="H255" s="3">
        <v>0</v>
      </c>
      <c r="I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2" ht="14.25" customHeight="1" x14ac:dyDescent="0.4">
      <c r="A256" s="3">
        <v>26</v>
      </c>
      <c r="B256" s="3" t="s">
        <v>64</v>
      </c>
      <c r="C256" s="3" t="s">
        <v>65</v>
      </c>
      <c r="D256" s="3">
        <v>5</v>
      </c>
      <c r="E256" s="3" t="s">
        <v>241</v>
      </c>
      <c r="F256" s="3"/>
      <c r="G256" s="3" t="s">
        <v>240</v>
      </c>
      <c r="H256" s="3">
        <v>0</v>
      </c>
      <c r="I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 ht="14.25" customHeight="1" x14ac:dyDescent="0.4">
      <c r="A257" s="3">
        <v>26</v>
      </c>
      <c r="B257" s="3" t="s">
        <v>64</v>
      </c>
      <c r="C257" s="3" t="s">
        <v>65</v>
      </c>
      <c r="D257" s="3">
        <v>6</v>
      </c>
      <c r="E257" s="3" t="s">
        <v>242</v>
      </c>
      <c r="F257" s="3"/>
      <c r="G257" s="3" t="s">
        <v>240</v>
      </c>
      <c r="H257" s="3">
        <v>0</v>
      </c>
      <c r="I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ht="14.25" customHeight="1" x14ac:dyDescent="0.4">
      <c r="A258" s="3">
        <v>26</v>
      </c>
      <c r="B258" s="3" t="s">
        <v>64</v>
      </c>
      <c r="C258" s="3" t="s">
        <v>65</v>
      </c>
      <c r="D258" s="3">
        <v>7</v>
      </c>
      <c r="E258" s="3" t="s">
        <v>243</v>
      </c>
      <c r="F258" s="3"/>
      <c r="G258" s="3" t="s">
        <v>240</v>
      </c>
      <c r="H258" s="3">
        <v>0</v>
      </c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ht="14.25" customHeight="1" x14ac:dyDescent="0.4">
      <c r="A259" s="3">
        <v>26</v>
      </c>
      <c r="B259" s="3" t="s">
        <v>64</v>
      </c>
      <c r="C259" s="3" t="s">
        <v>65</v>
      </c>
      <c r="D259" s="3">
        <v>8</v>
      </c>
      <c r="E259" s="3" t="s">
        <v>244</v>
      </c>
      <c r="F259" s="3"/>
      <c r="G259" s="3" t="s">
        <v>240</v>
      </c>
      <c r="H259" s="3">
        <v>0</v>
      </c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 ht="14.25" customHeight="1" x14ac:dyDescent="0.4">
      <c r="A260" s="3">
        <v>26</v>
      </c>
      <c r="B260" s="3" t="s">
        <v>64</v>
      </c>
      <c r="C260" s="3" t="s">
        <v>65</v>
      </c>
      <c r="D260" s="3">
        <v>9</v>
      </c>
      <c r="E260" s="3" t="s">
        <v>245</v>
      </c>
      <c r="F260" s="3"/>
      <c r="G260" s="3" t="s">
        <v>240</v>
      </c>
      <c r="H260" s="3">
        <v>0</v>
      </c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 ht="14.25" customHeight="1" x14ac:dyDescent="0.4">
      <c r="A261" s="3">
        <v>26</v>
      </c>
      <c r="B261" s="3" t="s">
        <v>64</v>
      </c>
      <c r="C261" s="3" t="s">
        <v>65</v>
      </c>
      <c r="D261" s="3">
        <v>10</v>
      </c>
      <c r="E261" s="3" t="s">
        <v>246</v>
      </c>
      <c r="F261" s="3"/>
      <c r="G261" s="3" t="s">
        <v>240</v>
      </c>
      <c r="H261" s="3">
        <v>0</v>
      </c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 ht="14.25" customHeight="1" x14ac:dyDescent="0.4">
      <c r="A262" s="4">
        <v>27</v>
      </c>
      <c r="B262" s="4" t="s">
        <v>66</v>
      </c>
      <c r="C262" s="4" t="s">
        <v>67</v>
      </c>
      <c r="D262" s="4">
        <v>1</v>
      </c>
      <c r="E262" s="4" t="s">
        <v>233</v>
      </c>
      <c r="F262" s="4"/>
      <c r="G262" s="4" t="s">
        <v>240</v>
      </c>
      <c r="H262" s="4">
        <v>0</v>
      </c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 ht="14.25" customHeight="1" x14ac:dyDescent="0.4">
      <c r="A263" s="4">
        <v>27</v>
      </c>
      <c r="B263" s="4" t="s">
        <v>66</v>
      </c>
      <c r="C263" s="4" t="s">
        <v>67</v>
      </c>
      <c r="D263" s="4">
        <v>2</v>
      </c>
      <c r="E263" s="4" t="s">
        <v>235</v>
      </c>
      <c r="F263" s="4"/>
      <c r="G263" s="4" t="s">
        <v>240</v>
      </c>
      <c r="H263" s="4">
        <v>0</v>
      </c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 ht="14.25" customHeight="1" x14ac:dyDescent="0.4">
      <c r="A264" s="4">
        <v>27</v>
      </c>
      <c r="B264" s="4" t="s">
        <v>66</v>
      </c>
      <c r="C264" s="4" t="s">
        <v>67</v>
      </c>
      <c r="D264" s="4">
        <v>3</v>
      </c>
      <c r="E264" s="4" t="s">
        <v>238</v>
      </c>
      <c r="F264" s="4"/>
      <c r="G264" s="4" t="s">
        <v>240</v>
      </c>
      <c r="H264" s="4">
        <v>0</v>
      </c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 ht="14.25" customHeight="1" x14ac:dyDescent="0.4">
      <c r="A265" s="4">
        <v>27</v>
      </c>
      <c r="B265" s="4" t="s">
        <v>66</v>
      </c>
      <c r="C265" s="4" t="s">
        <v>67</v>
      </c>
      <c r="D265" s="4">
        <v>4</v>
      </c>
      <c r="E265" s="4" t="s">
        <v>239</v>
      </c>
      <c r="F265" s="4"/>
      <c r="G265" s="4" t="s">
        <v>240</v>
      </c>
      <c r="H265" s="4">
        <v>0</v>
      </c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ht="14.25" customHeight="1" x14ac:dyDescent="0.4">
      <c r="A266" s="4">
        <v>27</v>
      </c>
      <c r="B266" s="4" t="s">
        <v>66</v>
      </c>
      <c r="C266" s="4" t="s">
        <v>67</v>
      </c>
      <c r="D266" s="4">
        <v>5</v>
      </c>
      <c r="E266" s="4" t="s">
        <v>241</v>
      </c>
      <c r="F266" s="4"/>
      <c r="G266" s="4" t="s">
        <v>240</v>
      </c>
      <c r="H266" s="4">
        <v>0</v>
      </c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 ht="14.25" customHeight="1" x14ac:dyDescent="0.4">
      <c r="A267" s="4">
        <v>27</v>
      </c>
      <c r="B267" s="4" t="s">
        <v>66</v>
      </c>
      <c r="C267" s="4" t="s">
        <v>67</v>
      </c>
      <c r="D267" s="4">
        <v>6</v>
      </c>
      <c r="E267" s="4" t="s">
        <v>242</v>
      </c>
      <c r="F267" s="4"/>
      <c r="G267" s="4" t="s">
        <v>240</v>
      </c>
      <c r="H267" s="4">
        <v>0</v>
      </c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 ht="14.25" customHeight="1" x14ac:dyDescent="0.4">
      <c r="A268" s="4">
        <v>27</v>
      </c>
      <c r="B268" s="4" t="s">
        <v>66</v>
      </c>
      <c r="C268" s="4" t="s">
        <v>67</v>
      </c>
      <c r="D268" s="4">
        <v>7</v>
      </c>
      <c r="E268" s="4" t="s">
        <v>243</v>
      </c>
      <c r="F268" s="4"/>
      <c r="G268" s="4" t="s">
        <v>240</v>
      </c>
      <c r="H268" s="4">
        <v>0</v>
      </c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 ht="14.25" customHeight="1" x14ac:dyDescent="0.4">
      <c r="A269" s="4">
        <v>27</v>
      </c>
      <c r="B269" s="4" t="s">
        <v>66</v>
      </c>
      <c r="C269" s="4" t="s">
        <v>67</v>
      </c>
      <c r="D269" s="4">
        <v>8</v>
      </c>
      <c r="E269" s="4" t="s">
        <v>244</v>
      </c>
      <c r="F269" s="4"/>
      <c r="G269" s="4" t="s">
        <v>240</v>
      </c>
      <c r="H269" s="4">
        <v>0</v>
      </c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 ht="14.25" customHeight="1" x14ac:dyDescent="0.4">
      <c r="A270" s="4">
        <v>27</v>
      </c>
      <c r="B270" s="4" t="s">
        <v>66</v>
      </c>
      <c r="C270" s="4" t="s">
        <v>67</v>
      </c>
      <c r="D270" s="4">
        <v>9</v>
      </c>
      <c r="E270" s="4" t="s">
        <v>245</v>
      </c>
      <c r="F270" s="4"/>
      <c r="G270" s="4" t="s">
        <v>240</v>
      </c>
      <c r="H270" s="4">
        <v>0</v>
      </c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 ht="14.25" customHeight="1" x14ac:dyDescent="0.4">
      <c r="A271" s="4">
        <v>27</v>
      </c>
      <c r="B271" s="4" t="s">
        <v>66</v>
      </c>
      <c r="C271" s="4" t="s">
        <v>67</v>
      </c>
      <c r="D271" s="4">
        <v>10</v>
      </c>
      <c r="E271" s="4" t="s">
        <v>246</v>
      </c>
      <c r="F271" s="4"/>
      <c r="G271" s="4" t="s">
        <v>240</v>
      </c>
      <c r="H271" s="4">
        <v>0</v>
      </c>
      <c r="I271" s="4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</row>
    <row r="272" spans="1:41" ht="14.6" x14ac:dyDescent="0.4">
      <c r="A272" s="45">
        <v>28</v>
      </c>
      <c r="B272" s="45" t="s">
        <v>296</v>
      </c>
      <c r="C272" s="45" t="s">
        <v>297</v>
      </c>
      <c r="D272" s="45">
        <v>1</v>
      </c>
      <c r="E272" s="45" t="s">
        <v>233</v>
      </c>
      <c r="F272" s="45"/>
      <c r="G272" s="45" t="s">
        <v>234</v>
      </c>
      <c r="H272" s="45">
        <v>0</v>
      </c>
      <c r="I272" s="46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2" ht="14.6" x14ac:dyDescent="0.4">
      <c r="A273" s="45">
        <v>28</v>
      </c>
      <c r="B273" s="45" t="s">
        <v>296</v>
      </c>
      <c r="C273" s="45" t="s">
        <v>297</v>
      </c>
      <c r="D273" s="45">
        <v>2</v>
      </c>
      <c r="E273" s="45" t="s">
        <v>235</v>
      </c>
      <c r="F273" s="45" t="s">
        <v>236</v>
      </c>
      <c r="G273" s="45" t="s">
        <v>237</v>
      </c>
      <c r="H273" s="45">
        <v>1.9</v>
      </c>
      <c r="I273" s="47">
        <v>0</v>
      </c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2" ht="14.6" x14ac:dyDescent="0.4">
      <c r="A274" s="45">
        <v>28</v>
      </c>
      <c r="B274" s="45" t="s">
        <v>296</v>
      </c>
      <c r="C274" s="45" t="s">
        <v>297</v>
      </c>
      <c r="D274" s="45">
        <v>3</v>
      </c>
      <c r="E274" s="45" t="s">
        <v>238</v>
      </c>
      <c r="F274" s="45" t="s">
        <v>236</v>
      </c>
      <c r="G274" s="45" t="s">
        <v>237</v>
      </c>
      <c r="H274" s="45">
        <v>1.9</v>
      </c>
      <c r="I274" s="47">
        <v>9.1462699999999995</v>
      </c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2" ht="14.6" x14ac:dyDescent="0.4">
      <c r="A275" s="45">
        <v>28</v>
      </c>
      <c r="B275" s="45" t="s">
        <v>296</v>
      </c>
      <c r="C275" s="45" t="s">
        <v>297</v>
      </c>
      <c r="D275" s="45">
        <v>4</v>
      </c>
      <c r="E275" s="45" t="s">
        <v>239</v>
      </c>
      <c r="F275" s="45"/>
      <c r="G275" s="45" t="s">
        <v>240</v>
      </c>
      <c r="H275" s="45">
        <v>0</v>
      </c>
      <c r="I275" s="46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2" ht="14.6" x14ac:dyDescent="0.4">
      <c r="A276" s="45">
        <v>28</v>
      </c>
      <c r="B276" s="45" t="s">
        <v>296</v>
      </c>
      <c r="C276" s="45" t="s">
        <v>297</v>
      </c>
      <c r="D276" s="45">
        <v>5</v>
      </c>
      <c r="E276" s="45" t="s">
        <v>241</v>
      </c>
      <c r="F276" s="45"/>
      <c r="G276" s="45" t="s">
        <v>240</v>
      </c>
      <c r="H276" s="45">
        <v>0</v>
      </c>
      <c r="I276" s="46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2" ht="14.6" x14ac:dyDescent="0.4">
      <c r="A277" s="45">
        <v>28</v>
      </c>
      <c r="B277" s="45" t="s">
        <v>296</v>
      </c>
      <c r="C277" s="45" t="s">
        <v>297</v>
      </c>
      <c r="D277" s="45">
        <v>6</v>
      </c>
      <c r="E277" s="45" t="s">
        <v>242</v>
      </c>
      <c r="F277" s="45"/>
      <c r="G277" s="45" t="s">
        <v>240</v>
      </c>
      <c r="H277" s="45">
        <v>0</v>
      </c>
      <c r="I277" s="46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2" ht="14.6" x14ac:dyDescent="0.4">
      <c r="A278" s="45">
        <v>28</v>
      </c>
      <c r="B278" s="45" t="s">
        <v>296</v>
      </c>
      <c r="C278" s="45" t="s">
        <v>297</v>
      </c>
      <c r="D278" s="45">
        <v>7</v>
      </c>
      <c r="E278" s="45" t="s">
        <v>243</v>
      </c>
      <c r="F278" s="45"/>
      <c r="G278" s="45" t="s">
        <v>240</v>
      </c>
      <c r="H278" s="45">
        <v>0</v>
      </c>
      <c r="I278" s="46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2" ht="14.6" x14ac:dyDescent="0.4">
      <c r="A279" s="45">
        <v>28</v>
      </c>
      <c r="B279" s="45" t="s">
        <v>296</v>
      </c>
      <c r="C279" s="45" t="s">
        <v>297</v>
      </c>
      <c r="D279" s="45">
        <v>8</v>
      </c>
      <c r="E279" s="45" t="s">
        <v>244</v>
      </c>
      <c r="F279" s="45"/>
      <c r="G279" s="45" t="s">
        <v>240</v>
      </c>
      <c r="H279" s="45">
        <v>0</v>
      </c>
      <c r="I279" s="46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2" ht="14.6" x14ac:dyDescent="0.4">
      <c r="A280" s="45">
        <v>28</v>
      </c>
      <c r="B280" s="45" t="s">
        <v>296</v>
      </c>
      <c r="C280" s="45" t="s">
        <v>297</v>
      </c>
      <c r="D280" s="45">
        <v>9</v>
      </c>
      <c r="E280" s="45" t="s">
        <v>245</v>
      </c>
      <c r="F280" s="45"/>
      <c r="G280" s="45" t="s">
        <v>240</v>
      </c>
      <c r="H280" s="45">
        <v>0</v>
      </c>
      <c r="I280" s="46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2" ht="14.6" x14ac:dyDescent="0.4">
      <c r="A281" s="45">
        <v>28</v>
      </c>
      <c r="B281" s="45" t="s">
        <v>296</v>
      </c>
      <c r="C281" s="45" t="s">
        <v>297</v>
      </c>
      <c r="D281" s="45">
        <v>10</v>
      </c>
      <c r="E281" s="45" t="s">
        <v>246</v>
      </c>
      <c r="F281" s="45"/>
      <c r="G281" s="45" t="s">
        <v>240</v>
      </c>
      <c r="H281" s="45">
        <v>0</v>
      </c>
      <c r="I281" s="46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2" ht="14.25" customHeight="1" x14ac:dyDescent="0.4">
      <c r="A282" s="44">
        <v>29</v>
      </c>
      <c r="B282" s="44" t="s">
        <v>298</v>
      </c>
      <c r="C282" s="44" t="s">
        <v>299</v>
      </c>
      <c r="D282" s="44">
        <v>1</v>
      </c>
      <c r="E282" s="44" t="s">
        <v>233</v>
      </c>
      <c r="F282" s="44" t="s">
        <v>248</v>
      </c>
      <c r="G282" s="44" t="s">
        <v>250</v>
      </c>
      <c r="H282" s="44">
        <v>0</v>
      </c>
      <c r="I282" s="48">
        <v>1100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2" ht="14.25" customHeight="1" x14ac:dyDescent="0.4">
      <c r="A283" s="44">
        <v>29</v>
      </c>
      <c r="B283" s="44" t="s">
        <v>298</v>
      </c>
      <c r="C283" s="44" t="s">
        <v>299</v>
      </c>
      <c r="D283" s="44">
        <v>2</v>
      </c>
      <c r="E283" s="44" t="s">
        <v>235</v>
      </c>
      <c r="F283" s="44" t="s">
        <v>248</v>
      </c>
      <c r="G283" s="44" t="s">
        <v>250</v>
      </c>
      <c r="H283" s="44">
        <v>0</v>
      </c>
      <c r="I283" s="48">
        <v>11</v>
      </c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2" ht="14.25" customHeight="1" x14ac:dyDescent="0.4">
      <c r="A284" s="44">
        <v>29</v>
      </c>
      <c r="B284" s="44" t="s">
        <v>298</v>
      </c>
      <c r="C284" s="44" t="s">
        <v>299</v>
      </c>
      <c r="D284" s="44">
        <v>3</v>
      </c>
      <c r="E284" s="44" t="s">
        <v>238</v>
      </c>
      <c r="F284" s="44" t="s">
        <v>251</v>
      </c>
      <c r="G284" s="44" t="s">
        <v>250</v>
      </c>
      <c r="H284" s="44">
        <v>0</v>
      </c>
      <c r="I284" s="48">
        <v>9.4199999999999996E-3</v>
      </c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2" ht="14.25" customHeight="1" x14ac:dyDescent="0.4">
      <c r="A285" s="44">
        <v>29</v>
      </c>
      <c r="B285" s="44" t="s">
        <v>298</v>
      </c>
      <c r="C285" s="44" t="s">
        <v>299</v>
      </c>
      <c r="D285" s="44">
        <v>4</v>
      </c>
      <c r="E285" s="44" t="s">
        <v>239</v>
      </c>
      <c r="F285" s="44" t="s">
        <v>252</v>
      </c>
      <c r="G285" s="44" t="s">
        <v>250</v>
      </c>
      <c r="H285" s="44">
        <v>0</v>
      </c>
      <c r="I285" s="48">
        <v>0</v>
      </c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</row>
    <row r="286" spans="1:42" ht="14.25" customHeight="1" x14ac:dyDescent="0.4">
      <c r="A286" s="44">
        <v>29</v>
      </c>
      <c r="B286" s="44" t="s">
        <v>298</v>
      </c>
      <c r="C286" s="44" t="s">
        <v>299</v>
      </c>
      <c r="D286" s="44">
        <v>5</v>
      </c>
      <c r="E286" s="44" t="s">
        <v>241</v>
      </c>
      <c r="F286" s="44" t="s">
        <v>252</v>
      </c>
      <c r="G286" s="44" t="s">
        <v>247</v>
      </c>
      <c r="H286" s="44">
        <v>0</v>
      </c>
      <c r="I286" s="48">
        <v>0</v>
      </c>
      <c r="J286" s="28">
        <v>0</v>
      </c>
      <c r="K286" s="28">
        <v>0.05</v>
      </c>
      <c r="L286" s="28">
        <v>0.05</v>
      </c>
      <c r="M286" s="28">
        <v>0.05</v>
      </c>
      <c r="N286" s="28">
        <v>0.05</v>
      </c>
      <c r="O286" s="28">
        <v>0.05</v>
      </c>
      <c r="P286" s="28">
        <v>0.05</v>
      </c>
      <c r="Q286" s="28">
        <v>0.05</v>
      </c>
      <c r="R286" s="28">
        <v>0.05</v>
      </c>
      <c r="S286" s="28">
        <v>0.05</v>
      </c>
      <c r="T286" s="28">
        <v>0.05</v>
      </c>
      <c r="U286" s="28">
        <v>0.05</v>
      </c>
      <c r="V286" s="28">
        <v>0.05</v>
      </c>
      <c r="W286" s="28">
        <v>0.05</v>
      </c>
      <c r="X286" s="28">
        <v>0.05</v>
      </c>
      <c r="Y286" s="28">
        <v>0.05</v>
      </c>
      <c r="Z286" s="28">
        <v>0.05</v>
      </c>
      <c r="AA286" s="28">
        <v>0.05</v>
      </c>
      <c r="AB286" s="28">
        <v>0.05</v>
      </c>
      <c r="AC286" s="28">
        <v>0.05</v>
      </c>
      <c r="AD286" s="28">
        <v>0.05</v>
      </c>
      <c r="AE286" s="28">
        <v>0.05</v>
      </c>
      <c r="AF286" s="28">
        <v>0.05</v>
      </c>
      <c r="AG286" s="28">
        <v>0.05</v>
      </c>
      <c r="AH286" s="28">
        <v>0.2</v>
      </c>
      <c r="AI286" s="28">
        <v>0.2</v>
      </c>
      <c r="AJ286" s="28">
        <v>0.2</v>
      </c>
      <c r="AK286" s="28">
        <v>0.2</v>
      </c>
      <c r="AL286" s="28">
        <v>0.2</v>
      </c>
      <c r="AM286" s="28">
        <v>0.2</v>
      </c>
      <c r="AN286" s="28">
        <v>0.2</v>
      </c>
      <c r="AO286" s="28">
        <v>0.2</v>
      </c>
      <c r="AP286" t="s">
        <v>261</v>
      </c>
    </row>
    <row r="287" spans="1:42" ht="14.25" customHeight="1" x14ac:dyDescent="0.4">
      <c r="A287" s="44">
        <v>29</v>
      </c>
      <c r="B287" s="44" t="s">
        <v>298</v>
      </c>
      <c r="C287" s="44" t="s">
        <v>299</v>
      </c>
      <c r="D287" s="44">
        <v>6</v>
      </c>
      <c r="E287" s="44" t="s">
        <v>242</v>
      </c>
      <c r="F287" s="44"/>
      <c r="G287" s="44" t="s">
        <v>240</v>
      </c>
      <c r="H287" s="44">
        <v>0</v>
      </c>
      <c r="I287" s="4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2" ht="14.25" customHeight="1" x14ac:dyDescent="0.4">
      <c r="A288" s="44">
        <v>29</v>
      </c>
      <c r="B288" s="44" t="s">
        <v>298</v>
      </c>
      <c r="C288" s="44" t="s">
        <v>299</v>
      </c>
      <c r="D288" s="44">
        <v>7</v>
      </c>
      <c r="E288" s="44" t="s">
        <v>243</v>
      </c>
      <c r="F288" s="44"/>
      <c r="G288" s="44" t="s">
        <v>240</v>
      </c>
      <c r="H288" s="44">
        <v>0</v>
      </c>
      <c r="I288" s="4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2" ht="14.25" customHeight="1" x14ac:dyDescent="0.4">
      <c r="A289" s="44">
        <v>29</v>
      </c>
      <c r="B289" s="44" t="s">
        <v>298</v>
      </c>
      <c r="C289" s="44" t="s">
        <v>299</v>
      </c>
      <c r="D289" s="44">
        <v>8</v>
      </c>
      <c r="E289" s="44" t="s">
        <v>244</v>
      </c>
      <c r="F289" s="44" t="s">
        <v>252</v>
      </c>
      <c r="G289" s="44" t="s">
        <v>247</v>
      </c>
      <c r="H289" s="44">
        <v>0</v>
      </c>
      <c r="I289" s="48">
        <v>0</v>
      </c>
      <c r="J289" s="28">
        <v>0</v>
      </c>
      <c r="K289" s="28">
        <v>4.0000000000000001E-3</v>
      </c>
      <c r="L289" s="28">
        <v>0</v>
      </c>
      <c r="M289" s="28">
        <v>0</v>
      </c>
      <c r="N289" s="28">
        <v>0</v>
      </c>
      <c r="O289" s="28">
        <v>0</v>
      </c>
      <c r="P289" s="28">
        <v>0</v>
      </c>
      <c r="Q289" s="28">
        <v>0</v>
      </c>
      <c r="R289" s="28">
        <v>0</v>
      </c>
      <c r="S289" s="28">
        <v>0</v>
      </c>
      <c r="T289" s="28">
        <v>0</v>
      </c>
      <c r="U289" s="28">
        <v>0</v>
      </c>
      <c r="V289" s="28">
        <v>0</v>
      </c>
      <c r="W289" s="28">
        <v>0</v>
      </c>
      <c r="X289" s="28">
        <v>0</v>
      </c>
      <c r="Y289" s="28">
        <v>0</v>
      </c>
      <c r="Z289" s="28">
        <v>0</v>
      </c>
      <c r="AA289" s="28">
        <v>0</v>
      </c>
      <c r="AB289" s="28">
        <v>0</v>
      </c>
      <c r="AC289" s="28">
        <v>0</v>
      </c>
      <c r="AD289" s="28">
        <v>0</v>
      </c>
      <c r="AE289" s="28">
        <v>0</v>
      </c>
      <c r="AF289" s="28">
        <v>0</v>
      </c>
      <c r="AG289" s="28">
        <v>0</v>
      </c>
      <c r="AH289" s="28">
        <v>0.15</v>
      </c>
      <c r="AI289" s="28">
        <v>0</v>
      </c>
      <c r="AJ289" s="28">
        <v>0</v>
      </c>
      <c r="AK289" s="28">
        <v>0</v>
      </c>
      <c r="AL289" s="28">
        <v>0</v>
      </c>
      <c r="AM289" s="28">
        <v>0</v>
      </c>
      <c r="AN289" s="28">
        <v>0</v>
      </c>
      <c r="AO289" s="28">
        <v>0</v>
      </c>
      <c r="AP289" t="s">
        <v>261</v>
      </c>
    </row>
    <row r="290" spans="1:42" ht="14.25" customHeight="1" x14ac:dyDescent="0.4">
      <c r="A290" s="44">
        <v>29</v>
      </c>
      <c r="B290" s="44" t="s">
        <v>298</v>
      </c>
      <c r="C290" s="44" t="s">
        <v>299</v>
      </c>
      <c r="D290" s="44">
        <v>9</v>
      </c>
      <c r="E290" s="44" t="s">
        <v>245</v>
      </c>
      <c r="F290" s="44" t="s">
        <v>253</v>
      </c>
      <c r="G290" s="44" t="s">
        <v>247</v>
      </c>
      <c r="H290" s="44">
        <v>0</v>
      </c>
      <c r="I290" s="48">
        <v>0</v>
      </c>
      <c r="J290" s="28">
        <v>0</v>
      </c>
      <c r="K290" s="28">
        <v>0.16267123287671231</v>
      </c>
      <c r="L290" s="28">
        <v>0.8</v>
      </c>
      <c r="M290" s="28">
        <v>0.8</v>
      </c>
      <c r="N290" s="28">
        <v>0.8</v>
      </c>
      <c r="O290" s="28">
        <v>0.8</v>
      </c>
      <c r="P290" s="28">
        <v>0.8</v>
      </c>
      <c r="Q290" s="28">
        <v>0.8</v>
      </c>
      <c r="R290" s="28">
        <v>0.8</v>
      </c>
      <c r="S290" s="28">
        <v>0.8</v>
      </c>
      <c r="T290" s="28">
        <v>0.8</v>
      </c>
      <c r="U290" s="28">
        <v>0.8</v>
      </c>
      <c r="V290" s="28">
        <v>0.8</v>
      </c>
      <c r="W290" s="28">
        <v>0.8</v>
      </c>
      <c r="X290" s="28">
        <v>0.8</v>
      </c>
      <c r="Y290" s="28">
        <v>0.8</v>
      </c>
      <c r="Z290" s="28">
        <v>0.8</v>
      </c>
      <c r="AA290" s="28">
        <v>0.8</v>
      </c>
      <c r="AB290" s="28">
        <v>0.8</v>
      </c>
      <c r="AC290" s="28">
        <v>0.8</v>
      </c>
      <c r="AD290" s="28">
        <v>0.8</v>
      </c>
      <c r="AE290" s="28">
        <v>0.8</v>
      </c>
      <c r="AF290" s="28">
        <v>0.8</v>
      </c>
      <c r="AG290" s="28">
        <v>0.8</v>
      </c>
      <c r="AH290" s="28">
        <v>0.8</v>
      </c>
      <c r="AI290" s="28">
        <v>0.8</v>
      </c>
      <c r="AJ290" s="28">
        <v>0.8</v>
      </c>
      <c r="AK290" s="28">
        <v>0.8</v>
      </c>
      <c r="AL290" s="28">
        <v>0.8</v>
      </c>
      <c r="AM290" s="28">
        <v>0.8</v>
      </c>
      <c r="AN290" s="28">
        <v>0.8</v>
      </c>
      <c r="AO290" s="28">
        <v>0.8</v>
      </c>
    </row>
    <row r="291" spans="1:42" ht="14.25" customHeight="1" x14ac:dyDescent="0.4">
      <c r="A291" s="44">
        <v>29</v>
      </c>
      <c r="B291" s="44" t="s">
        <v>298</v>
      </c>
      <c r="C291" s="44" t="s">
        <v>299</v>
      </c>
      <c r="D291" s="44">
        <v>10</v>
      </c>
      <c r="E291" s="44" t="s">
        <v>246</v>
      </c>
      <c r="F291" s="44" t="s">
        <v>253</v>
      </c>
      <c r="G291" s="44" t="s">
        <v>250</v>
      </c>
      <c r="H291" s="44">
        <v>0</v>
      </c>
      <c r="I291" s="48">
        <v>1</v>
      </c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t="s">
        <v>254</v>
      </c>
    </row>
    <row r="292" spans="1:42" ht="14.25" customHeight="1" x14ac:dyDescent="0.35"/>
    <row r="293" spans="1:42" ht="14.25" customHeight="1" x14ac:dyDescent="0.35"/>
    <row r="294" spans="1:42" ht="14.25" customHeight="1" x14ac:dyDescent="0.35"/>
    <row r="295" spans="1:42" ht="14.25" customHeight="1" x14ac:dyDescent="0.35"/>
    <row r="296" spans="1:42" ht="14.25" customHeight="1" x14ac:dyDescent="0.35"/>
    <row r="297" spans="1:42" ht="14.25" customHeight="1" x14ac:dyDescent="0.35"/>
    <row r="298" spans="1:42" ht="14.25" customHeight="1" x14ac:dyDescent="0.35"/>
    <row r="299" spans="1:42" ht="14.25" customHeight="1" x14ac:dyDescent="0.35"/>
    <row r="300" spans="1:42" ht="14.25" customHeight="1" x14ac:dyDescent="0.35"/>
    <row r="301" spans="1:42" ht="14.25" customHeight="1" x14ac:dyDescent="0.35"/>
    <row r="302" spans="1:42" ht="14.25" customHeight="1" x14ac:dyDescent="0.35"/>
    <row r="303" spans="1:42" ht="14.25" customHeight="1" x14ac:dyDescent="0.35"/>
    <row r="304" spans="1:42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</sheetData>
  <phoneticPr fontId="6" type="noConversion"/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P1000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640625" defaultRowHeight="15" customHeight="1" x14ac:dyDescent="0.35"/>
  <cols>
    <col min="1" max="1" width="6.35546875" customWidth="1"/>
    <col min="2" max="2" width="10.85546875" customWidth="1"/>
    <col min="3" max="3" width="31.640625" customWidth="1"/>
    <col min="4" max="4" width="10.7109375" customWidth="1"/>
    <col min="5" max="5" width="13.7109375" customWidth="1"/>
    <col min="6" max="6" width="8.5" customWidth="1"/>
    <col min="7" max="7" width="18.2109375" customWidth="1"/>
    <col min="8" max="8" width="23.85546875" customWidth="1"/>
    <col min="9" max="41" width="10.5" customWidth="1"/>
    <col min="42" max="42" width="12.5" customWidth="1"/>
  </cols>
  <sheetData>
    <row r="1" spans="1:42" ht="14.25" customHeight="1" x14ac:dyDescent="0.3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2" t="s">
        <v>231</v>
      </c>
      <c r="H1" s="2" t="s">
        <v>232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/>
    </row>
    <row r="2" spans="1:42" ht="14.25" customHeight="1" x14ac:dyDescent="0.4">
      <c r="A2" s="3">
        <v>1</v>
      </c>
      <c r="B2" s="3" t="s">
        <v>69</v>
      </c>
      <c r="C2" s="3" t="s">
        <v>70</v>
      </c>
      <c r="D2" s="3">
        <v>1</v>
      </c>
      <c r="E2" s="3" t="s">
        <v>233</v>
      </c>
      <c r="F2" s="3" t="s">
        <v>236</v>
      </c>
      <c r="G2" s="3" t="s">
        <v>250</v>
      </c>
      <c r="H2" s="3">
        <v>0</v>
      </c>
      <c r="I2" s="3">
        <v>29.24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7" t="s">
        <v>271</v>
      </c>
    </row>
    <row r="3" spans="1:42" ht="14.25" customHeight="1" x14ac:dyDescent="0.4">
      <c r="A3" s="3">
        <v>1</v>
      </c>
      <c r="B3" s="3" t="s">
        <v>69</v>
      </c>
      <c r="C3" s="3" t="s">
        <v>70</v>
      </c>
      <c r="D3" s="3">
        <v>2</v>
      </c>
      <c r="E3" s="3" t="s">
        <v>235</v>
      </c>
      <c r="F3" s="3" t="s">
        <v>236</v>
      </c>
      <c r="G3" s="3" t="s">
        <v>250</v>
      </c>
      <c r="H3" s="3">
        <v>0</v>
      </c>
      <c r="I3" s="3">
        <v>1.7544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16" t="s">
        <v>272</v>
      </c>
    </row>
    <row r="4" spans="1:42" ht="14.25" customHeight="1" x14ac:dyDescent="0.4">
      <c r="A4" s="3">
        <v>1</v>
      </c>
      <c r="B4" s="3" t="s">
        <v>69</v>
      </c>
      <c r="C4" s="3" t="s">
        <v>70</v>
      </c>
      <c r="D4" s="3">
        <v>3</v>
      </c>
      <c r="E4" s="3" t="s">
        <v>239</v>
      </c>
      <c r="F4" s="3"/>
      <c r="G4" s="3" t="s">
        <v>250</v>
      </c>
      <c r="H4" s="3">
        <v>0</v>
      </c>
      <c r="I4" s="3">
        <v>46.98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6"/>
    </row>
    <row r="5" spans="1:42" ht="14.25" customHeight="1" x14ac:dyDescent="0.4">
      <c r="A5" s="4">
        <v>2</v>
      </c>
      <c r="B5" s="4" t="s">
        <v>71</v>
      </c>
      <c r="C5" s="4" t="s">
        <v>72</v>
      </c>
      <c r="D5" s="4">
        <v>1</v>
      </c>
      <c r="E5" s="4" t="s">
        <v>233</v>
      </c>
      <c r="F5" s="4" t="s">
        <v>236</v>
      </c>
      <c r="G5" s="4" t="s">
        <v>250</v>
      </c>
      <c r="H5" s="4">
        <v>0</v>
      </c>
      <c r="I5" s="4">
        <v>29.24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7"/>
    </row>
    <row r="6" spans="1:42" ht="14.25" customHeight="1" x14ac:dyDescent="0.4">
      <c r="A6" s="4">
        <v>2</v>
      </c>
      <c r="B6" s="4" t="s">
        <v>71</v>
      </c>
      <c r="C6" s="4" t="s">
        <v>72</v>
      </c>
      <c r="D6" s="4">
        <v>2</v>
      </c>
      <c r="E6" s="4" t="s">
        <v>235</v>
      </c>
      <c r="F6" s="4" t="s">
        <v>236</v>
      </c>
      <c r="G6" s="4" t="s">
        <v>250</v>
      </c>
      <c r="H6" s="4">
        <v>0</v>
      </c>
      <c r="I6" s="4">
        <v>1.7544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6"/>
    </row>
    <row r="7" spans="1:42" ht="14.25" customHeight="1" x14ac:dyDescent="0.4">
      <c r="A7" s="4">
        <v>2</v>
      </c>
      <c r="B7" s="4" t="s">
        <v>71</v>
      </c>
      <c r="C7" s="4" t="s">
        <v>72</v>
      </c>
      <c r="D7" s="4">
        <v>3</v>
      </c>
      <c r="E7" s="4" t="s">
        <v>239</v>
      </c>
      <c r="F7" s="4"/>
      <c r="G7" s="4" t="s">
        <v>250</v>
      </c>
      <c r="H7" s="4">
        <v>0</v>
      </c>
      <c r="I7" s="4">
        <v>38.74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6"/>
    </row>
    <row r="8" spans="1:42" ht="14.25" customHeight="1" x14ac:dyDescent="0.4">
      <c r="A8" s="3">
        <v>3</v>
      </c>
      <c r="B8" s="3" t="s">
        <v>73</v>
      </c>
      <c r="C8" s="3" t="s">
        <v>74</v>
      </c>
      <c r="D8" s="3">
        <v>1</v>
      </c>
      <c r="E8" s="3" t="s">
        <v>233</v>
      </c>
      <c r="F8" s="3" t="s">
        <v>236</v>
      </c>
      <c r="G8" s="3" t="s">
        <v>247</v>
      </c>
      <c r="H8" s="3">
        <v>0</v>
      </c>
      <c r="I8" s="3">
        <v>1028.83125</v>
      </c>
      <c r="J8" s="5">
        <v>975.41250000000002</v>
      </c>
      <c r="K8" s="5">
        <v>921.99374999999998</v>
      </c>
      <c r="L8" s="5">
        <v>868.57500000000005</v>
      </c>
      <c r="M8" s="5">
        <v>815.15625</v>
      </c>
      <c r="N8" s="5">
        <v>761.73749999999995</v>
      </c>
      <c r="O8" s="5">
        <v>708.31875000000002</v>
      </c>
      <c r="P8" s="5">
        <v>654.9</v>
      </c>
      <c r="Q8" s="5">
        <v>644.94551999999999</v>
      </c>
      <c r="R8" s="5">
        <v>634.99104</v>
      </c>
      <c r="S8" s="5">
        <v>625.03656000000001</v>
      </c>
      <c r="T8" s="5">
        <v>615.08208000000002</v>
      </c>
      <c r="U8" s="5">
        <v>605.12760000000003</v>
      </c>
      <c r="V8" s="5">
        <v>595.17312000000004</v>
      </c>
      <c r="W8" s="5">
        <v>585.21864000000005</v>
      </c>
      <c r="X8" s="5">
        <v>575.26415999999995</v>
      </c>
      <c r="Y8" s="5">
        <v>565.30967999999996</v>
      </c>
      <c r="Z8" s="5">
        <v>555.35519999999997</v>
      </c>
      <c r="AA8" s="5">
        <v>545.40071999999998</v>
      </c>
      <c r="AB8" s="5">
        <v>535.44623999999999</v>
      </c>
      <c r="AC8" s="5">
        <v>525.49176</v>
      </c>
      <c r="AD8" s="5">
        <v>515.53728000000001</v>
      </c>
      <c r="AE8" s="5">
        <v>505.58280000000002</v>
      </c>
      <c r="AF8" s="5">
        <v>495.62831999999997</v>
      </c>
      <c r="AG8" s="5">
        <v>485.67383999999998</v>
      </c>
      <c r="AH8" s="5">
        <v>475.71935999999999</v>
      </c>
      <c r="AI8" s="5">
        <v>465.76488000000001</v>
      </c>
      <c r="AJ8" s="5">
        <v>455.81040000000002</v>
      </c>
      <c r="AK8" s="5">
        <v>445.85592000000003</v>
      </c>
      <c r="AL8" s="5">
        <v>435.90143999999998</v>
      </c>
      <c r="AM8" s="5">
        <v>425.94695999999999</v>
      </c>
      <c r="AN8" s="5">
        <v>415.99248</v>
      </c>
      <c r="AO8" s="5">
        <v>406.03800000000001</v>
      </c>
      <c r="AP8" s="7"/>
    </row>
    <row r="9" spans="1:42" ht="14.25" customHeight="1" x14ac:dyDescent="0.4">
      <c r="A9" s="3">
        <v>3</v>
      </c>
      <c r="B9" s="3" t="s">
        <v>73</v>
      </c>
      <c r="C9" s="3" t="s">
        <v>74</v>
      </c>
      <c r="D9" s="3">
        <v>2</v>
      </c>
      <c r="E9" s="3" t="s">
        <v>235</v>
      </c>
      <c r="F9" s="3" t="s">
        <v>236</v>
      </c>
      <c r="G9" s="3" t="s">
        <v>247</v>
      </c>
      <c r="H9" s="3">
        <v>0</v>
      </c>
      <c r="I9" s="3">
        <v>20.21</v>
      </c>
      <c r="J9" s="5">
        <v>19.22</v>
      </c>
      <c r="K9" s="5">
        <v>18.22</v>
      </c>
      <c r="L9" s="5">
        <v>17.78</v>
      </c>
      <c r="M9" s="5">
        <v>17.34</v>
      </c>
      <c r="N9" s="5">
        <v>16.899999999999999</v>
      </c>
      <c r="O9" s="5">
        <v>16.46</v>
      </c>
      <c r="P9" s="5">
        <v>16.010000000000002</v>
      </c>
      <c r="Q9" s="5">
        <v>15.57</v>
      </c>
      <c r="R9" s="5">
        <v>15.13</v>
      </c>
      <c r="S9" s="5">
        <v>14.69</v>
      </c>
      <c r="T9" s="5">
        <v>14.25</v>
      </c>
      <c r="U9" s="5">
        <v>13.81</v>
      </c>
      <c r="V9" s="5">
        <v>13.72</v>
      </c>
      <c r="W9" s="5">
        <v>13.63</v>
      </c>
      <c r="X9" s="5">
        <v>13.55</v>
      </c>
      <c r="Y9" s="5">
        <v>13.46</v>
      </c>
      <c r="Z9" s="5">
        <v>13.37</v>
      </c>
      <c r="AA9" s="5">
        <v>13.29</v>
      </c>
      <c r="AB9" s="5">
        <v>13.2</v>
      </c>
      <c r="AC9" s="5">
        <v>13.12</v>
      </c>
      <c r="AD9" s="5">
        <v>13.03</v>
      </c>
      <c r="AE9" s="5">
        <v>12.94</v>
      </c>
      <c r="AF9" s="5">
        <v>12.86</v>
      </c>
      <c r="AG9" s="5">
        <v>12.77</v>
      </c>
      <c r="AH9" s="5">
        <v>12.68</v>
      </c>
      <c r="AI9" s="5">
        <v>12.6</v>
      </c>
      <c r="AJ9" s="5">
        <v>12.51</v>
      </c>
      <c r="AK9" s="5">
        <v>12.43</v>
      </c>
      <c r="AL9" s="5">
        <v>12.34</v>
      </c>
      <c r="AM9" s="5">
        <v>12.25</v>
      </c>
      <c r="AN9" s="5">
        <v>12.17</v>
      </c>
      <c r="AO9" s="5">
        <v>12.08</v>
      </c>
      <c r="AP9" s="16"/>
    </row>
    <row r="10" spans="1:42" ht="14.25" customHeight="1" x14ac:dyDescent="0.4">
      <c r="A10" s="3">
        <v>3</v>
      </c>
      <c r="B10" s="3" t="s">
        <v>73</v>
      </c>
      <c r="C10" s="3" t="s">
        <v>74</v>
      </c>
      <c r="D10" s="3">
        <v>3</v>
      </c>
      <c r="E10" s="3" t="s">
        <v>239</v>
      </c>
      <c r="F10" s="3"/>
      <c r="G10" s="3" t="s">
        <v>234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6"/>
    </row>
    <row r="11" spans="1:42" ht="14.25" customHeight="1" x14ac:dyDescent="0.4">
      <c r="A11" s="4">
        <v>4</v>
      </c>
      <c r="B11" s="4" t="s">
        <v>75</v>
      </c>
      <c r="C11" s="4" t="s">
        <v>76</v>
      </c>
      <c r="D11" s="4">
        <v>1</v>
      </c>
      <c r="E11" s="4" t="s">
        <v>233</v>
      </c>
      <c r="F11" s="4" t="s">
        <v>236</v>
      </c>
      <c r="G11" s="4" t="s">
        <v>247</v>
      </c>
      <c r="H11" s="4">
        <v>0</v>
      </c>
      <c r="I11" s="4">
        <v>126.814099</v>
      </c>
      <c r="J11" s="5">
        <v>126.814099</v>
      </c>
      <c r="K11" s="5">
        <v>126.814099</v>
      </c>
      <c r="L11" s="5">
        <v>110.9824595</v>
      </c>
      <c r="M11" s="5">
        <v>95.150819949999999</v>
      </c>
      <c r="N11" s="5">
        <v>79.319180430000003</v>
      </c>
      <c r="O11" s="5">
        <v>63.487540920000001</v>
      </c>
      <c r="P11" s="5">
        <v>47.655901409999998</v>
      </c>
      <c r="Q11" s="5">
        <v>45.62885086</v>
      </c>
      <c r="R11" s="5">
        <v>43.601800300000001</v>
      </c>
      <c r="S11" s="5">
        <v>41.574749750000002</v>
      </c>
      <c r="T11" s="5">
        <v>39.547699199999997</v>
      </c>
      <c r="U11" s="5">
        <v>37.520648639999997</v>
      </c>
      <c r="V11" s="5">
        <v>37.520648639999997</v>
      </c>
      <c r="W11" s="5">
        <v>37.520648639999997</v>
      </c>
      <c r="X11" s="5">
        <v>37.520648639999997</v>
      </c>
      <c r="Y11" s="5">
        <v>37.520648639999997</v>
      </c>
      <c r="Z11" s="5">
        <v>37.520648639999997</v>
      </c>
      <c r="AA11" s="5">
        <v>37.520648639999997</v>
      </c>
      <c r="AB11" s="5">
        <v>37.520648639999997</v>
      </c>
      <c r="AC11" s="5">
        <v>37.520648639999997</v>
      </c>
      <c r="AD11" s="5">
        <v>37.520648639999997</v>
      </c>
      <c r="AE11" s="5">
        <v>37.520648639999997</v>
      </c>
      <c r="AF11" s="5">
        <v>37.520648639999997</v>
      </c>
      <c r="AG11" s="5">
        <v>37.520648639999997</v>
      </c>
      <c r="AH11" s="5">
        <v>37.520648639999997</v>
      </c>
      <c r="AI11" s="5">
        <v>37.520648639999997</v>
      </c>
      <c r="AJ11" s="5">
        <v>37.520648639999997</v>
      </c>
      <c r="AK11" s="5">
        <v>37.520648639999997</v>
      </c>
      <c r="AL11" s="5">
        <v>37.520648639999997</v>
      </c>
      <c r="AM11" s="5">
        <v>37.520648639999997</v>
      </c>
      <c r="AN11" s="5">
        <v>37.520648639999997</v>
      </c>
      <c r="AO11" s="5">
        <v>37.520648639999997</v>
      </c>
      <c r="AP11" s="7"/>
    </row>
    <row r="12" spans="1:42" ht="14.25" customHeight="1" x14ac:dyDescent="0.4">
      <c r="A12" s="4">
        <v>4</v>
      </c>
      <c r="B12" s="4" t="s">
        <v>75</v>
      </c>
      <c r="C12" s="4" t="s">
        <v>76</v>
      </c>
      <c r="D12" s="4">
        <v>2</v>
      </c>
      <c r="E12" s="4" t="s">
        <v>235</v>
      </c>
      <c r="F12" s="4" t="s">
        <v>236</v>
      </c>
      <c r="G12" s="4" t="s">
        <v>247</v>
      </c>
      <c r="H12" s="4">
        <v>0</v>
      </c>
      <c r="I12" s="4">
        <v>9.2609819790000003</v>
      </c>
      <c r="J12" s="5">
        <v>9.150581979</v>
      </c>
      <c r="K12" s="5">
        <v>9.040081979</v>
      </c>
      <c r="L12" s="5">
        <v>8.6682491890000009</v>
      </c>
      <c r="M12" s="5">
        <v>8.2964163989999999</v>
      </c>
      <c r="N12" s="5">
        <v>7.9245836089999999</v>
      </c>
      <c r="O12" s="5">
        <v>7.552650818</v>
      </c>
      <c r="P12" s="5">
        <v>7.180818028</v>
      </c>
      <c r="Q12" s="5">
        <v>7.0850770169999997</v>
      </c>
      <c r="R12" s="5">
        <v>6.9893360060000003</v>
      </c>
      <c r="S12" s="5">
        <v>6.8934949950000002</v>
      </c>
      <c r="T12" s="5">
        <v>6.7977539839999999</v>
      </c>
      <c r="U12" s="5">
        <v>6.7020129730000004</v>
      </c>
      <c r="V12" s="5">
        <v>6.6468129730000003</v>
      </c>
      <c r="W12" s="5">
        <v>6.5915129730000004</v>
      </c>
      <c r="X12" s="5">
        <v>6.5363129730000002</v>
      </c>
      <c r="Y12" s="5">
        <v>6.4811129730000001</v>
      </c>
      <c r="Z12" s="5">
        <v>6.425912973</v>
      </c>
      <c r="AA12" s="5">
        <v>6.3706129730000001</v>
      </c>
      <c r="AB12" s="5">
        <v>6.3154129729999999</v>
      </c>
      <c r="AC12" s="5">
        <v>6.2602129729999998</v>
      </c>
      <c r="AD12" s="5">
        <v>6.2050129729999997</v>
      </c>
      <c r="AE12" s="5">
        <v>6.1497129729999997</v>
      </c>
      <c r="AF12" s="5">
        <v>6.0945129729999996</v>
      </c>
      <c r="AG12" s="5">
        <v>6.0393129730000004</v>
      </c>
      <c r="AH12" s="5">
        <v>5.9841129730000002</v>
      </c>
      <c r="AI12" s="5">
        <v>5.9289129730000001</v>
      </c>
      <c r="AJ12" s="5">
        <v>5.8736129730000002</v>
      </c>
      <c r="AK12" s="5">
        <v>5.818412973</v>
      </c>
      <c r="AL12" s="5">
        <v>5.7632129729999999</v>
      </c>
      <c r="AM12" s="5">
        <v>5.7080129729999998</v>
      </c>
      <c r="AN12" s="5">
        <v>5.6527129729999999</v>
      </c>
      <c r="AO12" s="5">
        <v>5.5975129729999997</v>
      </c>
      <c r="AP12" s="7"/>
    </row>
    <row r="13" spans="1:42" ht="14.25" customHeight="1" x14ac:dyDescent="0.4">
      <c r="A13" s="4">
        <v>4</v>
      </c>
      <c r="B13" s="4" t="s">
        <v>75</v>
      </c>
      <c r="C13" s="4" t="s">
        <v>76</v>
      </c>
      <c r="D13" s="4">
        <v>3</v>
      </c>
      <c r="E13" s="4" t="s">
        <v>239</v>
      </c>
      <c r="F13" s="4"/>
      <c r="G13" s="4" t="s">
        <v>234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6"/>
    </row>
    <row r="14" spans="1:42" ht="14.25" customHeight="1" x14ac:dyDescent="0.4">
      <c r="A14" s="3">
        <v>5</v>
      </c>
      <c r="B14" s="3" t="s">
        <v>346</v>
      </c>
      <c r="C14" s="3" t="s">
        <v>347</v>
      </c>
      <c r="D14" s="3">
        <v>1</v>
      </c>
      <c r="E14" s="3" t="s">
        <v>233</v>
      </c>
      <c r="F14" s="3" t="s">
        <v>236</v>
      </c>
      <c r="G14" s="3" t="s">
        <v>250</v>
      </c>
      <c r="H14" s="3">
        <v>0</v>
      </c>
      <c r="I14" s="3">
        <v>29.24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7" t="s">
        <v>271</v>
      </c>
    </row>
    <row r="15" spans="1:42" ht="14.25" customHeight="1" x14ac:dyDescent="0.4">
      <c r="A15" s="3">
        <v>5</v>
      </c>
      <c r="B15" s="3" t="s">
        <v>346</v>
      </c>
      <c r="C15" s="3" t="s">
        <v>347</v>
      </c>
      <c r="D15" s="3">
        <v>2</v>
      </c>
      <c r="E15" s="3" t="s">
        <v>235</v>
      </c>
      <c r="F15" s="3" t="s">
        <v>236</v>
      </c>
      <c r="G15" s="3" t="s">
        <v>250</v>
      </c>
      <c r="H15" s="3">
        <v>0</v>
      </c>
      <c r="I15" s="3">
        <v>1.7544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16" t="s">
        <v>272</v>
      </c>
    </row>
    <row r="16" spans="1:42" ht="14.25" customHeight="1" x14ac:dyDescent="0.4">
      <c r="A16" s="3">
        <v>5</v>
      </c>
      <c r="B16" s="3" t="s">
        <v>346</v>
      </c>
      <c r="C16" s="3" t="s">
        <v>347</v>
      </c>
      <c r="D16" s="3">
        <v>3</v>
      </c>
      <c r="E16" s="3" t="s">
        <v>239</v>
      </c>
      <c r="F16" s="3"/>
      <c r="G16" s="3" t="s">
        <v>250</v>
      </c>
      <c r="H16" s="3">
        <v>0</v>
      </c>
      <c r="I16" s="3">
        <v>1.3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16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workbookViewId="0">
      <pane ySplit="1" topLeftCell="A2" activePane="bottomLeft" state="frozen"/>
      <selection pane="bottomLeft" activeCell="B3" sqref="B3"/>
    </sheetView>
  </sheetViews>
  <sheetFormatPr defaultColWidth="12.640625" defaultRowHeight="15" customHeight="1" x14ac:dyDescent="0.35"/>
  <cols>
    <col min="1" max="1" width="9" customWidth="1"/>
    <col min="2" max="2" width="10.85546875" customWidth="1"/>
    <col min="3" max="3" width="30.5" customWidth="1"/>
    <col min="4" max="4" width="14.2109375" customWidth="1"/>
    <col min="5" max="5" width="15.5" customWidth="1"/>
    <col min="6" max="6" width="5.35546875" customWidth="1"/>
    <col min="7" max="7" width="17.5" customWidth="1"/>
    <col min="8" max="8" width="22.35546875" customWidth="1"/>
    <col min="9" max="41" width="6.35546875" customWidth="1"/>
    <col min="42" max="42" width="8.5" customWidth="1"/>
  </cols>
  <sheetData>
    <row r="1" spans="1:42" ht="14.25" customHeight="1" x14ac:dyDescent="0.35">
      <c r="A1" s="8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78</v>
      </c>
      <c r="C2" s="3" t="s">
        <v>79</v>
      </c>
      <c r="D2" s="3">
        <v>1</v>
      </c>
      <c r="E2" s="3" t="s">
        <v>233</v>
      </c>
      <c r="F2" s="3"/>
      <c r="G2" s="3"/>
      <c r="H2" s="3" t="s">
        <v>240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78</v>
      </c>
      <c r="C3" s="3" t="s">
        <v>79</v>
      </c>
      <c r="D3" s="3">
        <v>2</v>
      </c>
      <c r="E3" s="3" t="s">
        <v>235</v>
      </c>
      <c r="F3" s="3"/>
      <c r="G3" s="3"/>
      <c r="H3" s="3" t="s">
        <v>240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78</v>
      </c>
      <c r="C4" s="3" t="s">
        <v>79</v>
      </c>
      <c r="D4" s="3">
        <v>3</v>
      </c>
      <c r="E4" s="3" t="s">
        <v>239</v>
      </c>
      <c r="F4" s="3"/>
      <c r="G4" s="3"/>
      <c r="H4" s="3" t="s">
        <v>240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80</v>
      </c>
      <c r="C5" s="4" t="s">
        <v>81</v>
      </c>
      <c r="D5" s="4">
        <v>1</v>
      </c>
      <c r="E5" s="4" t="s">
        <v>233</v>
      </c>
      <c r="F5" s="4"/>
      <c r="G5" s="4"/>
      <c r="H5" s="4" t="s">
        <v>240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80</v>
      </c>
      <c r="C6" s="4" t="s">
        <v>81</v>
      </c>
      <c r="D6" s="4">
        <v>2</v>
      </c>
      <c r="E6" s="4" t="s">
        <v>235</v>
      </c>
      <c r="F6" s="4"/>
      <c r="G6" s="4"/>
      <c r="H6" s="4" t="s">
        <v>240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80</v>
      </c>
      <c r="C7" s="4" t="s">
        <v>81</v>
      </c>
      <c r="D7" s="4">
        <v>3</v>
      </c>
      <c r="E7" s="4" t="s">
        <v>239</v>
      </c>
      <c r="F7" s="4"/>
      <c r="G7" s="4"/>
      <c r="H7" s="4" t="s">
        <v>240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82</v>
      </c>
      <c r="C8" s="3" t="s">
        <v>83</v>
      </c>
      <c r="D8" s="3">
        <v>1</v>
      </c>
      <c r="E8" s="3" t="s">
        <v>233</v>
      </c>
      <c r="F8" s="3"/>
      <c r="G8" s="3"/>
      <c r="H8" s="3" t="s">
        <v>240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82</v>
      </c>
      <c r="C9" s="3" t="s">
        <v>83</v>
      </c>
      <c r="D9" s="3">
        <v>2</v>
      </c>
      <c r="E9" s="3" t="s">
        <v>235</v>
      </c>
      <c r="F9" s="3"/>
      <c r="G9" s="3"/>
      <c r="H9" s="3" t="s">
        <v>240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82</v>
      </c>
      <c r="C10" s="3" t="s">
        <v>83</v>
      </c>
      <c r="D10" s="3">
        <v>3</v>
      </c>
      <c r="E10" s="3" t="s">
        <v>239</v>
      </c>
      <c r="F10" s="3"/>
      <c r="G10" s="3"/>
      <c r="H10" s="3" t="s">
        <v>240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84</v>
      </c>
      <c r="C11" s="4" t="s">
        <v>85</v>
      </c>
      <c r="D11" s="4">
        <v>1</v>
      </c>
      <c r="E11" s="4" t="s">
        <v>233</v>
      </c>
      <c r="F11" s="4"/>
      <c r="G11" s="4"/>
      <c r="H11" s="4" t="s">
        <v>240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84</v>
      </c>
      <c r="C12" s="4" t="s">
        <v>85</v>
      </c>
      <c r="D12" s="4">
        <v>2</v>
      </c>
      <c r="E12" s="4" t="s">
        <v>235</v>
      </c>
      <c r="F12" s="4"/>
      <c r="G12" s="4"/>
      <c r="H12" s="4" t="s">
        <v>240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84</v>
      </c>
      <c r="C13" s="4" t="s">
        <v>85</v>
      </c>
      <c r="D13" s="4">
        <v>3</v>
      </c>
      <c r="E13" s="4" t="s">
        <v>239</v>
      </c>
      <c r="F13" s="4"/>
      <c r="G13" s="4"/>
      <c r="H13" s="4" t="s">
        <v>240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86</v>
      </c>
      <c r="C14" s="3" t="s">
        <v>87</v>
      </c>
      <c r="D14" s="3">
        <v>1</v>
      </c>
      <c r="E14" s="3" t="s">
        <v>233</v>
      </c>
      <c r="F14" s="3"/>
      <c r="G14" s="3"/>
      <c r="H14" s="3" t="s">
        <v>240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86</v>
      </c>
      <c r="C15" s="3" t="s">
        <v>87</v>
      </c>
      <c r="D15" s="3">
        <v>2</v>
      </c>
      <c r="E15" s="3" t="s">
        <v>235</v>
      </c>
      <c r="F15" s="3"/>
      <c r="G15" s="3"/>
      <c r="H15" s="3" t="s">
        <v>240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86</v>
      </c>
      <c r="C16" s="3" t="s">
        <v>87</v>
      </c>
      <c r="D16" s="3">
        <v>3</v>
      </c>
      <c r="E16" s="3" t="s">
        <v>239</v>
      </c>
      <c r="F16" s="3"/>
      <c r="G16" s="3"/>
      <c r="H16" s="3" t="s">
        <v>240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88</v>
      </c>
      <c r="C17" s="4" t="s">
        <v>89</v>
      </c>
      <c r="D17" s="4">
        <v>1</v>
      </c>
      <c r="E17" s="4" t="s">
        <v>233</v>
      </c>
      <c r="F17" s="4"/>
      <c r="G17" s="4"/>
      <c r="H17" s="4" t="s">
        <v>240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88</v>
      </c>
      <c r="C18" s="4" t="s">
        <v>89</v>
      </c>
      <c r="D18" s="4">
        <v>2</v>
      </c>
      <c r="E18" s="4" t="s">
        <v>235</v>
      </c>
      <c r="F18" s="4"/>
      <c r="G18" s="4"/>
      <c r="H18" s="4" t="s">
        <v>240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88</v>
      </c>
      <c r="C19" s="4" t="s">
        <v>89</v>
      </c>
      <c r="D19" s="4">
        <v>3</v>
      </c>
      <c r="E19" s="4" t="s">
        <v>239</v>
      </c>
      <c r="F19" s="4"/>
      <c r="G19" s="4"/>
      <c r="H19" s="4" t="s">
        <v>240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90</v>
      </c>
      <c r="C20" s="3" t="s">
        <v>91</v>
      </c>
      <c r="D20" s="3">
        <v>1</v>
      </c>
      <c r="E20" s="3" t="s">
        <v>233</v>
      </c>
      <c r="F20" s="3"/>
      <c r="G20" s="3"/>
      <c r="H20" s="3" t="s">
        <v>240</v>
      </c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3">
        <v>7</v>
      </c>
      <c r="B21" s="3" t="s">
        <v>90</v>
      </c>
      <c r="C21" s="3" t="s">
        <v>91</v>
      </c>
      <c r="D21" s="3">
        <v>2</v>
      </c>
      <c r="E21" s="3" t="s">
        <v>235</v>
      </c>
      <c r="F21" s="3"/>
      <c r="G21" s="3"/>
      <c r="H21" s="3" t="s">
        <v>240</v>
      </c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">
      <c r="A22" s="3">
        <v>7</v>
      </c>
      <c r="B22" s="3" t="s">
        <v>90</v>
      </c>
      <c r="C22" s="3" t="s">
        <v>91</v>
      </c>
      <c r="D22" s="3">
        <v>3</v>
      </c>
      <c r="E22" s="3" t="s">
        <v>239</v>
      </c>
      <c r="F22" s="3"/>
      <c r="G22" s="3"/>
      <c r="H22" s="3" t="s">
        <v>240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92</v>
      </c>
      <c r="C23" s="4" t="s">
        <v>93</v>
      </c>
      <c r="D23" s="4">
        <v>1</v>
      </c>
      <c r="E23" s="4" t="s">
        <v>233</v>
      </c>
      <c r="F23" s="4"/>
      <c r="G23" s="4"/>
      <c r="H23" s="4" t="s">
        <v>240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92</v>
      </c>
      <c r="C24" s="4" t="s">
        <v>93</v>
      </c>
      <c r="D24" s="4">
        <v>2</v>
      </c>
      <c r="E24" s="4" t="s">
        <v>235</v>
      </c>
      <c r="F24" s="4"/>
      <c r="G24" s="4"/>
      <c r="H24" s="4" t="s">
        <v>240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92</v>
      </c>
      <c r="C25" s="4" t="s">
        <v>93</v>
      </c>
      <c r="D25" s="4">
        <v>3</v>
      </c>
      <c r="E25" s="4" t="s">
        <v>239</v>
      </c>
      <c r="F25" s="4"/>
      <c r="G25" s="4"/>
      <c r="H25" s="4" t="s">
        <v>240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94</v>
      </c>
      <c r="C26" s="3" t="s">
        <v>95</v>
      </c>
      <c r="D26" s="3">
        <v>1</v>
      </c>
      <c r="E26" s="3" t="s">
        <v>233</v>
      </c>
      <c r="F26" s="3"/>
      <c r="G26" s="3"/>
      <c r="H26" s="3" t="s">
        <v>240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4.25" customHeight="1" x14ac:dyDescent="0.4">
      <c r="A27" s="3">
        <v>9</v>
      </c>
      <c r="B27" s="3" t="s">
        <v>94</v>
      </c>
      <c r="C27" s="3" t="s">
        <v>95</v>
      </c>
      <c r="D27" s="3">
        <v>2</v>
      </c>
      <c r="E27" s="3" t="s">
        <v>235</v>
      </c>
      <c r="F27" s="3"/>
      <c r="G27" s="3"/>
      <c r="H27" s="3" t="s">
        <v>240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">
      <c r="A28" s="3">
        <v>9</v>
      </c>
      <c r="B28" s="3" t="s">
        <v>94</v>
      </c>
      <c r="C28" s="3" t="s">
        <v>95</v>
      </c>
      <c r="D28" s="3">
        <v>3</v>
      </c>
      <c r="E28" s="3" t="s">
        <v>239</v>
      </c>
      <c r="F28" s="3"/>
      <c r="G28" s="3"/>
      <c r="H28" s="3" t="s">
        <v>240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96</v>
      </c>
      <c r="C29" s="4" t="s">
        <v>97</v>
      </c>
      <c r="D29" s="4">
        <v>1</v>
      </c>
      <c r="E29" s="4" t="s">
        <v>233</v>
      </c>
      <c r="F29" s="4"/>
      <c r="G29" s="4"/>
      <c r="H29" s="4" t="s">
        <v>240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96</v>
      </c>
      <c r="C30" s="4" t="s">
        <v>97</v>
      </c>
      <c r="D30" s="4">
        <v>2</v>
      </c>
      <c r="E30" s="4" t="s">
        <v>235</v>
      </c>
      <c r="F30" s="4"/>
      <c r="G30" s="4"/>
      <c r="H30" s="4" t="s">
        <v>240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96</v>
      </c>
      <c r="C31" s="4" t="s">
        <v>97</v>
      </c>
      <c r="D31" s="4">
        <v>3</v>
      </c>
      <c r="E31" s="4" t="s">
        <v>239</v>
      </c>
      <c r="F31" s="4"/>
      <c r="G31" s="4"/>
      <c r="H31" s="4" t="s">
        <v>240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98</v>
      </c>
      <c r="C32" s="3" t="s">
        <v>99</v>
      </c>
      <c r="D32" s="3">
        <v>1</v>
      </c>
      <c r="E32" s="3" t="s">
        <v>233</v>
      </c>
      <c r="F32" s="3"/>
      <c r="G32" s="3"/>
      <c r="H32" s="3" t="s">
        <v>240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98</v>
      </c>
      <c r="C33" s="3" t="s">
        <v>99</v>
      </c>
      <c r="D33" s="3">
        <v>2</v>
      </c>
      <c r="E33" s="3" t="s">
        <v>235</v>
      </c>
      <c r="F33" s="3"/>
      <c r="G33" s="3"/>
      <c r="H33" s="3" t="s">
        <v>240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98</v>
      </c>
      <c r="C34" s="3" t="s">
        <v>99</v>
      </c>
      <c r="D34" s="3">
        <v>3</v>
      </c>
      <c r="E34" s="3" t="s">
        <v>239</v>
      </c>
      <c r="F34" s="3"/>
      <c r="G34" s="3"/>
      <c r="H34" s="3" t="s">
        <v>240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100</v>
      </c>
      <c r="C35" s="4" t="s">
        <v>101</v>
      </c>
      <c r="D35" s="4">
        <v>1</v>
      </c>
      <c r="E35" s="4" t="s">
        <v>233</v>
      </c>
      <c r="F35" s="4"/>
      <c r="G35" s="4"/>
      <c r="H35" s="4" t="s">
        <v>240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100</v>
      </c>
      <c r="C36" s="4" t="s">
        <v>101</v>
      </c>
      <c r="D36" s="4">
        <v>2</v>
      </c>
      <c r="E36" s="4" t="s">
        <v>235</v>
      </c>
      <c r="F36" s="4"/>
      <c r="G36" s="4"/>
      <c r="H36" s="4" t="s">
        <v>240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100</v>
      </c>
      <c r="C37" s="4" t="s">
        <v>101</v>
      </c>
      <c r="D37" s="4">
        <v>3</v>
      </c>
      <c r="E37" s="4" t="s">
        <v>239</v>
      </c>
      <c r="F37" s="4"/>
      <c r="G37" s="4"/>
      <c r="H37" s="4" t="s">
        <v>240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102</v>
      </c>
      <c r="C38" s="3" t="s">
        <v>103</v>
      </c>
      <c r="D38" s="3">
        <v>1</v>
      </c>
      <c r="E38" s="3" t="s">
        <v>233</v>
      </c>
      <c r="F38" s="3"/>
      <c r="G38" s="3"/>
      <c r="H38" s="3" t="s">
        <v>240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102</v>
      </c>
      <c r="C39" s="3" t="s">
        <v>103</v>
      </c>
      <c r="D39" s="3">
        <v>2</v>
      </c>
      <c r="E39" s="3" t="s">
        <v>235</v>
      </c>
      <c r="F39" s="3"/>
      <c r="G39" s="3"/>
      <c r="H39" s="3" t="s">
        <v>240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102</v>
      </c>
      <c r="C40" s="3" t="s">
        <v>103</v>
      </c>
      <c r="D40" s="3">
        <v>3</v>
      </c>
      <c r="E40" s="3" t="s">
        <v>239</v>
      </c>
      <c r="F40" s="3"/>
      <c r="G40" s="3"/>
      <c r="H40" s="3" t="s">
        <v>240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104</v>
      </c>
      <c r="C41" s="4" t="s">
        <v>105</v>
      </c>
      <c r="D41" s="4">
        <v>1</v>
      </c>
      <c r="E41" s="4" t="s">
        <v>233</v>
      </c>
      <c r="F41" s="4"/>
      <c r="G41" s="4"/>
      <c r="H41" s="4" t="s">
        <v>240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104</v>
      </c>
      <c r="C42" s="4" t="s">
        <v>105</v>
      </c>
      <c r="D42" s="4">
        <v>2</v>
      </c>
      <c r="E42" s="4" t="s">
        <v>235</v>
      </c>
      <c r="F42" s="4"/>
      <c r="G42" s="4"/>
      <c r="H42" s="4" t="s">
        <v>240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104</v>
      </c>
      <c r="C43" s="4" t="s">
        <v>105</v>
      </c>
      <c r="D43" s="4">
        <v>3</v>
      </c>
      <c r="E43" s="4" t="s">
        <v>239</v>
      </c>
      <c r="F43" s="4"/>
      <c r="G43" s="4"/>
      <c r="H43" s="4" t="s">
        <v>240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106</v>
      </c>
      <c r="C44" s="3" t="s">
        <v>107</v>
      </c>
      <c r="D44" s="3">
        <v>1</v>
      </c>
      <c r="E44" s="3" t="s">
        <v>233</v>
      </c>
      <c r="F44" s="3"/>
      <c r="G44" s="3"/>
      <c r="H44" s="3" t="s">
        <v>240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106</v>
      </c>
      <c r="C45" s="3" t="s">
        <v>107</v>
      </c>
      <c r="D45" s="3">
        <v>2</v>
      </c>
      <c r="E45" s="3" t="s">
        <v>235</v>
      </c>
      <c r="F45" s="3"/>
      <c r="G45" s="3"/>
      <c r="H45" s="3" t="s">
        <v>240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106</v>
      </c>
      <c r="C46" s="3" t="s">
        <v>107</v>
      </c>
      <c r="D46" s="3">
        <v>3</v>
      </c>
      <c r="E46" s="3" t="s">
        <v>239</v>
      </c>
      <c r="F46" s="3"/>
      <c r="G46" s="3"/>
      <c r="H46" s="3" t="s">
        <v>240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108</v>
      </c>
      <c r="C47" s="4" t="s">
        <v>109</v>
      </c>
      <c r="D47" s="4">
        <v>1</v>
      </c>
      <c r="E47" s="4" t="s">
        <v>233</v>
      </c>
      <c r="F47" s="4"/>
      <c r="G47" s="4"/>
      <c r="H47" s="4" t="s">
        <v>240</v>
      </c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4.25" customHeight="1" x14ac:dyDescent="0.4">
      <c r="A48" s="4">
        <v>16</v>
      </c>
      <c r="B48" s="4" t="s">
        <v>108</v>
      </c>
      <c r="C48" s="4" t="s">
        <v>109</v>
      </c>
      <c r="D48" s="4">
        <v>2</v>
      </c>
      <c r="E48" s="4" t="s">
        <v>235</v>
      </c>
      <c r="F48" s="4"/>
      <c r="G48" s="4"/>
      <c r="H48" s="4" t="s">
        <v>240</v>
      </c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">
      <c r="A49" s="4">
        <v>16</v>
      </c>
      <c r="B49" s="4" t="s">
        <v>108</v>
      </c>
      <c r="C49" s="4" t="s">
        <v>109</v>
      </c>
      <c r="D49" s="4">
        <v>3</v>
      </c>
      <c r="E49" s="4" t="s">
        <v>239</v>
      </c>
      <c r="F49" s="4"/>
      <c r="G49" s="4"/>
      <c r="H49" s="4" t="s">
        <v>240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">
      <c r="A50" s="3">
        <v>17</v>
      </c>
      <c r="B50" s="3" t="s">
        <v>110</v>
      </c>
      <c r="C50" s="3" t="s">
        <v>111</v>
      </c>
      <c r="D50" s="3">
        <v>1</v>
      </c>
      <c r="E50" s="3" t="s">
        <v>233</v>
      </c>
      <c r="F50" s="3"/>
      <c r="G50" s="3"/>
      <c r="H50" s="3" t="s">
        <v>240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4.25" customHeight="1" x14ac:dyDescent="0.4">
      <c r="A51" s="3">
        <v>17</v>
      </c>
      <c r="B51" s="3" t="s">
        <v>110</v>
      </c>
      <c r="C51" s="3" t="s">
        <v>111</v>
      </c>
      <c r="D51" s="3">
        <v>2</v>
      </c>
      <c r="E51" s="3" t="s">
        <v>235</v>
      </c>
      <c r="F51" s="3"/>
      <c r="G51" s="3"/>
      <c r="H51" s="3" t="s">
        <v>240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25" customHeight="1" x14ac:dyDescent="0.4">
      <c r="A52" s="3">
        <v>17</v>
      </c>
      <c r="B52" s="3" t="s">
        <v>110</v>
      </c>
      <c r="C52" s="3" t="s">
        <v>111</v>
      </c>
      <c r="D52" s="3">
        <v>3</v>
      </c>
      <c r="E52" s="3" t="s">
        <v>239</v>
      </c>
      <c r="F52" s="3"/>
      <c r="G52" s="3"/>
      <c r="H52" s="3" t="s">
        <v>240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4">
      <c r="A53" s="4">
        <v>18</v>
      </c>
      <c r="B53" s="4" t="s">
        <v>112</v>
      </c>
      <c r="C53" s="4" t="s">
        <v>113</v>
      </c>
      <c r="D53" s="4">
        <v>1</v>
      </c>
      <c r="E53" s="4" t="s">
        <v>233</v>
      </c>
      <c r="F53" s="4"/>
      <c r="G53" s="4"/>
      <c r="H53" s="4" t="s">
        <v>240</v>
      </c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4.25" customHeight="1" x14ac:dyDescent="0.4">
      <c r="A54" s="4">
        <v>18</v>
      </c>
      <c r="B54" s="4" t="s">
        <v>112</v>
      </c>
      <c r="C54" s="4" t="s">
        <v>113</v>
      </c>
      <c r="D54" s="4">
        <v>2</v>
      </c>
      <c r="E54" s="4" t="s">
        <v>235</v>
      </c>
      <c r="F54" s="4"/>
      <c r="G54" s="4"/>
      <c r="H54" s="4" t="s">
        <v>240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customHeight="1" x14ac:dyDescent="0.4">
      <c r="A55" s="4">
        <v>18</v>
      </c>
      <c r="B55" s="4" t="s">
        <v>112</v>
      </c>
      <c r="C55" s="4" t="s">
        <v>113</v>
      </c>
      <c r="D55" s="4">
        <v>3</v>
      </c>
      <c r="E55" s="4" t="s">
        <v>239</v>
      </c>
      <c r="F55" s="4"/>
      <c r="G55" s="4"/>
      <c r="H55" s="4" t="s">
        <v>240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4">
      <c r="A56" s="3">
        <v>19</v>
      </c>
      <c r="B56" s="3" t="s">
        <v>114</v>
      </c>
      <c r="C56" s="3" t="s">
        <v>115</v>
      </c>
      <c r="D56" s="3">
        <v>1</v>
      </c>
      <c r="E56" s="3" t="s">
        <v>233</v>
      </c>
      <c r="F56" s="3"/>
      <c r="G56" s="3"/>
      <c r="H56" s="3" t="s">
        <v>240</v>
      </c>
      <c r="I56" s="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4.25" customHeight="1" x14ac:dyDescent="0.4">
      <c r="A57" s="3">
        <v>19</v>
      </c>
      <c r="B57" s="3" t="s">
        <v>114</v>
      </c>
      <c r="C57" s="3" t="s">
        <v>115</v>
      </c>
      <c r="D57" s="3">
        <v>2</v>
      </c>
      <c r="E57" s="3" t="s">
        <v>235</v>
      </c>
      <c r="F57" s="3"/>
      <c r="G57" s="3"/>
      <c r="H57" s="3" t="s">
        <v>240</v>
      </c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4.25" customHeight="1" x14ac:dyDescent="0.4">
      <c r="A58" s="3">
        <v>19</v>
      </c>
      <c r="B58" s="3" t="s">
        <v>114</v>
      </c>
      <c r="C58" s="3" t="s">
        <v>115</v>
      </c>
      <c r="D58" s="3">
        <v>3</v>
      </c>
      <c r="E58" s="3" t="s">
        <v>239</v>
      </c>
      <c r="F58" s="3"/>
      <c r="G58" s="3"/>
      <c r="H58" s="3" t="s">
        <v>240</v>
      </c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4.25" customHeight="1" x14ac:dyDescent="0.4">
      <c r="A59" s="4">
        <v>20</v>
      </c>
      <c r="B59" s="4" t="s">
        <v>116</v>
      </c>
      <c r="C59" s="4" t="s">
        <v>117</v>
      </c>
      <c r="D59" s="4">
        <v>1</v>
      </c>
      <c r="E59" s="4" t="s">
        <v>233</v>
      </c>
      <c r="F59" s="4"/>
      <c r="G59" s="4"/>
      <c r="H59" s="4" t="s">
        <v>240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4.25" customHeight="1" x14ac:dyDescent="0.4">
      <c r="A60" s="4">
        <v>20</v>
      </c>
      <c r="B60" s="4" t="s">
        <v>116</v>
      </c>
      <c r="C60" s="4" t="s">
        <v>117</v>
      </c>
      <c r="D60" s="4">
        <v>2</v>
      </c>
      <c r="E60" s="4" t="s">
        <v>235</v>
      </c>
      <c r="F60" s="4"/>
      <c r="G60" s="4"/>
      <c r="H60" s="4" t="s">
        <v>240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4.25" customHeight="1" x14ac:dyDescent="0.4">
      <c r="A61" s="4">
        <v>20</v>
      </c>
      <c r="B61" s="4" t="s">
        <v>116</v>
      </c>
      <c r="C61" s="4" t="s">
        <v>117</v>
      </c>
      <c r="D61" s="4">
        <v>3</v>
      </c>
      <c r="E61" s="4" t="s">
        <v>239</v>
      </c>
      <c r="F61" s="4"/>
      <c r="G61" s="4"/>
      <c r="H61" s="4" t="s">
        <v>240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4.25" customHeight="1" x14ac:dyDescent="0.4">
      <c r="A62" s="3">
        <v>21</v>
      </c>
      <c r="B62" s="3" t="s">
        <v>118</v>
      </c>
      <c r="C62" s="3" t="s">
        <v>119</v>
      </c>
      <c r="D62" s="3">
        <v>1</v>
      </c>
      <c r="E62" s="3" t="s">
        <v>233</v>
      </c>
      <c r="F62" s="3"/>
      <c r="G62" s="3"/>
      <c r="H62" s="3" t="s">
        <v>240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4.25" customHeight="1" x14ac:dyDescent="0.4">
      <c r="A63" s="3">
        <v>21</v>
      </c>
      <c r="B63" s="3" t="s">
        <v>118</v>
      </c>
      <c r="C63" s="3" t="s">
        <v>119</v>
      </c>
      <c r="D63" s="3">
        <v>2</v>
      </c>
      <c r="E63" s="3" t="s">
        <v>235</v>
      </c>
      <c r="F63" s="3"/>
      <c r="G63" s="3"/>
      <c r="H63" s="3" t="s">
        <v>240</v>
      </c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4.25" customHeight="1" x14ac:dyDescent="0.4">
      <c r="A64" s="3">
        <v>21</v>
      </c>
      <c r="B64" s="3" t="s">
        <v>118</v>
      </c>
      <c r="C64" s="3" t="s">
        <v>119</v>
      </c>
      <c r="D64" s="3">
        <v>3</v>
      </c>
      <c r="E64" s="3" t="s">
        <v>239</v>
      </c>
      <c r="F64" s="3"/>
      <c r="G64" s="3"/>
      <c r="H64" s="3" t="s">
        <v>240</v>
      </c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4.25" customHeight="1" x14ac:dyDescent="0.4">
      <c r="A65" s="4">
        <v>22</v>
      </c>
      <c r="B65" s="4" t="s">
        <v>120</v>
      </c>
      <c r="C65" s="4" t="s">
        <v>121</v>
      </c>
      <c r="D65" s="4">
        <v>1</v>
      </c>
      <c r="E65" s="4" t="s">
        <v>233</v>
      </c>
      <c r="F65" s="4"/>
      <c r="G65" s="4"/>
      <c r="H65" s="4" t="s">
        <v>240</v>
      </c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4.25" customHeight="1" x14ac:dyDescent="0.4">
      <c r="A66" s="4">
        <v>22</v>
      </c>
      <c r="B66" s="4" t="s">
        <v>120</v>
      </c>
      <c r="C66" s="4" t="s">
        <v>121</v>
      </c>
      <c r="D66" s="4">
        <v>2</v>
      </c>
      <c r="E66" s="4" t="s">
        <v>235</v>
      </c>
      <c r="F66" s="4"/>
      <c r="G66" s="4"/>
      <c r="H66" s="4" t="s">
        <v>240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4.25" customHeight="1" x14ac:dyDescent="0.4">
      <c r="A67" s="4">
        <v>22</v>
      </c>
      <c r="B67" s="4" t="s">
        <v>120</v>
      </c>
      <c r="C67" s="4" t="s">
        <v>121</v>
      </c>
      <c r="D67" s="4">
        <v>3</v>
      </c>
      <c r="E67" s="4" t="s">
        <v>239</v>
      </c>
      <c r="F67" s="4"/>
      <c r="G67" s="4"/>
      <c r="H67" s="4" t="s">
        <v>240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4.25" customHeight="1" x14ac:dyDescent="0.4">
      <c r="A68" s="3">
        <v>23</v>
      </c>
      <c r="B68" s="3" t="s">
        <v>122</v>
      </c>
      <c r="C68" s="3" t="s">
        <v>123</v>
      </c>
      <c r="D68" s="3">
        <v>1</v>
      </c>
      <c r="E68" s="3" t="s">
        <v>233</v>
      </c>
      <c r="F68" s="3"/>
      <c r="G68" s="3"/>
      <c r="H68" s="3" t="s">
        <v>240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4.25" customHeight="1" x14ac:dyDescent="0.4">
      <c r="A69" s="3">
        <v>23</v>
      </c>
      <c r="B69" s="3" t="s">
        <v>122</v>
      </c>
      <c r="C69" s="3" t="s">
        <v>123</v>
      </c>
      <c r="D69" s="3">
        <v>2</v>
      </c>
      <c r="E69" s="3" t="s">
        <v>235</v>
      </c>
      <c r="F69" s="3"/>
      <c r="G69" s="3"/>
      <c r="H69" s="3" t="s">
        <v>240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4.25" customHeight="1" x14ac:dyDescent="0.4">
      <c r="A70" s="3">
        <v>23</v>
      </c>
      <c r="B70" s="3" t="s">
        <v>122</v>
      </c>
      <c r="C70" s="3" t="s">
        <v>123</v>
      </c>
      <c r="D70" s="3">
        <v>3</v>
      </c>
      <c r="E70" s="3" t="s">
        <v>239</v>
      </c>
      <c r="F70" s="3"/>
      <c r="G70" s="3"/>
      <c r="H70" s="3" t="s">
        <v>240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4.25" customHeight="1" x14ac:dyDescent="0.4">
      <c r="A71" s="4">
        <v>24</v>
      </c>
      <c r="B71" s="4" t="s">
        <v>124</v>
      </c>
      <c r="C71" s="4" t="s">
        <v>125</v>
      </c>
      <c r="D71" s="4">
        <v>1</v>
      </c>
      <c r="E71" s="4" t="s">
        <v>233</v>
      </c>
      <c r="F71" s="4"/>
      <c r="G71" s="4"/>
      <c r="H71" s="4" t="s">
        <v>240</v>
      </c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4.25" customHeight="1" x14ac:dyDescent="0.4">
      <c r="A72" s="4">
        <v>24</v>
      </c>
      <c r="B72" s="4" t="s">
        <v>124</v>
      </c>
      <c r="C72" s="4" t="s">
        <v>125</v>
      </c>
      <c r="D72" s="4">
        <v>2</v>
      </c>
      <c r="E72" s="4" t="s">
        <v>235</v>
      </c>
      <c r="F72" s="4"/>
      <c r="G72" s="4"/>
      <c r="H72" s="4" t="s">
        <v>240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4.25" customHeight="1" x14ac:dyDescent="0.4">
      <c r="A73" s="4">
        <v>24</v>
      </c>
      <c r="B73" s="4" t="s">
        <v>124</v>
      </c>
      <c r="C73" s="4" t="s">
        <v>125</v>
      </c>
      <c r="D73" s="4">
        <v>3</v>
      </c>
      <c r="E73" s="4" t="s">
        <v>239</v>
      </c>
      <c r="F73" s="4"/>
      <c r="G73" s="4"/>
      <c r="H73" s="4" t="s">
        <v>240</v>
      </c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4.25" customHeight="1" x14ac:dyDescent="0.4">
      <c r="A74" s="3">
        <v>25</v>
      </c>
      <c r="B74" s="3" t="s">
        <v>126</v>
      </c>
      <c r="C74" s="3" t="s">
        <v>127</v>
      </c>
      <c r="D74" s="3">
        <v>1</v>
      </c>
      <c r="E74" s="3" t="s">
        <v>233</v>
      </c>
      <c r="F74" s="3"/>
      <c r="G74" s="3"/>
      <c r="H74" s="3" t="s">
        <v>240</v>
      </c>
      <c r="I74" s="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4.25" customHeight="1" x14ac:dyDescent="0.4">
      <c r="A75" s="3">
        <v>25</v>
      </c>
      <c r="B75" s="3" t="s">
        <v>126</v>
      </c>
      <c r="C75" s="3" t="s">
        <v>127</v>
      </c>
      <c r="D75" s="3">
        <v>2</v>
      </c>
      <c r="E75" s="3" t="s">
        <v>235</v>
      </c>
      <c r="F75" s="3"/>
      <c r="G75" s="3"/>
      <c r="H75" s="3" t="s">
        <v>240</v>
      </c>
      <c r="I75" s="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4.25" customHeight="1" x14ac:dyDescent="0.4">
      <c r="A76" s="3">
        <v>25</v>
      </c>
      <c r="B76" s="3" t="s">
        <v>126</v>
      </c>
      <c r="C76" s="3" t="s">
        <v>127</v>
      </c>
      <c r="D76" s="3">
        <v>3</v>
      </c>
      <c r="E76" s="3" t="s">
        <v>239</v>
      </c>
      <c r="F76" s="3"/>
      <c r="G76" s="3"/>
      <c r="H76" s="3" t="s">
        <v>240</v>
      </c>
      <c r="I76" s="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4.25" customHeight="1" x14ac:dyDescent="0.4">
      <c r="A77" s="4">
        <v>26</v>
      </c>
      <c r="B77" s="4" t="s">
        <v>128</v>
      </c>
      <c r="C77" s="4" t="s">
        <v>129</v>
      </c>
      <c r="D77" s="4">
        <v>1</v>
      </c>
      <c r="E77" s="4" t="s">
        <v>233</v>
      </c>
      <c r="F77" s="4"/>
      <c r="G77" s="4"/>
      <c r="H77" s="4" t="s">
        <v>240</v>
      </c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4.25" customHeight="1" x14ac:dyDescent="0.4">
      <c r="A78" s="4">
        <v>26</v>
      </c>
      <c r="B78" s="4" t="s">
        <v>128</v>
      </c>
      <c r="C78" s="4" t="s">
        <v>129</v>
      </c>
      <c r="D78" s="4">
        <v>2</v>
      </c>
      <c r="E78" s="4" t="s">
        <v>235</v>
      </c>
      <c r="F78" s="4"/>
      <c r="G78" s="4"/>
      <c r="H78" s="4" t="s">
        <v>240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4.25" customHeight="1" x14ac:dyDescent="0.4">
      <c r="A79" s="4">
        <v>26</v>
      </c>
      <c r="B79" s="4" t="s">
        <v>128</v>
      </c>
      <c r="C79" s="4" t="s">
        <v>129</v>
      </c>
      <c r="D79" s="4">
        <v>3</v>
      </c>
      <c r="E79" s="4" t="s">
        <v>239</v>
      </c>
      <c r="F79" s="4"/>
      <c r="G79" s="4"/>
      <c r="H79" s="4" t="s">
        <v>240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4.25" customHeight="1" x14ac:dyDescent="0.4">
      <c r="A80" s="3">
        <v>27</v>
      </c>
      <c r="B80" s="3" t="s">
        <v>130</v>
      </c>
      <c r="C80" s="3" t="s">
        <v>131</v>
      </c>
      <c r="D80" s="3">
        <v>1</v>
      </c>
      <c r="E80" s="3" t="s">
        <v>233</v>
      </c>
      <c r="F80" s="3"/>
      <c r="G80" s="3"/>
      <c r="H80" s="3" t="s">
        <v>240</v>
      </c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4.25" customHeight="1" x14ac:dyDescent="0.4">
      <c r="A81" s="3">
        <v>27</v>
      </c>
      <c r="B81" s="3" t="s">
        <v>130</v>
      </c>
      <c r="C81" s="3" t="s">
        <v>131</v>
      </c>
      <c r="D81" s="3">
        <v>2</v>
      </c>
      <c r="E81" s="3" t="s">
        <v>235</v>
      </c>
      <c r="F81" s="3"/>
      <c r="G81" s="3"/>
      <c r="H81" s="3" t="s">
        <v>240</v>
      </c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4.25" customHeight="1" x14ac:dyDescent="0.4">
      <c r="A82" s="3">
        <v>27</v>
      </c>
      <c r="B82" s="3" t="s">
        <v>130</v>
      </c>
      <c r="C82" s="3" t="s">
        <v>131</v>
      </c>
      <c r="D82" s="3">
        <v>3</v>
      </c>
      <c r="E82" s="3" t="s">
        <v>239</v>
      </c>
      <c r="F82" s="3"/>
      <c r="G82" s="3"/>
      <c r="H82" s="3" t="s">
        <v>240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4.25" customHeight="1" x14ac:dyDescent="0.4">
      <c r="A83" s="4">
        <v>28</v>
      </c>
      <c r="B83" s="4" t="s">
        <v>132</v>
      </c>
      <c r="C83" s="4" t="s">
        <v>133</v>
      </c>
      <c r="D83" s="4">
        <v>1</v>
      </c>
      <c r="E83" s="4" t="s">
        <v>233</v>
      </c>
      <c r="F83" s="4"/>
      <c r="G83" s="4"/>
      <c r="H83" s="4" t="s">
        <v>240</v>
      </c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4.25" customHeight="1" x14ac:dyDescent="0.4">
      <c r="A84" s="4">
        <v>28</v>
      </c>
      <c r="B84" s="4" t="s">
        <v>132</v>
      </c>
      <c r="C84" s="4" t="s">
        <v>133</v>
      </c>
      <c r="D84" s="4">
        <v>2</v>
      </c>
      <c r="E84" s="4" t="s">
        <v>235</v>
      </c>
      <c r="F84" s="4"/>
      <c r="G84" s="4"/>
      <c r="H84" s="4" t="s">
        <v>240</v>
      </c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4.25" customHeight="1" x14ac:dyDescent="0.4">
      <c r="A85" s="4">
        <v>28</v>
      </c>
      <c r="B85" s="4" t="s">
        <v>132</v>
      </c>
      <c r="C85" s="4" t="s">
        <v>133</v>
      </c>
      <c r="D85" s="4">
        <v>3</v>
      </c>
      <c r="E85" s="4" t="s">
        <v>239</v>
      </c>
      <c r="F85" s="4"/>
      <c r="G85" s="4"/>
      <c r="H85" s="4" t="s">
        <v>240</v>
      </c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4.25" customHeight="1" x14ac:dyDescent="0.4">
      <c r="A86" s="3">
        <v>29</v>
      </c>
      <c r="B86" s="3" t="s">
        <v>134</v>
      </c>
      <c r="C86" s="3" t="s">
        <v>135</v>
      </c>
      <c r="D86" s="3">
        <v>1</v>
      </c>
      <c r="E86" s="3" t="s">
        <v>233</v>
      </c>
      <c r="F86" s="3"/>
      <c r="G86" s="3"/>
      <c r="H86" s="3" t="s">
        <v>240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4.25" customHeight="1" x14ac:dyDescent="0.4">
      <c r="A87" s="3">
        <v>29</v>
      </c>
      <c r="B87" s="3" t="s">
        <v>134</v>
      </c>
      <c r="C87" s="3" t="s">
        <v>135</v>
      </c>
      <c r="D87" s="3">
        <v>2</v>
      </c>
      <c r="E87" s="3" t="s">
        <v>235</v>
      </c>
      <c r="F87" s="3"/>
      <c r="G87" s="3"/>
      <c r="H87" s="3" t="s">
        <v>240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4.25" customHeight="1" x14ac:dyDescent="0.4">
      <c r="A88" s="3">
        <v>29</v>
      </c>
      <c r="B88" s="3" t="s">
        <v>134</v>
      </c>
      <c r="C88" s="3" t="s">
        <v>135</v>
      </c>
      <c r="D88" s="3">
        <v>3</v>
      </c>
      <c r="E88" s="3" t="s">
        <v>239</v>
      </c>
      <c r="F88" s="3"/>
      <c r="G88" s="3"/>
      <c r="H88" s="3" t="s">
        <v>240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4.25" customHeight="1" x14ac:dyDescent="0.35"/>
    <row r="90" spans="1:42" ht="14.25" customHeight="1" x14ac:dyDescent="0.35"/>
    <row r="91" spans="1:42" ht="14.25" customHeight="1" x14ac:dyDescent="0.35"/>
    <row r="92" spans="1:42" ht="14.25" customHeight="1" x14ac:dyDescent="0.35"/>
    <row r="93" spans="1:42" ht="14.25" customHeight="1" x14ac:dyDescent="0.35"/>
    <row r="94" spans="1:42" ht="14.25" customHeight="1" x14ac:dyDescent="0.35"/>
    <row r="95" spans="1:42" ht="14.25" customHeight="1" x14ac:dyDescent="0.35"/>
    <row r="96" spans="1:42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88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workbookViewId="0">
      <pane ySplit="1" topLeftCell="A2" activePane="bottomLeft" state="frozen"/>
      <selection pane="bottomLeft" activeCell="E1" sqref="E1"/>
    </sheetView>
  </sheetViews>
  <sheetFormatPr defaultColWidth="12.640625" defaultRowHeight="15" customHeight="1" x14ac:dyDescent="0.35"/>
  <cols>
    <col min="1" max="1" width="9.35546875" customWidth="1"/>
    <col min="2" max="2" width="12.2109375" customWidth="1"/>
    <col min="3" max="3" width="32.640625" customWidth="1"/>
    <col min="4" max="4" width="14.640625" customWidth="1"/>
    <col min="5" max="5" width="15.5" customWidth="1"/>
    <col min="6" max="6" width="10.35546875" customWidth="1"/>
    <col min="7" max="7" width="19" customWidth="1"/>
    <col min="8" max="8" width="23.35546875" customWidth="1"/>
    <col min="9" max="41" width="13.640625" customWidth="1"/>
    <col min="42" max="42" width="17.64062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137</v>
      </c>
      <c r="C2" s="3" t="s">
        <v>138</v>
      </c>
      <c r="D2" s="3">
        <v>1</v>
      </c>
      <c r="E2" s="3" t="s">
        <v>233</v>
      </c>
      <c r="F2" s="3"/>
      <c r="G2" s="3" t="s">
        <v>240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137</v>
      </c>
      <c r="C3" s="3" t="s">
        <v>138</v>
      </c>
      <c r="D3" s="3">
        <v>2</v>
      </c>
      <c r="E3" s="3" t="s">
        <v>235</v>
      </c>
      <c r="F3" s="3"/>
      <c r="G3" s="3" t="s">
        <v>240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137</v>
      </c>
      <c r="C4" s="3" t="s">
        <v>138</v>
      </c>
      <c r="D4" s="3">
        <v>3</v>
      </c>
      <c r="E4" s="3" t="s">
        <v>239</v>
      </c>
      <c r="F4" s="3"/>
      <c r="G4" s="3" t="s">
        <v>240</v>
      </c>
      <c r="H4" s="3">
        <v>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139</v>
      </c>
      <c r="C5" s="4" t="s">
        <v>140</v>
      </c>
      <c r="D5" s="4">
        <v>1</v>
      </c>
      <c r="E5" s="4" t="s">
        <v>233</v>
      </c>
      <c r="F5" s="4"/>
      <c r="G5" s="4" t="s">
        <v>240</v>
      </c>
      <c r="H5" s="4">
        <v>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139</v>
      </c>
      <c r="C6" s="4" t="s">
        <v>140</v>
      </c>
      <c r="D6" s="4">
        <v>2</v>
      </c>
      <c r="E6" s="4" t="s">
        <v>235</v>
      </c>
      <c r="F6" s="4"/>
      <c r="G6" s="4" t="s">
        <v>240</v>
      </c>
      <c r="H6" s="4">
        <v>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139</v>
      </c>
      <c r="C7" s="4" t="s">
        <v>140</v>
      </c>
      <c r="D7" s="4">
        <v>3</v>
      </c>
      <c r="E7" s="4" t="s">
        <v>239</v>
      </c>
      <c r="F7" s="4"/>
      <c r="G7" s="4" t="s">
        <v>240</v>
      </c>
      <c r="H7" s="4">
        <v>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141</v>
      </c>
      <c r="C8" s="3" t="s">
        <v>142</v>
      </c>
      <c r="D8" s="3">
        <v>1</v>
      </c>
      <c r="E8" s="3" t="s">
        <v>233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141</v>
      </c>
      <c r="C9" s="3" t="s">
        <v>142</v>
      </c>
      <c r="D9" s="3">
        <v>2</v>
      </c>
      <c r="E9" s="3" t="s">
        <v>235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141</v>
      </c>
      <c r="C10" s="3" t="s">
        <v>142</v>
      </c>
      <c r="D10" s="3">
        <v>3</v>
      </c>
      <c r="E10" s="3" t="s">
        <v>239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143</v>
      </c>
      <c r="C11" s="4" t="s">
        <v>144</v>
      </c>
      <c r="D11" s="4">
        <v>1</v>
      </c>
      <c r="E11" s="4" t="s">
        <v>233</v>
      </c>
      <c r="F11" s="4"/>
      <c r="G11" s="4" t="s">
        <v>240</v>
      </c>
      <c r="H11" s="4">
        <v>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143</v>
      </c>
      <c r="C12" s="4" t="s">
        <v>144</v>
      </c>
      <c r="D12" s="4">
        <v>2</v>
      </c>
      <c r="E12" s="4" t="s">
        <v>235</v>
      </c>
      <c r="F12" s="4"/>
      <c r="G12" s="4" t="s">
        <v>240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143</v>
      </c>
      <c r="C13" s="4" t="s">
        <v>144</v>
      </c>
      <c r="D13" s="4">
        <v>3</v>
      </c>
      <c r="E13" s="4" t="s">
        <v>239</v>
      </c>
      <c r="F13" s="4"/>
      <c r="G13" s="4" t="s">
        <v>240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145</v>
      </c>
      <c r="C14" s="3" t="s">
        <v>146</v>
      </c>
      <c r="D14" s="3">
        <v>1</v>
      </c>
      <c r="E14" s="3" t="s">
        <v>233</v>
      </c>
      <c r="F14" s="3"/>
      <c r="G14" s="3" t="s">
        <v>240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145</v>
      </c>
      <c r="C15" s="3" t="s">
        <v>146</v>
      </c>
      <c r="D15" s="3">
        <v>2</v>
      </c>
      <c r="E15" s="3" t="s">
        <v>235</v>
      </c>
      <c r="F15" s="3"/>
      <c r="G15" s="3" t="s">
        <v>240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145</v>
      </c>
      <c r="C16" s="3" t="s">
        <v>146</v>
      </c>
      <c r="D16" s="3">
        <v>3</v>
      </c>
      <c r="E16" s="3" t="s">
        <v>239</v>
      </c>
      <c r="F16" s="3"/>
      <c r="G16" s="3" t="s">
        <v>240</v>
      </c>
      <c r="H16" s="3">
        <v>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147</v>
      </c>
      <c r="C17" s="4" t="s">
        <v>148</v>
      </c>
      <c r="D17" s="4">
        <v>1</v>
      </c>
      <c r="E17" s="4" t="s">
        <v>233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147</v>
      </c>
      <c r="C18" s="4" t="s">
        <v>148</v>
      </c>
      <c r="D18" s="4">
        <v>2</v>
      </c>
      <c r="E18" s="4" t="s">
        <v>235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147</v>
      </c>
      <c r="C19" s="4" t="s">
        <v>148</v>
      </c>
      <c r="D19" s="4">
        <v>3</v>
      </c>
      <c r="E19" s="4" t="s">
        <v>239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149</v>
      </c>
      <c r="C20" s="3" t="s">
        <v>150</v>
      </c>
      <c r="D20" s="3">
        <v>1</v>
      </c>
      <c r="E20" s="3" t="s">
        <v>233</v>
      </c>
      <c r="F20" s="3" t="s">
        <v>236</v>
      </c>
      <c r="G20" s="3" t="s">
        <v>247</v>
      </c>
      <c r="H20" s="3">
        <v>0</v>
      </c>
      <c r="I20" s="3">
        <v>322.11447179999999</v>
      </c>
      <c r="J20" s="5">
        <v>322.11447179999999</v>
      </c>
      <c r="K20" s="5">
        <v>322.11447179999999</v>
      </c>
      <c r="L20" s="5">
        <v>322.11447179999999</v>
      </c>
      <c r="M20" s="5">
        <v>322.11447179999999</v>
      </c>
      <c r="N20" s="5">
        <v>322.11447179999999</v>
      </c>
      <c r="O20" s="5">
        <v>322.11447179999999</v>
      </c>
      <c r="P20" s="5">
        <v>222.12670679999999</v>
      </c>
      <c r="Q20" s="5">
        <v>222.12670679999999</v>
      </c>
      <c r="R20" s="5">
        <v>222.12670679999999</v>
      </c>
      <c r="S20" s="5">
        <v>222.12670679999999</v>
      </c>
      <c r="T20" s="5">
        <v>222.12670679999999</v>
      </c>
      <c r="U20" s="5">
        <v>160.033749</v>
      </c>
      <c r="V20" s="5">
        <v>160.033749</v>
      </c>
      <c r="W20" s="5">
        <v>160.033749</v>
      </c>
      <c r="X20" s="5">
        <v>160.033749</v>
      </c>
      <c r="Y20" s="5">
        <v>160.033749</v>
      </c>
      <c r="Z20" s="5">
        <v>160.033749</v>
      </c>
      <c r="AA20" s="5">
        <v>160.033749</v>
      </c>
      <c r="AB20" s="5">
        <v>160.033749</v>
      </c>
      <c r="AC20" s="5">
        <v>160.033749</v>
      </c>
      <c r="AD20" s="5">
        <v>160.033749</v>
      </c>
      <c r="AE20" s="5">
        <v>160.033749</v>
      </c>
      <c r="AF20" s="5">
        <v>160.033749</v>
      </c>
      <c r="AG20" s="5">
        <v>160.033749</v>
      </c>
      <c r="AH20" s="5">
        <v>160.033749</v>
      </c>
      <c r="AI20" s="5">
        <v>160.033749</v>
      </c>
      <c r="AJ20" s="5">
        <v>160.033749</v>
      </c>
      <c r="AK20" s="5">
        <v>160.033749</v>
      </c>
      <c r="AL20" s="5">
        <v>160.033749</v>
      </c>
      <c r="AM20" s="5">
        <v>160.033749</v>
      </c>
      <c r="AN20" s="5">
        <v>160.033749</v>
      </c>
      <c r="AO20" s="5">
        <v>160.033749</v>
      </c>
      <c r="AP20" s="5"/>
    </row>
    <row r="21" spans="1:42" ht="14.25" customHeight="1" x14ac:dyDescent="0.4">
      <c r="A21" s="3">
        <v>7</v>
      </c>
      <c r="B21" s="3" t="s">
        <v>149</v>
      </c>
      <c r="C21" s="3" t="s">
        <v>150</v>
      </c>
      <c r="D21" s="3">
        <v>2</v>
      </c>
      <c r="E21" s="3" t="s">
        <v>235</v>
      </c>
      <c r="F21" s="3" t="s">
        <v>236</v>
      </c>
      <c r="G21" s="3" t="s">
        <v>247</v>
      </c>
      <c r="H21" s="3">
        <v>0</v>
      </c>
      <c r="I21" s="3">
        <v>6.4422894360000003</v>
      </c>
      <c r="J21" s="5">
        <v>6.4422894360000003</v>
      </c>
      <c r="K21" s="5">
        <v>6.4422894360000003</v>
      </c>
      <c r="L21" s="5">
        <v>6.042338376</v>
      </c>
      <c r="M21" s="5">
        <v>5.6423873159999998</v>
      </c>
      <c r="N21" s="5">
        <v>5.2424362569999996</v>
      </c>
      <c r="O21" s="5">
        <v>4.8424851970000002</v>
      </c>
      <c r="P21" s="5">
        <v>4.442534137</v>
      </c>
      <c r="Q21" s="5">
        <v>4.194162306</v>
      </c>
      <c r="R21" s="5">
        <v>3.9457904739999998</v>
      </c>
      <c r="S21" s="5">
        <v>3.6974186429999998</v>
      </c>
      <c r="T21" s="5">
        <v>3.4490468120000002</v>
      </c>
      <c r="U21" s="5">
        <v>3.2006749800000001</v>
      </c>
      <c r="V21" s="5">
        <v>3.2006749800000001</v>
      </c>
      <c r="W21" s="5">
        <v>3.2006749800000001</v>
      </c>
      <c r="X21" s="5">
        <v>3.2006749800000001</v>
      </c>
      <c r="Y21" s="5">
        <v>3.2006749800000001</v>
      </c>
      <c r="Z21" s="5">
        <v>3.2006749800000001</v>
      </c>
      <c r="AA21" s="5">
        <v>3.2006749800000001</v>
      </c>
      <c r="AB21" s="5">
        <v>3.2006749800000001</v>
      </c>
      <c r="AC21" s="5">
        <v>3.2006749800000001</v>
      </c>
      <c r="AD21" s="5">
        <v>3.2006749800000001</v>
      </c>
      <c r="AE21" s="5">
        <v>3.2006749800000001</v>
      </c>
      <c r="AF21" s="5">
        <v>3.2006749800000001</v>
      </c>
      <c r="AG21" s="5">
        <v>3.2006749800000001</v>
      </c>
      <c r="AH21" s="5">
        <v>3.2006749800000001</v>
      </c>
      <c r="AI21" s="5">
        <v>3.2006749800000001</v>
      </c>
      <c r="AJ21" s="5">
        <v>3.2006749800000001</v>
      </c>
      <c r="AK21" s="5">
        <v>3.2006749800000001</v>
      </c>
      <c r="AL21" s="5">
        <v>3.2006749800000001</v>
      </c>
      <c r="AM21" s="5">
        <v>3.2006749800000001</v>
      </c>
      <c r="AN21" s="5">
        <v>3.2006749800000001</v>
      </c>
      <c r="AO21" s="5">
        <v>3.2006749800000001</v>
      </c>
      <c r="AP21" s="5"/>
    </row>
    <row r="22" spans="1:42" ht="14.25" customHeight="1" x14ac:dyDescent="0.4">
      <c r="A22" s="3">
        <v>7</v>
      </c>
      <c r="B22" s="3" t="s">
        <v>149</v>
      </c>
      <c r="C22" s="3" t="s">
        <v>150</v>
      </c>
      <c r="D22" s="3">
        <v>3</v>
      </c>
      <c r="E22" s="3" t="s">
        <v>239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151</v>
      </c>
      <c r="C23" s="4" t="s">
        <v>152</v>
      </c>
      <c r="D23" s="4">
        <v>1</v>
      </c>
      <c r="E23" s="4" t="s">
        <v>233</v>
      </c>
      <c r="F23" s="4"/>
      <c r="G23" s="4" t="s">
        <v>240</v>
      </c>
      <c r="H23" s="4">
        <v>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151</v>
      </c>
      <c r="C24" s="4" t="s">
        <v>152</v>
      </c>
      <c r="D24" s="4">
        <v>2</v>
      </c>
      <c r="E24" s="4" t="s">
        <v>235</v>
      </c>
      <c r="F24" s="4"/>
      <c r="G24" s="4" t="s">
        <v>240</v>
      </c>
      <c r="H24" s="4">
        <v>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151</v>
      </c>
      <c r="C25" s="4" t="s">
        <v>152</v>
      </c>
      <c r="D25" s="4">
        <v>3</v>
      </c>
      <c r="E25" s="4" t="s">
        <v>239</v>
      </c>
      <c r="F25" s="4"/>
      <c r="G25" s="4" t="s">
        <v>240</v>
      </c>
      <c r="H25" s="4">
        <v>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153</v>
      </c>
      <c r="C26" s="3" t="s">
        <v>154</v>
      </c>
      <c r="D26" s="3">
        <v>1</v>
      </c>
      <c r="E26" s="3" t="s">
        <v>233</v>
      </c>
      <c r="F26" s="3" t="s">
        <v>236</v>
      </c>
      <c r="G26" s="3" t="s">
        <v>247</v>
      </c>
      <c r="H26" s="3">
        <v>0</v>
      </c>
      <c r="I26" s="3">
        <v>70.599159510000007</v>
      </c>
      <c r="J26" s="5">
        <v>70.599159510000007</v>
      </c>
      <c r="K26" s="5">
        <v>70.599159510000007</v>
      </c>
      <c r="L26" s="5">
        <v>70.599159510000007</v>
      </c>
      <c r="M26" s="5">
        <v>70.599159510000007</v>
      </c>
      <c r="N26" s="5">
        <v>70.599159510000007</v>
      </c>
      <c r="O26" s="5">
        <v>70.599159510000007</v>
      </c>
      <c r="P26" s="5">
        <v>48.684427990000003</v>
      </c>
      <c r="Q26" s="5">
        <v>48.684427990000003</v>
      </c>
      <c r="R26" s="5">
        <v>48.684427990000003</v>
      </c>
      <c r="S26" s="5">
        <v>48.684427990000003</v>
      </c>
      <c r="T26" s="5">
        <v>48.684427990000003</v>
      </c>
      <c r="U26" s="5">
        <v>35.075257909999998</v>
      </c>
      <c r="V26" s="5">
        <v>35.075257909999998</v>
      </c>
      <c r="W26" s="5">
        <v>35.075257909999998</v>
      </c>
      <c r="X26" s="5">
        <v>35.075257909999998</v>
      </c>
      <c r="Y26" s="5">
        <v>35.075257909999998</v>
      </c>
      <c r="Z26" s="5">
        <v>35.075257909999998</v>
      </c>
      <c r="AA26" s="5">
        <v>35.075257909999998</v>
      </c>
      <c r="AB26" s="5">
        <v>35.075257909999998</v>
      </c>
      <c r="AC26" s="5">
        <v>35.075257909999998</v>
      </c>
      <c r="AD26" s="5">
        <v>35.075257909999998</v>
      </c>
      <c r="AE26" s="5">
        <v>35.075257909999998</v>
      </c>
      <c r="AF26" s="5">
        <v>35.075257909999998</v>
      </c>
      <c r="AG26" s="5">
        <v>35.075257909999998</v>
      </c>
      <c r="AH26" s="5">
        <v>35.075257909999998</v>
      </c>
      <c r="AI26" s="5">
        <v>35.075257909999998</v>
      </c>
      <c r="AJ26" s="5">
        <v>35.075257909999998</v>
      </c>
      <c r="AK26" s="5">
        <v>35.075257909999998</v>
      </c>
      <c r="AL26" s="5">
        <v>35.075257909999998</v>
      </c>
      <c r="AM26" s="5">
        <v>35.075257909999998</v>
      </c>
      <c r="AN26" s="5">
        <v>35.075257909999998</v>
      </c>
      <c r="AO26" s="5">
        <v>35.075257909999998</v>
      </c>
      <c r="AP26" s="5"/>
    </row>
    <row r="27" spans="1:42" ht="14.25" customHeight="1" x14ac:dyDescent="0.4">
      <c r="A27" s="3">
        <v>9</v>
      </c>
      <c r="B27" s="3" t="s">
        <v>153</v>
      </c>
      <c r="C27" s="3" t="s">
        <v>154</v>
      </c>
      <c r="D27" s="3">
        <v>2</v>
      </c>
      <c r="E27" s="3" t="s">
        <v>235</v>
      </c>
      <c r="F27" s="3" t="s">
        <v>236</v>
      </c>
      <c r="G27" s="3" t="s">
        <v>247</v>
      </c>
      <c r="H27" s="3">
        <v>0</v>
      </c>
      <c r="I27" s="3">
        <v>1.4119831899999999</v>
      </c>
      <c r="J27" s="5">
        <v>1.4119831899999999</v>
      </c>
      <c r="K27" s="5">
        <v>1.4119831899999999</v>
      </c>
      <c r="L27" s="5">
        <v>1.3243242639999999</v>
      </c>
      <c r="M27" s="5">
        <v>1.2366653379999999</v>
      </c>
      <c r="N27" s="5">
        <v>1.1490064120000001</v>
      </c>
      <c r="O27" s="5">
        <v>1.0613474860000001</v>
      </c>
      <c r="P27" s="5">
        <v>0.97368856000000004</v>
      </c>
      <c r="Q27" s="5">
        <v>0.91925188000000002</v>
      </c>
      <c r="R27" s="5">
        <v>0.86481519900000003</v>
      </c>
      <c r="S27" s="5">
        <v>0.81037851900000002</v>
      </c>
      <c r="T27" s="5">
        <v>0.75594183800000003</v>
      </c>
      <c r="U27" s="5">
        <v>0.70150515800000002</v>
      </c>
      <c r="V27" s="5">
        <v>0.70150515800000002</v>
      </c>
      <c r="W27" s="5">
        <v>0.70150515800000002</v>
      </c>
      <c r="X27" s="5">
        <v>0.70150515800000002</v>
      </c>
      <c r="Y27" s="5">
        <v>0.70150515800000002</v>
      </c>
      <c r="Z27" s="5">
        <v>0.70150515800000002</v>
      </c>
      <c r="AA27" s="5">
        <v>0.70150515800000002</v>
      </c>
      <c r="AB27" s="5">
        <v>0.70150515800000002</v>
      </c>
      <c r="AC27" s="5">
        <v>0.70150515800000002</v>
      </c>
      <c r="AD27" s="5">
        <v>0.70150515800000002</v>
      </c>
      <c r="AE27" s="5">
        <v>0.70150515800000002</v>
      </c>
      <c r="AF27" s="5">
        <v>0.70150515800000002</v>
      </c>
      <c r="AG27" s="5">
        <v>0.70150515800000002</v>
      </c>
      <c r="AH27" s="5">
        <v>0.70150515800000002</v>
      </c>
      <c r="AI27" s="5">
        <v>0.70150515800000002</v>
      </c>
      <c r="AJ27" s="5">
        <v>0.70150515800000002</v>
      </c>
      <c r="AK27" s="5">
        <v>0.70150515800000002</v>
      </c>
      <c r="AL27" s="5">
        <v>0.70150515800000002</v>
      </c>
      <c r="AM27" s="5">
        <v>0.70150515800000002</v>
      </c>
      <c r="AN27" s="5">
        <v>0.70150515800000002</v>
      </c>
      <c r="AO27" s="5">
        <v>0.70150515800000002</v>
      </c>
      <c r="AP27" s="5"/>
    </row>
    <row r="28" spans="1:42" ht="14.25" customHeight="1" x14ac:dyDescent="0.4">
      <c r="A28" s="3">
        <v>9</v>
      </c>
      <c r="B28" s="3" t="s">
        <v>153</v>
      </c>
      <c r="C28" s="3" t="s">
        <v>154</v>
      </c>
      <c r="D28" s="3">
        <v>3</v>
      </c>
      <c r="E28" s="3" t="s">
        <v>239</v>
      </c>
      <c r="F28" s="3"/>
      <c r="G28" s="3" t="s">
        <v>234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155</v>
      </c>
      <c r="C29" s="4" t="s">
        <v>156</v>
      </c>
      <c r="D29" s="4">
        <v>1</v>
      </c>
      <c r="E29" s="4" t="s">
        <v>233</v>
      </c>
      <c r="F29" s="4"/>
      <c r="G29" s="4" t="s">
        <v>240</v>
      </c>
      <c r="H29" s="4">
        <v>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155</v>
      </c>
      <c r="C30" s="4" t="s">
        <v>156</v>
      </c>
      <c r="D30" s="4">
        <v>2</v>
      </c>
      <c r="E30" s="4" t="s">
        <v>235</v>
      </c>
      <c r="F30" s="4"/>
      <c r="G30" s="4" t="s">
        <v>240</v>
      </c>
      <c r="H30" s="4">
        <v>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155</v>
      </c>
      <c r="C31" s="4" t="s">
        <v>156</v>
      </c>
      <c r="D31" s="4">
        <v>3</v>
      </c>
      <c r="E31" s="4" t="s">
        <v>239</v>
      </c>
      <c r="F31" s="4"/>
      <c r="G31" s="4" t="s">
        <v>240</v>
      </c>
      <c r="H31" s="4">
        <v>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157</v>
      </c>
      <c r="C32" s="3" t="s">
        <v>158</v>
      </c>
      <c r="D32" s="3">
        <v>1</v>
      </c>
      <c r="E32" s="3" t="s">
        <v>233</v>
      </c>
      <c r="F32" s="3"/>
      <c r="G32" s="3" t="s">
        <v>240</v>
      </c>
      <c r="H32" s="3">
        <v>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157</v>
      </c>
      <c r="C33" s="3" t="s">
        <v>158</v>
      </c>
      <c r="D33" s="3">
        <v>2</v>
      </c>
      <c r="E33" s="3" t="s">
        <v>235</v>
      </c>
      <c r="F33" s="3"/>
      <c r="G33" s="3" t="s">
        <v>240</v>
      </c>
      <c r="H33" s="3">
        <v>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157</v>
      </c>
      <c r="C34" s="3" t="s">
        <v>158</v>
      </c>
      <c r="D34" s="3">
        <v>3</v>
      </c>
      <c r="E34" s="3" t="s">
        <v>239</v>
      </c>
      <c r="F34" s="3"/>
      <c r="G34" s="3" t="s">
        <v>240</v>
      </c>
      <c r="H34" s="3">
        <v>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159</v>
      </c>
      <c r="C35" s="4" t="s">
        <v>160</v>
      </c>
      <c r="D35" s="4">
        <v>1</v>
      </c>
      <c r="E35" s="4" t="s">
        <v>233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159</v>
      </c>
      <c r="C36" s="4" t="s">
        <v>160</v>
      </c>
      <c r="D36" s="4">
        <v>2</v>
      </c>
      <c r="E36" s="4" t="s">
        <v>235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159</v>
      </c>
      <c r="C37" s="4" t="s">
        <v>160</v>
      </c>
      <c r="D37" s="4">
        <v>3</v>
      </c>
      <c r="E37" s="4" t="s">
        <v>239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161</v>
      </c>
      <c r="C38" s="3" t="s">
        <v>162</v>
      </c>
      <c r="D38" s="3">
        <v>1</v>
      </c>
      <c r="E38" s="3" t="s">
        <v>233</v>
      </c>
      <c r="F38" s="3"/>
      <c r="G38" s="3" t="s">
        <v>240</v>
      </c>
      <c r="H38" s="3">
        <v>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161</v>
      </c>
      <c r="C39" s="3" t="s">
        <v>162</v>
      </c>
      <c r="D39" s="3">
        <v>2</v>
      </c>
      <c r="E39" s="3" t="s">
        <v>235</v>
      </c>
      <c r="F39" s="3"/>
      <c r="G39" s="3" t="s">
        <v>240</v>
      </c>
      <c r="H39" s="3">
        <v>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161</v>
      </c>
      <c r="C40" s="3" t="s">
        <v>162</v>
      </c>
      <c r="D40" s="3">
        <v>3</v>
      </c>
      <c r="E40" s="3" t="s">
        <v>239</v>
      </c>
      <c r="F40" s="3"/>
      <c r="G40" s="3" t="s">
        <v>240</v>
      </c>
      <c r="H40" s="3">
        <v>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163</v>
      </c>
      <c r="C41" s="4" t="s">
        <v>164</v>
      </c>
      <c r="D41" s="4">
        <v>1</v>
      </c>
      <c r="E41" s="4" t="s">
        <v>233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163</v>
      </c>
      <c r="C42" s="4" t="s">
        <v>164</v>
      </c>
      <c r="D42" s="4">
        <v>2</v>
      </c>
      <c r="E42" s="4" t="s">
        <v>235</v>
      </c>
      <c r="F42" s="4"/>
      <c r="G42" s="4" t="s">
        <v>240</v>
      </c>
      <c r="H42" s="4">
        <v>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163</v>
      </c>
      <c r="C43" s="4" t="s">
        <v>164</v>
      </c>
      <c r="D43" s="4">
        <v>3</v>
      </c>
      <c r="E43" s="4" t="s">
        <v>239</v>
      </c>
      <c r="F43" s="4"/>
      <c r="G43" s="4" t="s">
        <v>240</v>
      </c>
      <c r="H43" s="4">
        <v>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165</v>
      </c>
      <c r="C44" s="3" t="s">
        <v>166</v>
      </c>
      <c r="D44" s="3">
        <v>1</v>
      </c>
      <c r="E44" s="3" t="s">
        <v>233</v>
      </c>
      <c r="F44" s="3"/>
      <c r="G44" s="3" t="s">
        <v>240</v>
      </c>
      <c r="H44" s="3">
        <v>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165</v>
      </c>
      <c r="C45" s="3" t="s">
        <v>166</v>
      </c>
      <c r="D45" s="3">
        <v>2</v>
      </c>
      <c r="E45" s="3" t="s">
        <v>235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165</v>
      </c>
      <c r="C46" s="3" t="s">
        <v>166</v>
      </c>
      <c r="D46" s="3">
        <v>3</v>
      </c>
      <c r="E46" s="3" t="s">
        <v>239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167</v>
      </c>
      <c r="C47" s="4" t="s">
        <v>168</v>
      </c>
      <c r="D47" s="4">
        <v>1</v>
      </c>
      <c r="E47" s="4" t="s">
        <v>233</v>
      </c>
      <c r="F47" s="4" t="s">
        <v>236</v>
      </c>
      <c r="G47" s="4" t="s">
        <v>247</v>
      </c>
      <c r="H47" s="4">
        <v>0</v>
      </c>
      <c r="I47" s="4">
        <v>70.599159510000007</v>
      </c>
      <c r="J47" s="5">
        <v>70.599159510000007</v>
      </c>
      <c r="K47" s="5">
        <v>70.599159510000007</v>
      </c>
      <c r="L47" s="5">
        <v>70.599159510000007</v>
      </c>
      <c r="M47" s="5">
        <v>70.599159510000007</v>
      </c>
      <c r="N47" s="5">
        <v>70.599159510000007</v>
      </c>
      <c r="O47" s="5">
        <v>70.599159510000007</v>
      </c>
      <c r="P47" s="5">
        <v>48.684427990000003</v>
      </c>
      <c r="Q47" s="5">
        <v>48.684427990000003</v>
      </c>
      <c r="R47" s="5">
        <v>48.684427990000003</v>
      </c>
      <c r="S47" s="5">
        <v>48.684427990000003</v>
      </c>
      <c r="T47" s="5">
        <v>48.684427990000003</v>
      </c>
      <c r="U47" s="5">
        <v>35.075257909999998</v>
      </c>
      <c r="V47" s="5">
        <v>35.075257909999998</v>
      </c>
      <c r="W47" s="5">
        <v>35.075257909999998</v>
      </c>
      <c r="X47" s="5">
        <v>35.075257909999998</v>
      </c>
      <c r="Y47" s="5">
        <v>35.075257909999998</v>
      </c>
      <c r="Z47" s="5">
        <v>35.075257909999998</v>
      </c>
      <c r="AA47" s="5">
        <v>35.075257909999998</v>
      </c>
      <c r="AB47" s="5">
        <v>35.075257909999998</v>
      </c>
      <c r="AC47" s="5">
        <v>35.075257909999998</v>
      </c>
      <c r="AD47" s="5">
        <v>35.075257909999998</v>
      </c>
      <c r="AE47" s="5">
        <v>35.075257909999998</v>
      </c>
      <c r="AF47" s="5">
        <v>35.075257909999998</v>
      </c>
      <c r="AG47" s="5">
        <v>35.075257909999998</v>
      </c>
      <c r="AH47" s="5">
        <v>35.075257909999998</v>
      </c>
      <c r="AI47" s="5">
        <v>35.075257909999998</v>
      </c>
      <c r="AJ47" s="5">
        <v>35.075257909999998</v>
      </c>
      <c r="AK47" s="5">
        <v>35.075257909999998</v>
      </c>
      <c r="AL47" s="5">
        <v>35.075257909999998</v>
      </c>
      <c r="AM47" s="5">
        <v>35.075257909999998</v>
      </c>
      <c r="AN47" s="5">
        <v>35.075257909999998</v>
      </c>
      <c r="AO47" s="5">
        <v>35.075257909999998</v>
      </c>
      <c r="AP47" s="5"/>
    </row>
    <row r="48" spans="1:42" ht="14.25" customHeight="1" x14ac:dyDescent="0.4">
      <c r="A48" s="4">
        <v>16</v>
      </c>
      <c r="B48" s="4" t="s">
        <v>167</v>
      </c>
      <c r="C48" s="4" t="s">
        <v>168</v>
      </c>
      <c r="D48" s="4">
        <v>2</v>
      </c>
      <c r="E48" s="4" t="s">
        <v>235</v>
      </c>
      <c r="F48" s="4" t="s">
        <v>236</v>
      </c>
      <c r="G48" s="4" t="s">
        <v>247</v>
      </c>
      <c r="H48" s="4">
        <v>0</v>
      </c>
      <c r="I48" s="4">
        <v>1.4119831899999999</v>
      </c>
      <c r="J48" s="5">
        <v>1.4119831899999999</v>
      </c>
      <c r="K48" s="5">
        <v>1.4119831899999999</v>
      </c>
      <c r="L48" s="5">
        <v>1.3243242639999999</v>
      </c>
      <c r="M48" s="5">
        <v>1.2366653379999999</v>
      </c>
      <c r="N48" s="5">
        <v>1.1490064120000001</v>
      </c>
      <c r="O48" s="5">
        <v>1.0613474860000001</v>
      </c>
      <c r="P48" s="5">
        <v>0.97368856000000004</v>
      </c>
      <c r="Q48" s="5">
        <v>0.91925188000000002</v>
      </c>
      <c r="R48" s="5">
        <v>0.86481519900000003</v>
      </c>
      <c r="S48" s="5">
        <v>0.81037851900000002</v>
      </c>
      <c r="T48" s="5">
        <v>0.75594183800000003</v>
      </c>
      <c r="U48" s="5">
        <v>0.70150515800000002</v>
      </c>
      <c r="V48" s="5">
        <v>0.70150515800000002</v>
      </c>
      <c r="W48" s="5">
        <v>0.70150515800000002</v>
      </c>
      <c r="X48" s="5">
        <v>0.70150515800000002</v>
      </c>
      <c r="Y48" s="5">
        <v>0.70150515800000002</v>
      </c>
      <c r="Z48" s="5">
        <v>0.70150515800000002</v>
      </c>
      <c r="AA48" s="5">
        <v>0.70150515800000002</v>
      </c>
      <c r="AB48" s="5">
        <v>0.70150515800000002</v>
      </c>
      <c r="AC48" s="5">
        <v>0.70150515800000002</v>
      </c>
      <c r="AD48" s="5">
        <v>0.70150515800000002</v>
      </c>
      <c r="AE48" s="5">
        <v>0.70150515800000002</v>
      </c>
      <c r="AF48" s="5">
        <v>0.70150515800000002</v>
      </c>
      <c r="AG48" s="5">
        <v>0.70150515800000002</v>
      </c>
      <c r="AH48" s="5">
        <v>0.70150515800000002</v>
      </c>
      <c r="AI48" s="5">
        <v>0.70150515800000002</v>
      </c>
      <c r="AJ48" s="5">
        <v>0.70150515800000002</v>
      </c>
      <c r="AK48" s="5">
        <v>0.70150515800000002</v>
      </c>
      <c r="AL48" s="5">
        <v>0.70150515800000002</v>
      </c>
      <c r="AM48" s="5">
        <v>0.70150515800000002</v>
      </c>
      <c r="AN48" s="5">
        <v>0.70150515800000002</v>
      </c>
      <c r="AO48" s="5">
        <v>0.70150515800000002</v>
      </c>
      <c r="AP48" s="5"/>
    </row>
    <row r="49" spans="1:42" ht="14.25" customHeight="1" x14ac:dyDescent="0.4">
      <c r="A49" s="4">
        <v>16</v>
      </c>
      <c r="B49" s="4" t="s">
        <v>167</v>
      </c>
      <c r="C49" s="4" t="s">
        <v>168</v>
      </c>
      <c r="D49" s="4">
        <v>3</v>
      </c>
      <c r="E49" s="4" t="s">
        <v>239</v>
      </c>
      <c r="F49" s="4"/>
      <c r="G49" s="4" t="s">
        <v>234</v>
      </c>
      <c r="H49" s="4">
        <v>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6" x14ac:dyDescent="0.4">
      <c r="A50" s="3">
        <v>17</v>
      </c>
      <c r="B50" s="3" t="s">
        <v>339</v>
      </c>
      <c r="C50" s="3" t="s">
        <v>340</v>
      </c>
      <c r="D50" s="3">
        <v>1</v>
      </c>
      <c r="E50" s="3" t="s">
        <v>233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4.6" x14ac:dyDescent="0.4">
      <c r="A51" s="3">
        <v>17</v>
      </c>
      <c r="B51" s="3" t="s">
        <v>339</v>
      </c>
      <c r="C51" s="3" t="s">
        <v>340</v>
      </c>
      <c r="D51" s="3">
        <v>2</v>
      </c>
      <c r="E51" s="3" t="s">
        <v>235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6" x14ac:dyDescent="0.4">
      <c r="A52" s="3">
        <v>17</v>
      </c>
      <c r="B52" s="3" t="s">
        <v>339</v>
      </c>
      <c r="C52" s="3" t="s">
        <v>340</v>
      </c>
      <c r="D52" s="3">
        <v>3</v>
      </c>
      <c r="E52" s="3" t="s">
        <v>239</v>
      </c>
      <c r="F52" s="3"/>
      <c r="G52" s="3" t="s">
        <v>240</v>
      </c>
      <c r="H52" s="3">
        <v>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35"/>
    <row r="54" spans="1:42" ht="14.25" customHeight="1" x14ac:dyDescent="0.35"/>
    <row r="55" spans="1:42" ht="14.25" customHeight="1" x14ac:dyDescent="0.35"/>
    <row r="56" spans="1:42" ht="14.25" customHeight="1" x14ac:dyDescent="0.35"/>
    <row r="57" spans="1:42" ht="14.25" customHeight="1" x14ac:dyDescent="0.35"/>
    <row r="58" spans="1:42" ht="14.25" customHeight="1" x14ac:dyDescent="0.35"/>
    <row r="59" spans="1:42" ht="14.25" customHeight="1" x14ac:dyDescent="0.35"/>
    <row r="60" spans="1:42" ht="14.25" customHeight="1" x14ac:dyDescent="0.35"/>
    <row r="61" spans="1:42" ht="14.25" customHeight="1" x14ac:dyDescent="0.35"/>
    <row r="62" spans="1:42" ht="14.25" customHeight="1" x14ac:dyDescent="0.35"/>
    <row r="63" spans="1:42" ht="14.25" customHeight="1" x14ac:dyDescent="0.35"/>
    <row r="64" spans="1:4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49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R1050"/>
  <sheetViews>
    <sheetView topLeftCell="B1" zoomScale="70" zoomScaleNormal="70" workbookViewId="0">
      <pane ySplit="1" topLeftCell="A2" activePane="bottomLeft" state="frozen"/>
      <selection pane="bottomLeft" activeCell="J69" sqref="J69"/>
    </sheetView>
  </sheetViews>
  <sheetFormatPr defaultColWidth="12.640625" defaultRowHeight="15" customHeight="1" x14ac:dyDescent="0.35"/>
  <cols>
    <col min="1" max="1" width="8.5" customWidth="1"/>
    <col min="2" max="2" width="12.35546875" customWidth="1"/>
    <col min="3" max="3" width="34" customWidth="1"/>
    <col min="4" max="4" width="10.640625" customWidth="1"/>
    <col min="5" max="6" width="34.140625" customWidth="1"/>
    <col min="7" max="7" width="25.85546875" customWidth="1"/>
    <col min="8" max="8" width="30.92578125" bestFit="1" customWidth="1"/>
    <col min="9" max="9" width="12.92578125" customWidth="1"/>
    <col min="10" max="10" width="10.0703125" bestFit="1" customWidth="1"/>
    <col min="11" max="42" width="9.35546875" bestFit="1" customWidth="1"/>
    <col min="43" max="43" width="18.140625" customWidth="1"/>
    <col min="44" max="44" width="126.5" customWidth="1"/>
  </cols>
  <sheetData>
    <row r="1" spans="1:44" ht="30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264</v>
      </c>
      <c r="G1" s="1" t="s">
        <v>6</v>
      </c>
      <c r="H1" s="1" t="s">
        <v>231</v>
      </c>
      <c r="I1" s="19" t="s">
        <v>232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/>
      <c r="AR1" s="6"/>
    </row>
    <row r="2" spans="1:44" ht="14.25" customHeight="1" x14ac:dyDescent="0.4">
      <c r="A2" s="3">
        <v>1</v>
      </c>
      <c r="B2" s="3" t="s">
        <v>170</v>
      </c>
      <c r="C2" s="3" t="s">
        <v>171</v>
      </c>
      <c r="D2" s="3">
        <v>1</v>
      </c>
      <c r="E2" s="3" t="s">
        <v>233</v>
      </c>
      <c r="F2" s="3" t="s">
        <v>265</v>
      </c>
      <c r="G2" s="3" t="s">
        <v>266</v>
      </c>
      <c r="H2" s="3" t="s">
        <v>250</v>
      </c>
      <c r="I2" s="3">
        <v>0</v>
      </c>
      <c r="J2" s="3">
        <v>11525</v>
      </c>
      <c r="K2" s="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4.25" customHeight="1" x14ac:dyDescent="0.4">
      <c r="A3" s="3">
        <v>1</v>
      </c>
      <c r="B3" s="3" t="s">
        <v>170</v>
      </c>
      <c r="C3" s="3" t="s">
        <v>171</v>
      </c>
      <c r="D3" s="3">
        <v>2</v>
      </c>
      <c r="E3" s="3" t="s">
        <v>235</v>
      </c>
      <c r="F3" s="3" t="s">
        <v>267</v>
      </c>
      <c r="G3" s="3" t="s">
        <v>267</v>
      </c>
      <c r="H3" s="3" t="s">
        <v>250</v>
      </c>
      <c r="I3" s="3">
        <v>0</v>
      </c>
      <c r="J3" s="3">
        <v>61.65</v>
      </c>
      <c r="K3" s="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4.25" customHeight="1" x14ac:dyDescent="0.4">
      <c r="A4" s="3">
        <v>1</v>
      </c>
      <c r="B4" s="3" t="s">
        <v>170</v>
      </c>
      <c r="C4" s="3" t="s">
        <v>171</v>
      </c>
      <c r="D4" s="3">
        <v>3</v>
      </c>
      <c r="E4" s="3" t="s">
        <v>239</v>
      </c>
      <c r="F4" s="3" t="s">
        <v>268</v>
      </c>
      <c r="G4" s="3" t="s">
        <v>269</v>
      </c>
      <c r="H4" s="3" t="s">
        <v>247</v>
      </c>
      <c r="I4" s="3">
        <v>0</v>
      </c>
      <c r="J4" s="10">
        <f>760642*0.085</f>
        <v>64654.570000000007</v>
      </c>
      <c r="K4" s="10">
        <f>J4*0.97</f>
        <v>62714.932900000007</v>
      </c>
      <c r="L4" s="11">
        <f t="shared" ref="L4:AP4" si="0">K4*0.97</f>
        <v>60833.484913000008</v>
      </c>
      <c r="M4" s="11">
        <f t="shared" si="0"/>
        <v>59008.480365610005</v>
      </c>
      <c r="N4" s="11">
        <f t="shared" si="0"/>
        <v>57238.225954641704</v>
      </c>
      <c r="O4" s="11">
        <f t="shared" si="0"/>
        <v>55521.079176002451</v>
      </c>
      <c r="P4" s="11">
        <f t="shared" si="0"/>
        <v>53855.446800722377</v>
      </c>
      <c r="Q4" s="11">
        <f t="shared" si="0"/>
        <v>52239.783396700703</v>
      </c>
      <c r="R4" s="11">
        <f t="shared" si="0"/>
        <v>50672.589894799683</v>
      </c>
      <c r="S4" s="11">
        <f t="shared" si="0"/>
        <v>49152.412197955688</v>
      </c>
      <c r="T4" s="11">
        <f t="shared" si="0"/>
        <v>47677.839832017016</v>
      </c>
      <c r="U4" s="11">
        <f t="shared" si="0"/>
        <v>46247.504637056503</v>
      </c>
      <c r="V4" s="11">
        <f t="shared" si="0"/>
        <v>44860.079497944804</v>
      </c>
      <c r="W4" s="11">
        <f t="shared" si="0"/>
        <v>43514.277113006458</v>
      </c>
      <c r="X4" s="11">
        <f t="shared" si="0"/>
        <v>42208.848799616266</v>
      </c>
      <c r="Y4" s="11">
        <f t="shared" si="0"/>
        <v>40942.58333562778</v>
      </c>
      <c r="Z4" s="11">
        <f t="shared" si="0"/>
        <v>39714.305835558946</v>
      </c>
      <c r="AA4" s="11">
        <f t="shared" si="0"/>
        <v>38522.876660492177</v>
      </c>
      <c r="AB4" s="11">
        <f t="shared" si="0"/>
        <v>37367.190360677407</v>
      </c>
      <c r="AC4" s="11">
        <f t="shared" si="0"/>
        <v>36246.174649857086</v>
      </c>
      <c r="AD4" s="11">
        <f t="shared" si="0"/>
        <v>35158.789410361373</v>
      </c>
      <c r="AE4" s="11">
        <f t="shared" si="0"/>
        <v>34104.025728050532</v>
      </c>
      <c r="AF4" s="11">
        <f t="shared" si="0"/>
        <v>33080.904956209015</v>
      </c>
      <c r="AG4" s="11">
        <f t="shared" si="0"/>
        <v>32088.477807522744</v>
      </c>
      <c r="AH4" s="11">
        <f t="shared" si="0"/>
        <v>31125.82347329706</v>
      </c>
      <c r="AI4" s="11">
        <f t="shared" si="0"/>
        <v>30192.048769098146</v>
      </c>
      <c r="AJ4" s="11">
        <f t="shared" si="0"/>
        <v>29286.287306025202</v>
      </c>
      <c r="AK4" s="11">
        <f t="shared" si="0"/>
        <v>28407.698686844444</v>
      </c>
      <c r="AL4" s="11">
        <f t="shared" si="0"/>
        <v>27555.467726239109</v>
      </c>
      <c r="AM4" s="11">
        <f t="shared" si="0"/>
        <v>26728.803694451934</v>
      </c>
      <c r="AN4" s="11">
        <f t="shared" si="0"/>
        <v>25926.939583618376</v>
      </c>
      <c r="AO4" s="11">
        <f t="shared" si="0"/>
        <v>25149.131396109824</v>
      </c>
      <c r="AP4" s="11">
        <f t="shared" si="0"/>
        <v>24394.65745422653</v>
      </c>
      <c r="AQ4" s="11"/>
      <c r="AR4" s="5"/>
    </row>
    <row r="5" spans="1:44" ht="14.25" customHeight="1" x14ac:dyDescent="0.4">
      <c r="A5" s="3">
        <v>1</v>
      </c>
      <c r="B5" s="3" t="s">
        <v>170</v>
      </c>
      <c r="C5" s="3" t="s">
        <v>171</v>
      </c>
      <c r="D5" s="3">
        <v>4</v>
      </c>
      <c r="E5" s="3" t="s">
        <v>241</v>
      </c>
      <c r="F5" s="3"/>
      <c r="G5" s="3"/>
      <c r="H5" s="3"/>
      <c r="I5" s="3">
        <v>0</v>
      </c>
      <c r="J5" s="3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4.25" customHeight="1" x14ac:dyDescent="0.4">
      <c r="A6" s="3">
        <v>1</v>
      </c>
      <c r="B6" s="3" t="s">
        <v>170</v>
      </c>
      <c r="C6" s="3" t="s">
        <v>171</v>
      </c>
      <c r="D6" s="3">
        <v>5</v>
      </c>
      <c r="E6" s="3" t="s">
        <v>243</v>
      </c>
      <c r="F6" s="3"/>
      <c r="G6" s="3"/>
      <c r="H6" s="3"/>
      <c r="I6" s="3">
        <v>0</v>
      </c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4.25" customHeight="1" x14ac:dyDescent="0.4">
      <c r="A7" s="4">
        <v>2</v>
      </c>
      <c r="B7" s="4" t="s">
        <v>172</v>
      </c>
      <c r="C7" s="4" t="s">
        <v>173</v>
      </c>
      <c r="D7" s="4">
        <v>1</v>
      </c>
      <c r="E7" s="4" t="s">
        <v>233</v>
      </c>
      <c r="F7" s="4" t="s">
        <v>265</v>
      </c>
      <c r="G7" s="4" t="s">
        <v>266</v>
      </c>
      <c r="H7" s="4" t="s">
        <v>250</v>
      </c>
      <c r="I7" s="4">
        <v>0</v>
      </c>
      <c r="J7" s="4">
        <v>11525</v>
      </c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4.25" customHeight="1" x14ac:dyDescent="0.4">
      <c r="A8" s="4">
        <v>2</v>
      </c>
      <c r="B8" s="4" t="s">
        <v>172</v>
      </c>
      <c r="C8" s="4" t="s">
        <v>173</v>
      </c>
      <c r="D8" s="4">
        <v>2</v>
      </c>
      <c r="E8" s="4" t="s">
        <v>235</v>
      </c>
      <c r="F8" s="4" t="s">
        <v>267</v>
      </c>
      <c r="G8" s="4" t="s">
        <v>267</v>
      </c>
      <c r="H8" s="4" t="s">
        <v>250</v>
      </c>
      <c r="I8" s="4">
        <v>0</v>
      </c>
      <c r="J8" s="4">
        <v>61.65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4.25" customHeight="1" x14ac:dyDescent="0.4">
      <c r="A9" s="4">
        <v>2</v>
      </c>
      <c r="B9" s="4" t="s">
        <v>172</v>
      </c>
      <c r="C9" s="4" t="s">
        <v>173</v>
      </c>
      <c r="D9" s="4">
        <v>3</v>
      </c>
      <c r="E9" s="4" t="s">
        <v>239</v>
      </c>
      <c r="F9" s="4" t="s">
        <v>268</v>
      </c>
      <c r="G9" s="4" t="s">
        <v>269</v>
      </c>
      <c r="H9" s="4" t="s">
        <v>247</v>
      </c>
      <c r="I9" s="4">
        <v>0</v>
      </c>
      <c r="J9" s="13">
        <f>760642*0.915</f>
        <v>695987.43</v>
      </c>
      <c r="K9" s="4">
        <f>J9*0.97</f>
        <v>675107.80709999998</v>
      </c>
      <c r="L9" s="11">
        <f t="shared" ref="L9:AP9" si="1">K9*0.97</f>
        <v>654854.57288699993</v>
      </c>
      <c r="M9" s="11">
        <f t="shared" si="1"/>
        <v>635208.93570038991</v>
      </c>
      <c r="N9" s="11">
        <f t="shared" si="1"/>
        <v>616152.66762937815</v>
      </c>
      <c r="O9" s="11">
        <f t="shared" si="1"/>
        <v>597668.08760049683</v>
      </c>
      <c r="P9" s="11">
        <f t="shared" si="1"/>
        <v>579738.0449724819</v>
      </c>
      <c r="Q9" s="11">
        <f t="shared" si="1"/>
        <v>562345.90362330747</v>
      </c>
      <c r="R9" s="11">
        <f t="shared" si="1"/>
        <v>545475.52651460818</v>
      </c>
      <c r="S9" s="11">
        <f t="shared" si="1"/>
        <v>529111.26071916986</v>
      </c>
      <c r="T9" s="11">
        <f t="shared" si="1"/>
        <v>513237.92289759475</v>
      </c>
      <c r="U9" s="11">
        <f t="shared" si="1"/>
        <v>497840.78521066689</v>
      </c>
      <c r="V9" s="11">
        <f t="shared" si="1"/>
        <v>482905.56165434688</v>
      </c>
      <c r="W9" s="11">
        <f t="shared" si="1"/>
        <v>468418.39480471646</v>
      </c>
      <c r="X9" s="11">
        <f t="shared" si="1"/>
        <v>454365.84296057496</v>
      </c>
      <c r="Y9" s="11">
        <f t="shared" si="1"/>
        <v>440734.8676717577</v>
      </c>
      <c r="Z9" s="11">
        <f t="shared" si="1"/>
        <v>427512.82164160494</v>
      </c>
      <c r="AA9" s="11">
        <f t="shared" si="1"/>
        <v>414687.43699235679</v>
      </c>
      <c r="AB9" s="11">
        <f t="shared" si="1"/>
        <v>402246.81388258608</v>
      </c>
      <c r="AC9" s="11">
        <f t="shared" si="1"/>
        <v>390179.40946610848</v>
      </c>
      <c r="AD9" s="11">
        <f t="shared" si="1"/>
        <v>378474.0271821252</v>
      </c>
      <c r="AE9" s="11">
        <f t="shared" si="1"/>
        <v>367119.80636666145</v>
      </c>
      <c r="AF9" s="11">
        <f t="shared" si="1"/>
        <v>356106.21217566158</v>
      </c>
      <c r="AG9" s="11">
        <f t="shared" si="1"/>
        <v>345423.0258103917</v>
      </c>
      <c r="AH9" s="11">
        <f t="shared" si="1"/>
        <v>335060.33503607992</v>
      </c>
      <c r="AI9" s="11">
        <f t="shared" si="1"/>
        <v>325008.52498499752</v>
      </c>
      <c r="AJ9" s="11">
        <f t="shared" si="1"/>
        <v>315258.26923544757</v>
      </c>
      <c r="AK9" s="11">
        <f t="shared" si="1"/>
        <v>305800.52115838416</v>
      </c>
      <c r="AL9" s="11">
        <f t="shared" si="1"/>
        <v>296626.50552363263</v>
      </c>
      <c r="AM9" s="11">
        <f t="shared" si="1"/>
        <v>287727.71035792364</v>
      </c>
      <c r="AN9" s="11">
        <f t="shared" si="1"/>
        <v>279095.87904718594</v>
      </c>
      <c r="AO9" s="11">
        <f t="shared" si="1"/>
        <v>270723.00267577037</v>
      </c>
      <c r="AP9" s="11">
        <f t="shared" si="1"/>
        <v>262601.31259549723</v>
      </c>
      <c r="AQ9" s="11"/>
      <c r="AR9" s="5"/>
    </row>
    <row r="10" spans="1:44" ht="14.25" customHeight="1" x14ac:dyDescent="0.4">
      <c r="A10" s="4">
        <v>2</v>
      </c>
      <c r="B10" s="4" t="s">
        <v>172</v>
      </c>
      <c r="C10" s="4" t="s">
        <v>173</v>
      </c>
      <c r="D10" s="4">
        <v>4</v>
      </c>
      <c r="E10" s="4" t="s">
        <v>241</v>
      </c>
      <c r="F10" s="4"/>
      <c r="G10" s="4"/>
      <c r="H10" s="4"/>
      <c r="I10" s="4">
        <v>0</v>
      </c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4.25" customHeight="1" x14ac:dyDescent="0.4">
      <c r="A11" s="4">
        <v>2</v>
      </c>
      <c r="B11" s="4" t="s">
        <v>172</v>
      </c>
      <c r="C11" s="4" t="s">
        <v>173</v>
      </c>
      <c r="D11" s="4">
        <v>5</v>
      </c>
      <c r="E11" s="4" t="s">
        <v>243</v>
      </c>
      <c r="F11" s="4"/>
      <c r="G11" s="4"/>
      <c r="H11" s="4"/>
      <c r="I11" s="4">
        <v>0</v>
      </c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4.25" customHeight="1" x14ac:dyDescent="0.4">
      <c r="A12" s="3">
        <v>3</v>
      </c>
      <c r="B12" s="3" t="s">
        <v>174</v>
      </c>
      <c r="C12" s="3" t="s">
        <v>175</v>
      </c>
      <c r="D12" s="3">
        <v>1</v>
      </c>
      <c r="E12" s="3" t="s">
        <v>233</v>
      </c>
      <c r="F12" s="3" t="s">
        <v>273</v>
      </c>
      <c r="G12" s="3" t="s">
        <v>266</v>
      </c>
      <c r="H12" s="3" t="s">
        <v>250</v>
      </c>
      <c r="I12" s="3">
        <v>0</v>
      </c>
      <c r="J12" s="3">
        <v>1.4</v>
      </c>
      <c r="K12" s="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4.25" customHeight="1" x14ac:dyDescent="0.4">
      <c r="A13" s="3">
        <v>3</v>
      </c>
      <c r="B13" s="3" t="s">
        <v>174</v>
      </c>
      <c r="C13" s="3" t="s">
        <v>175</v>
      </c>
      <c r="D13" s="3">
        <v>2</v>
      </c>
      <c r="E13" s="3" t="s">
        <v>235</v>
      </c>
      <c r="F13" s="3" t="s">
        <v>267</v>
      </c>
      <c r="G13" s="3" t="s">
        <v>267</v>
      </c>
      <c r="H13" s="3" t="s">
        <v>250</v>
      </c>
      <c r="I13" s="3">
        <v>0</v>
      </c>
      <c r="J13" s="3">
        <v>61.65</v>
      </c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 customHeight="1" x14ac:dyDescent="0.4">
      <c r="A14" s="3">
        <v>3</v>
      </c>
      <c r="B14" s="3" t="s">
        <v>174</v>
      </c>
      <c r="C14" s="3" t="s">
        <v>175</v>
      </c>
      <c r="D14" s="3">
        <v>3</v>
      </c>
      <c r="E14" s="3" t="s">
        <v>239</v>
      </c>
      <c r="F14" s="3" t="s">
        <v>268</v>
      </c>
      <c r="G14" s="3" t="s">
        <v>269</v>
      </c>
      <c r="H14" s="3" t="s">
        <v>250</v>
      </c>
      <c r="I14" s="3">
        <v>0</v>
      </c>
      <c r="J14" s="3">
        <v>0</v>
      </c>
      <c r="K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5"/>
    </row>
    <row r="15" spans="1:44" ht="14.25" customHeight="1" x14ac:dyDescent="0.4">
      <c r="A15" s="3">
        <v>3</v>
      </c>
      <c r="B15" s="3" t="s">
        <v>174</v>
      </c>
      <c r="C15" s="3" t="s">
        <v>175</v>
      </c>
      <c r="D15" s="3">
        <v>4</v>
      </c>
      <c r="E15" s="3" t="s">
        <v>241</v>
      </c>
      <c r="F15" s="3"/>
      <c r="G15" s="3"/>
      <c r="H15" s="3"/>
      <c r="I15" s="3">
        <v>0</v>
      </c>
      <c r="J15" s="3"/>
      <c r="K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4.25" customHeight="1" x14ac:dyDescent="0.4">
      <c r="A16" s="3">
        <v>3</v>
      </c>
      <c r="B16" s="3" t="s">
        <v>174</v>
      </c>
      <c r="C16" s="3" t="s">
        <v>175</v>
      </c>
      <c r="D16" s="3">
        <v>5</v>
      </c>
      <c r="E16" s="3" t="s">
        <v>243</v>
      </c>
      <c r="F16" s="3"/>
      <c r="G16" s="3"/>
      <c r="H16" s="3"/>
      <c r="I16" s="3">
        <v>0</v>
      </c>
      <c r="J16" s="3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4.25" customHeight="1" x14ac:dyDescent="0.4">
      <c r="A17" s="4">
        <v>4</v>
      </c>
      <c r="B17" s="4" t="s">
        <v>176</v>
      </c>
      <c r="C17" s="4" t="s">
        <v>177</v>
      </c>
      <c r="D17" s="4">
        <v>1</v>
      </c>
      <c r="E17" s="4" t="s">
        <v>233</v>
      </c>
      <c r="F17" s="4" t="s">
        <v>273</v>
      </c>
      <c r="G17" s="4" t="s">
        <v>266</v>
      </c>
      <c r="H17" s="4" t="s">
        <v>276</v>
      </c>
      <c r="I17" s="4">
        <v>0</v>
      </c>
      <c r="J17" s="4">
        <v>2</v>
      </c>
      <c r="K17" s="12">
        <v>0.95544531315097936</v>
      </c>
      <c r="L17" s="18">
        <v>0.91089062630195894</v>
      </c>
      <c r="M17" s="18">
        <v>0.8663359394529383</v>
      </c>
      <c r="N17" s="18">
        <v>0.82178125260391788</v>
      </c>
      <c r="O17" s="18">
        <v>0.80693104520503123</v>
      </c>
      <c r="P17" s="18">
        <v>0.79207880547996434</v>
      </c>
      <c r="Q17" s="18">
        <v>0.77227785150605521</v>
      </c>
      <c r="R17" s="18">
        <v>0.75247486520596607</v>
      </c>
      <c r="S17" s="18">
        <v>0.73267187890587682</v>
      </c>
      <c r="T17" s="18">
        <v>0.7128709249319678</v>
      </c>
      <c r="U17" s="18">
        <v>0.70296943178192328</v>
      </c>
      <c r="V17" s="18">
        <v>0.69306793863187854</v>
      </c>
      <c r="W17" s="18">
        <v>0.69140549581645649</v>
      </c>
      <c r="X17" s="18">
        <v>0.68974305300103445</v>
      </c>
      <c r="Y17" s="18">
        <v>0.68807857785943216</v>
      </c>
      <c r="Z17" s="18">
        <v>0.68641613504400989</v>
      </c>
      <c r="AA17" s="18">
        <v>0.68475165990240772</v>
      </c>
      <c r="AB17" s="18">
        <v>0.68308921708698556</v>
      </c>
      <c r="AC17" s="18">
        <v>0.68142474194538316</v>
      </c>
      <c r="AD17" s="18">
        <v>0.67976229912996111</v>
      </c>
      <c r="AE17" s="18">
        <v>0.67809782398835883</v>
      </c>
      <c r="AF17" s="18">
        <v>0.67643538117293667</v>
      </c>
      <c r="AG17" s="18">
        <v>0.67477090603133438</v>
      </c>
      <c r="AH17" s="18">
        <v>0.67310846321591233</v>
      </c>
      <c r="AI17" s="18">
        <v>0.67144602040049017</v>
      </c>
      <c r="AJ17" s="18">
        <v>0.66978154525888778</v>
      </c>
      <c r="AK17" s="18">
        <v>0.66811910244346573</v>
      </c>
      <c r="AL17" s="18">
        <v>0.66645462730186344</v>
      </c>
      <c r="AM17" s="18">
        <v>0.66479218448644128</v>
      </c>
      <c r="AN17" s="18">
        <v>0.663127709344839</v>
      </c>
      <c r="AO17" s="18">
        <v>0.66146526652941684</v>
      </c>
      <c r="AP17" s="18">
        <v>0.65980079138781456</v>
      </c>
      <c r="AQ17" s="5"/>
      <c r="AR17" s="5"/>
    </row>
    <row r="18" spans="1:44" ht="14.25" customHeight="1" x14ac:dyDescent="0.4">
      <c r="A18" s="4">
        <v>4</v>
      </c>
      <c r="B18" s="4" t="s">
        <v>176</v>
      </c>
      <c r="C18" s="4" t="s">
        <v>177</v>
      </c>
      <c r="D18" s="4">
        <v>2</v>
      </c>
      <c r="E18" s="4" t="s">
        <v>235</v>
      </c>
      <c r="F18" s="4" t="s">
        <v>267</v>
      </c>
      <c r="G18" s="4" t="s">
        <v>267</v>
      </c>
      <c r="H18" s="4" t="s">
        <v>250</v>
      </c>
      <c r="I18" s="4">
        <v>0</v>
      </c>
      <c r="J18" s="4">
        <v>20.3445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4.25" customHeight="1" x14ac:dyDescent="0.4">
      <c r="A19" s="4">
        <v>4</v>
      </c>
      <c r="B19" s="4" t="s">
        <v>176</v>
      </c>
      <c r="C19" s="4" t="s">
        <v>177</v>
      </c>
      <c r="D19" s="4">
        <v>3</v>
      </c>
      <c r="E19" s="4" t="s">
        <v>239</v>
      </c>
      <c r="F19" s="4" t="s">
        <v>268</v>
      </c>
      <c r="G19" s="4" t="s">
        <v>269</v>
      </c>
      <c r="H19" s="4" t="s">
        <v>250</v>
      </c>
      <c r="I19" s="4">
        <v>0</v>
      </c>
      <c r="J19" s="4">
        <v>0</v>
      </c>
      <c r="K19" s="1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5"/>
    </row>
    <row r="20" spans="1:44" ht="14.25" customHeight="1" x14ac:dyDescent="0.4">
      <c r="A20" s="4">
        <v>4</v>
      </c>
      <c r="B20" s="4" t="s">
        <v>176</v>
      </c>
      <c r="C20" s="4" t="s">
        <v>177</v>
      </c>
      <c r="D20" s="4">
        <v>4</v>
      </c>
      <c r="E20" s="4" t="s">
        <v>241</v>
      </c>
      <c r="F20" s="4"/>
      <c r="G20" s="4"/>
      <c r="H20" s="4"/>
      <c r="I20" s="4">
        <v>0</v>
      </c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4.25" customHeight="1" x14ac:dyDescent="0.4">
      <c r="A21" s="4">
        <v>4</v>
      </c>
      <c r="B21" s="4" t="s">
        <v>176</v>
      </c>
      <c r="C21" s="4" t="s">
        <v>177</v>
      </c>
      <c r="D21" s="4">
        <v>5</v>
      </c>
      <c r="E21" s="4" t="s">
        <v>243</v>
      </c>
      <c r="F21" s="4"/>
      <c r="G21" s="4"/>
      <c r="H21" s="4"/>
      <c r="I21" s="4">
        <v>0</v>
      </c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4.25" customHeight="1" x14ac:dyDescent="0.4">
      <c r="A22" s="3">
        <v>5</v>
      </c>
      <c r="B22" s="3" t="s">
        <v>178</v>
      </c>
      <c r="C22" s="3" t="s">
        <v>179</v>
      </c>
      <c r="D22" s="3">
        <v>1</v>
      </c>
      <c r="E22" s="3" t="s">
        <v>233</v>
      </c>
      <c r="F22" s="3" t="s">
        <v>277</v>
      </c>
      <c r="G22" s="3" t="s">
        <v>266</v>
      </c>
      <c r="H22" s="3" t="s">
        <v>276</v>
      </c>
      <c r="I22" s="3">
        <v>0</v>
      </c>
      <c r="J22" s="20">
        <v>1.0212135901361605</v>
      </c>
      <c r="K22" s="20">
        <v>0.92915117705391093</v>
      </c>
      <c r="L22" s="18">
        <v>0.87870869501872861</v>
      </c>
      <c r="M22" s="18">
        <v>0.8475493121906974</v>
      </c>
      <c r="N22" s="18">
        <v>0.81602334838821866</v>
      </c>
      <c r="O22" s="18">
        <v>0.79079975749258624</v>
      </c>
      <c r="P22" s="18">
        <v>0.76594744732748365</v>
      </c>
      <c r="Q22" s="18">
        <v>0.74703092909477997</v>
      </c>
      <c r="R22" s="18">
        <v>0.72811441086207629</v>
      </c>
      <c r="S22" s="18">
        <v>0.70919789262937249</v>
      </c>
      <c r="T22" s="18">
        <v>0.69065265512719887</v>
      </c>
      <c r="U22" s="18">
        <v>0.67173613689449518</v>
      </c>
      <c r="V22" s="18">
        <v>0.65281961866179139</v>
      </c>
      <c r="W22" s="18">
        <v>0.65133449573967117</v>
      </c>
      <c r="X22" s="18">
        <v>0.64984937281755073</v>
      </c>
      <c r="Y22" s="18">
        <v>0.64799766892098298</v>
      </c>
      <c r="Z22" s="18">
        <v>0.64651254599886276</v>
      </c>
      <c r="AA22" s="18">
        <v>0.64502742307674232</v>
      </c>
      <c r="AB22" s="18">
        <v>0.64354230015462199</v>
      </c>
      <c r="AC22" s="18">
        <v>0.64169059625805414</v>
      </c>
      <c r="AD22" s="18">
        <v>0.64020547333593392</v>
      </c>
      <c r="AE22" s="18">
        <v>0.63872035041381348</v>
      </c>
      <c r="AF22" s="18">
        <v>0.63723992724777589</v>
      </c>
      <c r="AG22" s="18">
        <v>0.63575480432565545</v>
      </c>
      <c r="AH22" s="18">
        <v>0.63389840067300507</v>
      </c>
      <c r="AI22" s="18">
        <v>0.63241797750696749</v>
      </c>
      <c r="AJ22" s="18">
        <v>0.63093285458484705</v>
      </c>
      <c r="AK22" s="18">
        <v>0.62944773166272672</v>
      </c>
      <c r="AL22" s="18">
        <v>0.62759602776615897</v>
      </c>
      <c r="AM22" s="18">
        <v>0.62611090484403864</v>
      </c>
      <c r="AN22" s="18">
        <v>0.6246257819219182</v>
      </c>
      <c r="AO22" s="18">
        <v>0.62314535875588062</v>
      </c>
      <c r="AP22" s="18">
        <v>0.62128895510323012</v>
      </c>
      <c r="AQ22" s="5"/>
      <c r="AR22" s="5"/>
    </row>
    <row r="23" spans="1:44" ht="14.25" customHeight="1" x14ac:dyDescent="0.4">
      <c r="A23" s="3">
        <v>5</v>
      </c>
      <c r="B23" s="3" t="s">
        <v>178</v>
      </c>
      <c r="C23" s="3" t="s">
        <v>179</v>
      </c>
      <c r="D23" s="3">
        <v>2</v>
      </c>
      <c r="E23" s="3" t="s">
        <v>235</v>
      </c>
      <c r="F23" s="3" t="s">
        <v>267</v>
      </c>
      <c r="G23" s="3" t="s">
        <v>267</v>
      </c>
      <c r="H23" s="3" t="s">
        <v>250</v>
      </c>
      <c r="I23" s="3">
        <v>0</v>
      </c>
      <c r="J23" s="3">
        <v>30.824999999999999</v>
      </c>
      <c r="K23" s="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4.25" customHeight="1" x14ac:dyDescent="0.4">
      <c r="A24" s="3">
        <v>5</v>
      </c>
      <c r="B24" s="3" t="s">
        <v>178</v>
      </c>
      <c r="C24" s="3" t="s">
        <v>179</v>
      </c>
      <c r="D24" s="3">
        <v>3</v>
      </c>
      <c r="E24" s="3" t="s">
        <v>239</v>
      </c>
      <c r="F24" s="3" t="s">
        <v>268</v>
      </c>
      <c r="G24" s="3" t="s">
        <v>269</v>
      </c>
      <c r="H24" s="3" t="s">
        <v>250</v>
      </c>
      <c r="I24" s="3">
        <v>0</v>
      </c>
      <c r="J24" s="3">
        <v>0</v>
      </c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5"/>
    </row>
    <row r="25" spans="1:44" ht="14.25" customHeight="1" x14ac:dyDescent="0.4">
      <c r="A25" s="3">
        <v>5</v>
      </c>
      <c r="B25" s="3" t="s">
        <v>178</v>
      </c>
      <c r="C25" s="3" t="s">
        <v>179</v>
      </c>
      <c r="D25" s="3">
        <v>4</v>
      </c>
      <c r="E25" s="3" t="s">
        <v>241</v>
      </c>
      <c r="F25" s="3"/>
      <c r="G25" s="3"/>
      <c r="H25" s="3"/>
      <c r="I25" s="3">
        <v>0</v>
      </c>
      <c r="J25" s="3"/>
      <c r="K25" s="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4.25" customHeight="1" x14ac:dyDescent="0.4">
      <c r="A26" s="3">
        <v>5</v>
      </c>
      <c r="B26" s="3" t="s">
        <v>178</v>
      </c>
      <c r="C26" s="3" t="s">
        <v>179</v>
      </c>
      <c r="D26" s="3">
        <v>5</v>
      </c>
      <c r="E26" s="3" t="s">
        <v>243</v>
      </c>
      <c r="F26" s="3"/>
      <c r="G26" s="3"/>
      <c r="H26" s="3"/>
      <c r="I26" s="3">
        <v>0</v>
      </c>
      <c r="J26" s="3"/>
      <c r="K26" s="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4.25" customHeight="1" x14ac:dyDescent="0.4">
      <c r="A27" s="4">
        <v>6</v>
      </c>
      <c r="B27" s="4" t="s">
        <v>180</v>
      </c>
      <c r="C27" s="4" t="s">
        <v>181</v>
      </c>
      <c r="D27" s="4">
        <v>1</v>
      </c>
      <c r="E27" s="4" t="s">
        <v>233</v>
      </c>
      <c r="F27" s="4" t="s">
        <v>277</v>
      </c>
      <c r="G27" s="4" t="s">
        <v>266</v>
      </c>
      <c r="H27" s="4" t="s">
        <v>276</v>
      </c>
      <c r="I27" s="4">
        <v>0</v>
      </c>
      <c r="J27" s="21">
        <v>1.0212135901361605</v>
      </c>
      <c r="K27" s="21">
        <v>0.92915117705391093</v>
      </c>
      <c r="L27" s="18">
        <v>0.87870869501872861</v>
      </c>
      <c r="M27" s="18">
        <v>0.8475493121906974</v>
      </c>
      <c r="N27" s="18">
        <v>0.81602334838821866</v>
      </c>
      <c r="O27" s="18">
        <v>0.79079975749258624</v>
      </c>
      <c r="P27" s="18">
        <v>0.76594744732748365</v>
      </c>
      <c r="Q27" s="18">
        <v>0.74703092909477997</v>
      </c>
      <c r="R27" s="18">
        <v>0.72811441086207629</v>
      </c>
      <c r="S27" s="18">
        <v>0.70919789262937249</v>
      </c>
      <c r="T27" s="18">
        <v>0.69065265512719887</v>
      </c>
      <c r="U27" s="18">
        <v>0.67173613689449518</v>
      </c>
      <c r="V27" s="18">
        <v>0.65281961866179139</v>
      </c>
      <c r="W27" s="18">
        <v>0.65133449573967117</v>
      </c>
      <c r="X27" s="18">
        <v>0.64984937281755073</v>
      </c>
      <c r="Y27" s="18">
        <v>0.64799766892098298</v>
      </c>
      <c r="Z27" s="18">
        <v>0.64651254599886276</v>
      </c>
      <c r="AA27" s="18">
        <v>0.64502742307674232</v>
      </c>
      <c r="AB27" s="18">
        <v>0.64354230015462199</v>
      </c>
      <c r="AC27" s="18">
        <v>0.64169059625805414</v>
      </c>
      <c r="AD27" s="18">
        <v>0.64020547333593392</v>
      </c>
      <c r="AE27" s="18">
        <v>0.63872035041381348</v>
      </c>
      <c r="AF27" s="18">
        <v>0.63723992724777589</v>
      </c>
      <c r="AG27" s="18">
        <v>0.63575480432565545</v>
      </c>
      <c r="AH27" s="18">
        <v>0.63389840067300507</v>
      </c>
      <c r="AI27" s="18">
        <v>0.63241797750696749</v>
      </c>
      <c r="AJ27" s="18">
        <v>0.63093285458484705</v>
      </c>
      <c r="AK27" s="18">
        <v>0.62944773166272672</v>
      </c>
      <c r="AL27" s="18">
        <v>0.62759602776615897</v>
      </c>
      <c r="AM27" s="18">
        <v>0.62611090484403864</v>
      </c>
      <c r="AN27" s="18">
        <v>0.6246257819219182</v>
      </c>
      <c r="AO27" s="18">
        <v>0.62314535875588062</v>
      </c>
      <c r="AP27" s="18">
        <v>0.62128895510323012</v>
      </c>
      <c r="AQ27" s="5"/>
      <c r="AR27" s="5"/>
    </row>
    <row r="28" spans="1:44" ht="14.25" customHeight="1" x14ac:dyDescent="0.4">
      <c r="A28" s="4">
        <v>6</v>
      </c>
      <c r="B28" s="4" t="s">
        <v>180</v>
      </c>
      <c r="C28" s="4" t="s">
        <v>181</v>
      </c>
      <c r="D28" s="4">
        <v>2</v>
      </c>
      <c r="E28" s="4" t="s">
        <v>235</v>
      </c>
      <c r="F28" s="4" t="s">
        <v>267</v>
      </c>
      <c r="G28" s="4" t="s">
        <v>267</v>
      </c>
      <c r="H28" s="4" t="s">
        <v>250</v>
      </c>
      <c r="I28" s="4">
        <v>0</v>
      </c>
      <c r="J28" s="4">
        <v>30.824999999999999</v>
      </c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4.25" customHeight="1" x14ac:dyDescent="0.4">
      <c r="A29" s="4">
        <v>6</v>
      </c>
      <c r="B29" s="4" t="s">
        <v>180</v>
      </c>
      <c r="C29" s="4" t="s">
        <v>181</v>
      </c>
      <c r="D29" s="4">
        <v>3</v>
      </c>
      <c r="E29" s="4" t="s">
        <v>239</v>
      </c>
      <c r="F29" s="4" t="s">
        <v>268</v>
      </c>
      <c r="G29" s="4" t="s">
        <v>269</v>
      </c>
      <c r="H29" s="4" t="s">
        <v>250</v>
      </c>
      <c r="I29" s="4">
        <v>0</v>
      </c>
      <c r="J29" s="4">
        <v>0</v>
      </c>
      <c r="K29" s="1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5"/>
    </row>
    <row r="30" spans="1:44" ht="14.25" customHeight="1" x14ac:dyDescent="0.4">
      <c r="A30" s="4">
        <v>6</v>
      </c>
      <c r="B30" s="4" t="s">
        <v>180</v>
      </c>
      <c r="C30" s="4" t="s">
        <v>181</v>
      </c>
      <c r="D30" s="4">
        <v>4</v>
      </c>
      <c r="E30" s="4" t="s">
        <v>241</v>
      </c>
      <c r="F30" s="4"/>
      <c r="G30" s="4"/>
      <c r="H30" s="4"/>
      <c r="I30" s="4">
        <v>0</v>
      </c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4.25" customHeight="1" x14ac:dyDescent="0.4">
      <c r="A31" s="4">
        <v>6</v>
      </c>
      <c r="B31" s="4" t="s">
        <v>180</v>
      </c>
      <c r="C31" s="4" t="s">
        <v>181</v>
      </c>
      <c r="D31" s="4">
        <v>5</v>
      </c>
      <c r="E31" s="4" t="s">
        <v>243</v>
      </c>
      <c r="F31" s="4"/>
      <c r="G31" s="4"/>
      <c r="H31" s="4"/>
      <c r="I31" s="4">
        <v>0</v>
      </c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4.25" customHeight="1" x14ac:dyDescent="0.4">
      <c r="A32" s="3">
        <v>7</v>
      </c>
      <c r="B32" s="3" t="s">
        <v>182</v>
      </c>
      <c r="C32" s="3" t="s">
        <v>183</v>
      </c>
      <c r="D32" s="3">
        <v>1</v>
      </c>
      <c r="E32" s="3" t="s">
        <v>233</v>
      </c>
      <c r="F32" s="3" t="s">
        <v>265</v>
      </c>
      <c r="G32" s="3" t="s">
        <v>266</v>
      </c>
      <c r="H32" s="3" t="s">
        <v>250</v>
      </c>
      <c r="I32" s="3">
        <v>0</v>
      </c>
      <c r="J32" s="3">
        <v>3343</v>
      </c>
      <c r="K32" s="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ht="14.25" customHeight="1" x14ac:dyDescent="0.4">
      <c r="A33" s="3">
        <v>7</v>
      </c>
      <c r="B33" s="3" t="s">
        <v>182</v>
      </c>
      <c r="C33" s="3" t="s">
        <v>183</v>
      </c>
      <c r="D33" s="3">
        <v>2</v>
      </c>
      <c r="E33" s="3" t="s">
        <v>235</v>
      </c>
      <c r="F33" s="3" t="s">
        <v>267</v>
      </c>
      <c r="G33" s="3" t="s">
        <v>267</v>
      </c>
      <c r="H33" s="3" t="s">
        <v>250</v>
      </c>
      <c r="I33" s="3">
        <v>0</v>
      </c>
      <c r="J33" s="3">
        <v>5.41</v>
      </c>
      <c r="K33" s="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ht="14.25" customHeight="1" x14ac:dyDescent="0.4">
      <c r="A34" s="3">
        <v>7</v>
      </c>
      <c r="B34" s="3" t="s">
        <v>182</v>
      </c>
      <c r="C34" s="3" t="s">
        <v>183</v>
      </c>
      <c r="D34" s="3">
        <v>3</v>
      </c>
      <c r="E34" s="3" t="s">
        <v>239</v>
      </c>
      <c r="F34" s="3" t="s">
        <v>268</v>
      </c>
      <c r="G34" s="3" t="s">
        <v>269</v>
      </c>
      <c r="H34" s="3" t="s">
        <v>247</v>
      </c>
      <c r="I34" s="3">
        <v>0</v>
      </c>
      <c r="J34" s="10">
        <f>1326789</f>
        <v>1326789</v>
      </c>
      <c r="K34" s="10">
        <f>J34*0.97</f>
        <v>1286985.33</v>
      </c>
      <c r="L34" s="11">
        <f t="shared" ref="L34:AP34" si="2">K34*0.97</f>
        <v>1248375.7701000001</v>
      </c>
      <c r="M34" s="11">
        <f t="shared" si="2"/>
        <v>1210924.496997</v>
      </c>
      <c r="N34" s="11">
        <f t="shared" si="2"/>
        <v>1174596.7620870899</v>
      </c>
      <c r="O34" s="11">
        <f t="shared" si="2"/>
        <v>1139358.8592244773</v>
      </c>
      <c r="P34" s="11">
        <f t="shared" si="2"/>
        <v>1105178.093447743</v>
      </c>
      <c r="Q34" s="11">
        <f t="shared" si="2"/>
        <v>1072022.7506443106</v>
      </c>
      <c r="R34" s="11">
        <f t="shared" si="2"/>
        <v>1039862.0681249812</v>
      </c>
      <c r="S34" s="11">
        <f t="shared" si="2"/>
        <v>1008666.2060812318</v>
      </c>
      <c r="T34" s="11">
        <f t="shared" si="2"/>
        <v>978406.21989879489</v>
      </c>
      <c r="U34" s="11">
        <f t="shared" si="2"/>
        <v>949054.03330183099</v>
      </c>
      <c r="V34" s="11">
        <f t="shared" si="2"/>
        <v>920582.41230277601</v>
      </c>
      <c r="W34" s="11">
        <f t="shared" si="2"/>
        <v>892964.93993369269</v>
      </c>
      <c r="X34" s="11">
        <f t="shared" si="2"/>
        <v>866175.99173568189</v>
      </c>
      <c r="Y34" s="11">
        <f t="shared" si="2"/>
        <v>840190.71198361146</v>
      </c>
      <c r="Z34" s="11">
        <f t="shared" si="2"/>
        <v>814984.99062410311</v>
      </c>
      <c r="AA34" s="11">
        <f t="shared" si="2"/>
        <v>790535.44090537995</v>
      </c>
      <c r="AB34" s="11">
        <f t="shared" si="2"/>
        <v>766819.37767821853</v>
      </c>
      <c r="AC34" s="11">
        <f t="shared" si="2"/>
        <v>743814.796347872</v>
      </c>
      <c r="AD34" s="11">
        <f t="shared" si="2"/>
        <v>721500.3524574358</v>
      </c>
      <c r="AE34" s="11">
        <f t="shared" si="2"/>
        <v>699855.34188371268</v>
      </c>
      <c r="AF34" s="11">
        <f t="shared" si="2"/>
        <v>678859.68162720127</v>
      </c>
      <c r="AG34" s="11">
        <f t="shared" si="2"/>
        <v>658493.89117838524</v>
      </c>
      <c r="AH34" s="11">
        <f t="shared" si="2"/>
        <v>638739.07444303366</v>
      </c>
      <c r="AI34" s="11">
        <f t="shared" si="2"/>
        <v>619576.90220974269</v>
      </c>
      <c r="AJ34" s="11">
        <f t="shared" si="2"/>
        <v>600989.59514345042</v>
      </c>
      <c r="AK34" s="11">
        <f t="shared" si="2"/>
        <v>582959.90728914691</v>
      </c>
      <c r="AL34" s="11">
        <f t="shared" si="2"/>
        <v>565471.11007047247</v>
      </c>
      <c r="AM34" s="11">
        <f t="shared" si="2"/>
        <v>548506.97676835826</v>
      </c>
      <c r="AN34" s="11">
        <f t="shared" si="2"/>
        <v>532051.76746530749</v>
      </c>
      <c r="AO34" s="11">
        <f t="shared" si="2"/>
        <v>516090.21444134827</v>
      </c>
      <c r="AP34" s="11">
        <f t="shared" si="2"/>
        <v>500607.50800810783</v>
      </c>
      <c r="AQ34" s="11"/>
      <c r="AR34" s="5"/>
    </row>
    <row r="35" spans="1:44" ht="14.25" customHeight="1" x14ac:dyDescent="0.4">
      <c r="A35" s="3">
        <v>7</v>
      </c>
      <c r="B35" s="3" t="s">
        <v>182</v>
      </c>
      <c r="C35" s="3" t="s">
        <v>183</v>
      </c>
      <c r="D35" s="3">
        <v>4</v>
      </c>
      <c r="E35" s="3" t="s">
        <v>241</v>
      </c>
      <c r="F35" s="3"/>
      <c r="G35" s="3"/>
      <c r="H35" s="3"/>
      <c r="I35" s="3">
        <v>0</v>
      </c>
      <c r="J35" s="3"/>
      <c r="K35" s="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ht="14.25" customHeight="1" x14ac:dyDescent="0.4">
      <c r="A36" s="3">
        <v>7</v>
      </c>
      <c r="B36" s="3" t="s">
        <v>182</v>
      </c>
      <c r="C36" s="3" t="s">
        <v>183</v>
      </c>
      <c r="D36" s="3">
        <v>5</v>
      </c>
      <c r="E36" s="3" t="s">
        <v>243</v>
      </c>
      <c r="F36" s="3"/>
      <c r="G36" s="3"/>
      <c r="H36" s="3"/>
      <c r="I36" s="3">
        <v>0</v>
      </c>
      <c r="J36" s="3"/>
      <c r="K36" s="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ht="14.25" customHeight="1" x14ac:dyDescent="0.4">
      <c r="A37" s="4">
        <v>8</v>
      </c>
      <c r="B37" s="4" t="s">
        <v>184</v>
      </c>
      <c r="C37" s="4" t="s">
        <v>185</v>
      </c>
      <c r="D37" s="4">
        <v>1</v>
      </c>
      <c r="E37" s="4" t="s">
        <v>233</v>
      </c>
      <c r="F37" s="4" t="s">
        <v>265</v>
      </c>
      <c r="G37" s="4" t="s">
        <v>266</v>
      </c>
      <c r="H37" s="4" t="s">
        <v>250</v>
      </c>
      <c r="I37" s="4">
        <v>0</v>
      </c>
      <c r="J37" s="4">
        <f>J32*(742/1153)</f>
        <v>2151.3495229835212</v>
      </c>
      <c r="K37" s="1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ht="14.25" customHeight="1" x14ac:dyDescent="0.4">
      <c r="A38" s="4">
        <v>8</v>
      </c>
      <c r="B38" s="4" t="s">
        <v>184</v>
      </c>
      <c r="C38" s="4" t="s">
        <v>185</v>
      </c>
      <c r="D38" s="4">
        <v>2</v>
      </c>
      <c r="E38" s="4" t="s">
        <v>235</v>
      </c>
      <c r="F38" s="4" t="s">
        <v>267</v>
      </c>
      <c r="G38" s="4" t="s">
        <v>267</v>
      </c>
      <c r="H38" s="4" t="s">
        <v>250</v>
      </c>
      <c r="I38" s="4">
        <v>0</v>
      </c>
      <c r="J38" s="4">
        <v>1.7853000000000001</v>
      </c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ht="14.25" customHeight="1" x14ac:dyDescent="0.4">
      <c r="A39" s="4">
        <v>8</v>
      </c>
      <c r="B39" s="4" t="s">
        <v>184</v>
      </c>
      <c r="C39" s="4" t="s">
        <v>185</v>
      </c>
      <c r="D39" s="4">
        <v>3</v>
      </c>
      <c r="E39" s="4" t="s">
        <v>239</v>
      </c>
      <c r="F39" s="4" t="s">
        <v>268</v>
      </c>
      <c r="G39" s="4" t="s">
        <v>269</v>
      </c>
      <c r="H39" s="4" t="s">
        <v>250</v>
      </c>
      <c r="I39" s="4">
        <v>0</v>
      </c>
      <c r="J39" s="4">
        <v>0</v>
      </c>
      <c r="K39" s="1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5"/>
    </row>
    <row r="40" spans="1:44" ht="14.25" customHeight="1" x14ac:dyDescent="0.4">
      <c r="A40" s="4">
        <v>8</v>
      </c>
      <c r="B40" s="4" t="s">
        <v>184</v>
      </c>
      <c r="C40" s="4" t="s">
        <v>185</v>
      </c>
      <c r="D40" s="4">
        <v>4</v>
      </c>
      <c r="E40" s="4" t="s">
        <v>241</v>
      </c>
      <c r="F40" s="4"/>
      <c r="G40" s="4"/>
      <c r="H40" s="4"/>
      <c r="I40" s="4">
        <v>0</v>
      </c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ht="14.25" customHeight="1" thickBot="1" x14ac:dyDescent="0.45">
      <c r="A41" s="50">
        <v>8</v>
      </c>
      <c r="B41" s="50" t="s">
        <v>184</v>
      </c>
      <c r="C41" s="50" t="s">
        <v>185</v>
      </c>
      <c r="D41" s="50">
        <v>5</v>
      </c>
      <c r="E41" s="50" t="s">
        <v>243</v>
      </c>
      <c r="F41" s="50"/>
      <c r="G41" s="50"/>
      <c r="H41" s="50"/>
      <c r="I41" s="50">
        <v>0</v>
      </c>
      <c r="J41" s="50"/>
      <c r="K41" s="5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ht="14.25" customHeight="1" x14ac:dyDescent="0.4">
      <c r="A42" s="68">
        <v>9</v>
      </c>
      <c r="B42" s="36" t="s">
        <v>306</v>
      </c>
      <c r="C42" s="36" t="s">
        <v>312</v>
      </c>
      <c r="D42" s="36">
        <v>1</v>
      </c>
      <c r="E42" s="36" t="s">
        <v>233</v>
      </c>
      <c r="F42" s="36" t="s">
        <v>265</v>
      </c>
      <c r="G42" s="36" t="s">
        <v>266</v>
      </c>
      <c r="H42" s="36" t="s">
        <v>250</v>
      </c>
      <c r="I42" s="36">
        <v>0</v>
      </c>
      <c r="J42" s="36">
        <v>16250</v>
      </c>
      <c r="K42" s="37"/>
      <c r="L42" s="49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ht="14.25" customHeight="1" x14ac:dyDescent="0.4">
      <c r="A43" s="69">
        <v>9</v>
      </c>
      <c r="B43" s="5" t="s">
        <v>306</v>
      </c>
      <c r="C43" s="5" t="s">
        <v>312</v>
      </c>
      <c r="D43" s="5">
        <v>2</v>
      </c>
      <c r="E43" s="5" t="s">
        <v>235</v>
      </c>
      <c r="F43" s="5" t="s">
        <v>267</v>
      </c>
      <c r="G43" s="5" t="s">
        <v>267</v>
      </c>
      <c r="H43" s="5" t="s">
        <v>250</v>
      </c>
      <c r="I43" s="5">
        <v>0</v>
      </c>
      <c r="J43" s="5">
        <v>171.78</v>
      </c>
      <c r="K43" s="39"/>
      <c r="L43" s="49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.25" customHeight="1" x14ac:dyDescent="0.4">
      <c r="A44" s="69">
        <v>9</v>
      </c>
      <c r="B44" s="5" t="s">
        <v>306</v>
      </c>
      <c r="C44" s="5" t="s">
        <v>312</v>
      </c>
      <c r="D44" s="5">
        <v>3</v>
      </c>
      <c r="E44" s="5" t="s">
        <v>239</v>
      </c>
      <c r="F44" s="5" t="s">
        <v>268</v>
      </c>
      <c r="G44" s="5" t="s">
        <v>269</v>
      </c>
      <c r="H44" s="5" t="s">
        <v>247</v>
      </c>
      <c r="I44" s="5">
        <v>0</v>
      </c>
      <c r="J44" s="11">
        <v>80300</v>
      </c>
      <c r="K44" s="71">
        <f>J44*0.97</f>
        <v>77891</v>
      </c>
      <c r="L44" s="65">
        <f t="shared" ref="L44" si="3">K44*0.97</f>
        <v>75554.27</v>
      </c>
      <c r="M44" s="11">
        <f t="shared" ref="M44" si="4">L44*0.97</f>
        <v>73287.641900000002</v>
      </c>
      <c r="N44" s="11">
        <f t="shared" ref="N44" si="5">M44*0.97</f>
        <v>71089.012642999995</v>
      </c>
      <c r="O44" s="11">
        <f t="shared" ref="O44" si="6">N44*0.97</f>
        <v>68956.342263709987</v>
      </c>
      <c r="P44" s="11">
        <f t="shared" ref="P44" si="7">O44*0.97</f>
        <v>66887.651995798689</v>
      </c>
      <c r="Q44" s="11">
        <f t="shared" ref="Q44" si="8">P44*0.97</f>
        <v>64881.02243592473</v>
      </c>
      <c r="R44" s="11">
        <f t="shared" ref="R44" si="9">Q44*0.97</f>
        <v>62934.591762846983</v>
      </c>
      <c r="S44" s="11">
        <f t="shared" ref="S44" si="10">R44*0.97</f>
        <v>61046.554009961576</v>
      </c>
      <c r="T44" s="11">
        <f t="shared" ref="T44" si="11">S44*0.97</f>
        <v>59215.157389662723</v>
      </c>
      <c r="U44" s="11">
        <f t="shared" ref="U44" si="12">T44*0.97</f>
        <v>57438.702667972837</v>
      </c>
      <c r="V44" s="11">
        <f t="shared" ref="V44" si="13">U44*0.97</f>
        <v>55715.541587933651</v>
      </c>
      <c r="W44" s="11">
        <f t="shared" ref="W44" si="14">V44*0.97</f>
        <v>54044.07534029564</v>
      </c>
      <c r="X44" s="11">
        <f t="shared" ref="X44" si="15">W44*0.97</f>
        <v>52422.753080086768</v>
      </c>
      <c r="Y44" s="11">
        <f t="shared" ref="Y44" si="16">X44*0.97</f>
        <v>50850.070487684163</v>
      </c>
      <c r="Z44" s="11">
        <f t="shared" ref="Z44" si="17">Y44*0.97</f>
        <v>49324.568373053633</v>
      </c>
      <c r="AA44" s="11">
        <f t="shared" ref="AA44" si="18">Z44*0.97</f>
        <v>47844.831321862024</v>
      </c>
      <c r="AB44" s="11">
        <f t="shared" ref="AB44" si="19">AA44*0.97</f>
        <v>46409.48638220616</v>
      </c>
      <c r="AC44" s="11">
        <f t="shared" ref="AC44" si="20">AB44*0.97</f>
        <v>45017.201790739971</v>
      </c>
      <c r="AD44" s="11">
        <f t="shared" ref="AD44" si="21">AC44*0.97</f>
        <v>43666.685737017768</v>
      </c>
      <c r="AE44" s="11">
        <f t="shared" ref="AE44" si="22">AD44*0.97</f>
        <v>42356.685164907234</v>
      </c>
      <c r="AF44" s="11">
        <f t="shared" ref="AF44" si="23">AE44*0.97</f>
        <v>41085.984609960018</v>
      </c>
      <c r="AG44" s="11">
        <f t="shared" ref="AG44" si="24">AF44*0.97</f>
        <v>39853.405071661218</v>
      </c>
      <c r="AH44" s="11">
        <f t="shared" ref="AH44" si="25">AG44*0.97</f>
        <v>38657.802919511378</v>
      </c>
      <c r="AI44" s="11">
        <f t="shared" ref="AI44" si="26">AH44*0.97</f>
        <v>37498.068831926037</v>
      </c>
      <c r="AJ44" s="11">
        <f t="shared" ref="AJ44" si="27">AI44*0.97</f>
        <v>36373.126766968257</v>
      </c>
      <c r="AK44" s="11">
        <f t="shared" ref="AK44" si="28">AJ44*0.97</f>
        <v>35281.932963959211</v>
      </c>
      <c r="AL44" s="11">
        <f t="shared" ref="AL44" si="29">AK44*0.97</f>
        <v>34223.47497504043</v>
      </c>
      <c r="AM44" s="11">
        <f t="shared" ref="AM44" si="30">AL44*0.97</f>
        <v>33196.770725789218</v>
      </c>
      <c r="AN44" s="11">
        <f t="shared" ref="AN44" si="31">AM44*0.97</f>
        <v>32200.867604015541</v>
      </c>
      <c r="AO44" s="11">
        <f t="shared" ref="AO44" si="32">AN44*0.97</f>
        <v>31234.841575895072</v>
      </c>
      <c r="AP44" s="71">
        <f t="shared" ref="AP44" si="33">AO44*0.97</f>
        <v>30297.79632861822</v>
      </c>
      <c r="AQ44" s="5"/>
      <c r="AR44" s="5"/>
    </row>
    <row r="45" spans="1:44" ht="14.25" customHeight="1" x14ac:dyDescent="0.4">
      <c r="A45" s="69">
        <v>9</v>
      </c>
      <c r="B45" s="5" t="s">
        <v>306</v>
      </c>
      <c r="C45" s="5" t="s">
        <v>312</v>
      </c>
      <c r="D45" s="5">
        <v>4</v>
      </c>
      <c r="E45" s="5" t="s">
        <v>241</v>
      </c>
      <c r="F45" s="5"/>
      <c r="G45" s="5"/>
      <c r="H45" s="5"/>
      <c r="I45" s="5">
        <v>0</v>
      </c>
      <c r="J45" s="5"/>
      <c r="K45" s="39"/>
      <c r="L45" s="49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ht="14.25" customHeight="1" x14ac:dyDescent="0.4">
      <c r="A46" s="69">
        <v>9</v>
      </c>
      <c r="B46" s="5" t="s">
        <v>306</v>
      </c>
      <c r="C46" s="5" t="s">
        <v>312</v>
      </c>
      <c r="D46" s="5">
        <v>5</v>
      </c>
      <c r="E46" s="5" t="s">
        <v>243</v>
      </c>
      <c r="F46" s="5"/>
      <c r="G46" s="5"/>
      <c r="H46" s="5"/>
      <c r="I46" s="5">
        <v>0</v>
      </c>
      <c r="J46" s="5"/>
      <c r="K46" s="39"/>
      <c r="L46" s="49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ht="14.25" customHeight="1" x14ac:dyDescent="0.4">
      <c r="A47" s="69">
        <v>10</v>
      </c>
      <c r="B47" s="5" t="s">
        <v>307</v>
      </c>
      <c r="C47" s="5" t="s">
        <v>313</v>
      </c>
      <c r="D47" s="5">
        <v>1</v>
      </c>
      <c r="E47" s="5" t="s">
        <v>233</v>
      </c>
      <c r="F47" s="5" t="s">
        <v>311</v>
      </c>
      <c r="G47" s="5" t="s">
        <v>266</v>
      </c>
      <c r="H47" s="5" t="s">
        <v>250</v>
      </c>
      <c r="I47" s="5">
        <v>0</v>
      </c>
      <c r="J47" s="5">
        <v>2.0499999999999998</v>
      </c>
      <c r="K47" s="39"/>
      <c r="L47" s="49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ht="14.25" customHeight="1" x14ac:dyDescent="0.4">
      <c r="A48" s="69">
        <v>10</v>
      </c>
      <c r="B48" s="5" t="s">
        <v>307</v>
      </c>
      <c r="C48" s="5" t="s">
        <v>313</v>
      </c>
      <c r="D48" s="5">
        <v>2</v>
      </c>
      <c r="E48" s="5" t="s">
        <v>235</v>
      </c>
      <c r="F48" s="5" t="s">
        <v>267</v>
      </c>
      <c r="G48" s="5" t="s">
        <v>267</v>
      </c>
      <c r="H48" s="5" t="s">
        <v>250</v>
      </c>
      <c r="I48" s="5">
        <v>0</v>
      </c>
      <c r="J48" s="5">
        <v>100.77</v>
      </c>
      <c r="K48" s="39"/>
      <c r="L48" s="4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4.25" customHeight="1" x14ac:dyDescent="0.4">
      <c r="A49" s="69">
        <v>10</v>
      </c>
      <c r="B49" s="5" t="s">
        <v>307</v>
      </c>
      <c r="C49" s="5" t="s">
        <v>313</v>
      </c>
      <c r="D49" s="5">
        <v>3</v>
      </c>
      <c r="E49" s="5" t="s">
        <v>239</v>
      </c>
      <c r="F49" s="5" t="s">
        <v>268</v>
      </c>
      <c r="G49" s="5" t="s">
        <v>269</v>
      </c>
      <c r="H49" s="5" t="s">
        <v>250</v>
      </c>
      <c r="I49" s="5">
        <v>0</v>
      </c>
      <c r="J49" s="5">
        <v>0</v>
      </c>
      <c r="K49" s="39"/>
      <c r="L49" s="49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4.25" customHeight="1" x14ac:dyDescent="0.4">
      <c r="A50" s="69">
        <v>10</v>
      </c>
      <c r="B50" s="5" t="s">
        <v>307</v>
      </c>
      <c r="C50" s="5" t="s">
        <v>313</v>
      </c>
      <c r="D50" s="5">
        <v>4</v>
      </c>
      <c r="E50" s="5" t="s">
        <v>241</v>
      </c>
      <c r="F50" s="5"/>
      <c r="G50" s="5"/>
      <c r="H50" s="5"/>
      <c r="I50" s="5">
        <v>0</v>
      </c>
      <c r="J50" s="5"/>
      <c r="K50" s="39"/>
      <c r="L50" s="49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4.25" customHeight="1" x14ac:dyDescent="0.4">
      <c r="A51" s="69">
        <v>10</v>
      </c>
      <c r="B51" s="5" t="s">
        <v>307</v>
      </c>
      <c r="C51" s="5" t="s">
        <v>313</v>
      </c>
      <c r="D51" s="5">
        <v>5</v>
      </c>
      <c r="E51" s="5" t="s">
        <v>243</v>
      </c>
      <c r="F51" s="5"/>
      <c r="G51" s="5"/>
      <c r="H51" s="5"/>
      <c r="I51" s="5">
        <v>0</v>
      </c>
      <c r="J51" s="5"/>
      <c r="K51" s="39"/>
      <c r="L51" s="49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4.25" customHeight="1" x14ac:dyDescent="0.4">
      <c r="A52" s="69">
        <v>11</v>
      </c>
      <c r="B52" s="5" t="s">
        <v>308</v>
      </c>
      <c r="C52" s="5" t="s">
        <v>314</v>
      </c>
      <c r="D52" s="5">
        <v>1</v>
      </c>
      <c r="E52" s="5" t="s">
        <v>233</v>
      </c>
      <c r="F52" s="5" t="s">
        <v>311</v>
      </c>
      <c r="G52" s="5" t="s">
        <v>266</v>
      </c>
      <c r="H52" s="5" t="s">
        <v>276</v>
      </c>
      <c r="I52" s="5">
        <v>0</v>
      </c>
      <c r="J52" s="5">
        <v>1.92</v>
      </c>
      <c r="K52" s="39">
        <v>0.95550099739143779</v>
      </c>
      <c r="L52" s="49">
        <v>0.91084854994629427</v>
      </c>
      <c r="M52" s="5">
        <v>0.86634954733773206</v>
      </c>
      <c r="N52" s="5">
        <v>0.82185054472916985</v>
      </c>
      <c r="O52" s="5">
        <v>0.80696639558078875</v>
      </c>
      <c r="P52" s="5">
        <v>0.79208224643240754</v>
      </c>
      <c r="Q52" s="5">
        <v>0.7722878625134264</v>
      </c>
      <c r="R52" s="5">
        <v>0.75249347859444526</v>
      </c>
      <c r="S52" s="5">
        <v>0.73269909467546412</v>
      </c>
      <c r="T52" s="5">
        <v>0.7129047107564831</v>
      </c>
      <c r="U52" s="5">
        <v>0.70293079637870182</v>
      </c>
      <c r="V52" s="5">
        <v>0.69311032683750196</v>
      </c>
      <c r="W52" s="5">
        <v>0.69142243363510814</v>
      </c>
      <c r="X52" s="5">
        <v>0.68973454043271443</v>
      </c>
      <c r="Y52" s="5">
        <v>0.68804664723032072</v>
      </c>
      <c r="Z52" s="5">
        <v>0.68635875402792701</v>
      </c>
      <c r="AA52" s="5">
        <v>0.6848243056621145</v>
      </c>
      <c r="AB52" s="5">
        <v>0.68313641245972068</v>
      </c>
      <c r="AC52" s="5">
        <v>0.68144851925732697</v>
      </c>
      <c r="AD52" s="5">
        <v>0.67976062605493326</v>
      </c>
      <c r="AE52" s="5">
        <v>0.67807273285253955</v>
      </c>
      <c r="AF52" s="5">
        <v>0.67638483965014573</v>
      </c>
      <c r="AG52" s="5">
        <v>0.67485039128433333</v>
      </c>
      <c r="AH52" s="5">
        <v>0.67316249808193951</v>
      </c>
      <c r="AI52" s="5">
        <v>0.6714746048795458</v>
      </c>
      <c r="AJ52" s="5">
        <v>0.66978671167715209</v>
      </c>
      <c r="AK52" s="5">
        <v>0.66809881847475827</v>
      </c>
      <c r="AL52" s="5">
        <v>0.66641092527236456</v>
      </c>
      <c r="AM52" s="5">
        <v>0.66487647690655205</v>
      </c>
      <c r="AN52" s="5">
        <v>0.66318858370415834</v>
      </c>
      <c r="AO52" s="5">
        <v>0.66150069050176463</v>
      </c>
      <c r="AP52" s="5">
        <v>0.65981279729937092</v>
      </c>
      <c r="AQ52" s="5"/>
      <c r="AR52" s="5"/>
    </row>
    <row r="53" spans="1:44" ht="14.25" customHeight="1" x14ac:dyDescent="0.4">
      <c r="A53" s="69">
        <v>11</v>
      </c>
      <c r="B53" s="5" t="s">
        <v>308</v>
      </c>
      <c r="C53" s="5" t="s">
        <v>314</v>
      </c>
      <c r="D53" s="5">
        <v>2</v>
      </c>
      <c r="E53" s="5" t="s">
        <v>235</v>
      </c>
      <c r="F53" s="5" t="s">
        <v>267</v>
      </c>
      <c r="G53" s="5" t="s">
        <v>267</v>
      </c>
      <c r="H53" s="5" t="s">
        <v>250</v>
      </c>
      <c r="I53" s="5">
        <v>0</v>
      </c>
      <c r="J53" s="5">
        <v>56.687399999999997</v>
      </c>
      <c r="K53" s="39"/>
      <c r="L53" s="49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4.25" customHeight="1" x14ac:dyDescent="0.4">
      <c r="A54" s="69">
        <v>11</v>
      </c>
      <c r="B54" s="5" t="s">
        <v>308</v>
      </c>
      <c r="C54" s="5" t="s">
        <v>314</v>
      </c>
      <c r="D54" s="5">
        <v>3</v>
      </c>
      <c r="E54" s="5" t="s">
        <v>239</v>
      </c>
      <c r="F54" s="5" t="s">
        <v>268</v>
      </c>
      <c r="G54" s="5" t="s">
        <v>269</v>
      </c>
      <c r="H54" s="5" t="s">
        <v>250</v>
      </c>
      <c r="I54" s="5">
        <v>0</v>
      </c>
      <c r="J54" s="5">
        <v>0</v>
      </c>
      <c r="K54" s="39"/>
      <c r="L54" s="49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4.25" customHeight="1" x14ac:dyDescent="0.4">
      <c r="A55" s="69">
        <v>11</v>
      </c>
      <c r="B55" s="5" t="s">
        <v>308</v>
      </c>
      <c r="C55" s="5" t="s">
        <v>314</v>
      </c>
      <c r="D55" s="5">
        <v>4</v>
      </c>
      <c r="E55" s="5" t="s">
        <v>241</v>
      </c>
      <c r="F55" s="5"/>
      <c r="G55" s="5"/>
      <c r="H55" s="5"/>
      <c r="I55" s="5">
        <v>0</v>
      </c>
      <c r="J55" s="5"/>
      <c r="K55" s="39"/>
      <c r="L55" s="49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4.25" customHeight="1" x14ac:dyDescent="0.4">
      <c r="A56" s="69">
        <v>11</v>
      </c>
      <c r="B56" s="5" t="s">
        <v>308</v>
      </c>
      <c r="C56" s="5" t="s">
        <v>314</v>
      </c>
      <c r="D56" s="5">
        <v>5</v>
      </c>
      <c r="E56" s="5" t="s">
        <v>243</v>
      </c>
      <c r="F56" s="5"/>
      <c r="G56" s="5"/>
      <c r="H56" s="5"/>
      <c r="I56" s="5">
        <v>0</v>
      </c>
      <c r="J56" s="5"/>
      <c r="K56" s="39"/>
      <c r="L56" s="4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4.25" customHeight="1" x14ac:dyDescent="0.4">
      <c r="A57" s="69">
        <v>12</v>
      </c>
      <c r="B57" s="5" t="s">
        <v>309</v>
      </c>
      <c r="C57" s="5" t="s">
        <v>315</v>
      </c>
      <c r="D57" s="5">
        <v>1</v>
      </c>
      <c r="E57" s="5" t="s">
        <v>233</v>
      </c>
      <c r="F57" s="5" t="s">
        <v>311</v>
      </c>
      <c r="G57" s="5" t="s">
        <v>266</v>
      </c>
      <c r="H57" s="5" t="s">
        <v>276</v>
      </c>
      <c r="I57" s="5">
        <v>0</v>
      </c>
      <c r="J57" s="5">
        <v>3.75</v>
      </c>
      <c r="K57" s="39">
        <v>0.9938024633247039</v>
      </c>
      <c r="L57" s="49">
        <v>0.98752647681807482</v>
      </c>
      <c r="M57" s="5">
        <v>0.98132894014277872</v>
      </c>
      <c r="N57" s="5">
        <v>0.9751314034674825</v>
      </c>
      <c r="O57" s="5">
        <v>0.96885541696085353</v>
      </c>
      <c r="P57" s="5">
        <v>0.96265788028555743</v>
      </c>
      <c r="Q57" s="5">
        <v>0.95638189377892835</v>
      </c>
      <c r="R57" s="5">
        <v>0.95018435710363225</v>
      </c>
      <c r="S57" s="5">
        <v>0.94398682042833604</v>
      </c>
      <c r="T57" s="5">
        <v>0.93771083392170707</v>
      </c>
      <c r="U57" s="5">
        <v>0.93151329724641097</v>
      </c>
      <c r="V57" s="5">
        <v>0.92531576057111475</v>
      </c>
      <c r="W57" s="5">
        <v>0.91903977406448578</v>
      </c>
      <c r="X57" s="5">
        <v>0.91284223738918957</v>
      </c>
      <c r="Y57" s="5">
        <v>0.90664470071389347</v>
      </c>
      <c r="Z57" s="5">
        <v>0.9003687142072645</v>
      </c>
      <c r="AA57" s="5">
        <v>0.89417117753196829</v>
      </c>
      <c r="AB57" s="5">
        <v>0.88797364085667219</v>
      </c>
      <c r="AC57" s="5">
        <v>0.8816976543500431</v>
      </c>
      <c r="AD57" s="5">
        <v>0.875500117674747</v>
      </c>
      <c r="AE57" s="5">
        <v>0.8693025809994509</v>
      </c>
      <c r="AF57" s="5">
        <v>0.86302659449282182</v>
      </c>
      <c r="AG57" s="5">
        <v>0.85682905781752572</v>
      </c>
      <c r="AH57" s="5">
        <v>0.85055307131089664</v>
      </c>
      <c r="AI57" s="5">
        <v>0.84435553463560054</v>
      </c>
      <c r="AJ57" s="5">
        <v>0.83815799796030444</v>
      </c>
      <c r="AK57" s="5">
        <v>0.83188201145367535</v>
      </c>
      <c r="AL57" s="5">
        <v>0.82568447477837925</v>
      </c>
      <c r="AM57" s="5">
        <v>0.81948693810308304</v>
      </c>
      <c r="AN57" s="5">
        <v>0.81321095159645407</v>
      </c>
      <c r="AO57" s="5">
        <v>0.80701341492115797</v>
      </c>
      <c r="AP57" s="5">
        <v>0.80081587824586176</v>
      </c>
      <c r="AQ57" s="5"/>
      <c r="AR57" s="5"/>
    </row>
    <row r="58" spans="1:44" ht="14.25" customHeight="1" x14ac:dyDescent="0.4">
      <c r="A58" s="69">
        <v>12</v>
      </c>
      <c r="B58" s="5" t="s">
        <v>309</v>
      </c>
      <c r="C58" s="5" t="s">
        <v>315</v>
      </c>
      <c r="D58" s="5">
        <v>2</v>
      </c>
      <c r="E58" s="5" t="s">
        <v>235</v>
      </c>
      <c r="F58" s="5" t="s">
        <v>267</v>
      </c>
      <c r="G58" s="5" t="s">
        <v>267</v>
      </c>
      <c r="H58" s="5" t="s">
        <v>250</v>
      </c>
      <c r="I58" s="5">
        <v>0</v>
      </c>
      <c r="J58" s="5">
        <v>56.687399999999997</v>
      </c>
      <c r="K58" s="39"/>
      <c r="L58" s="49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4.25" customHeight="1" x14ac:dyDescent="0.4">
      <c r="A59" s="69">
        <v>12</v>
      </c>
      <c r="B59" s="5" t="s">
        <v>309</v>
      </c>
      <c r="C59" s="5" t="s">
        <v>315</v>
      </c>
      <c r="D59" s="5">
        <v>3</v>
      </c>
      <c r="E59" s="5" t="s">
        <v>239</v>
      </c>
      <c r="F59" s="5" t="s">
        <v>268</v>
      </c>
      <c r="G59" s="5" t="s">
        <v>269</v>
      </c>
      <c r="H59" s="5" t="s">
        <v>250</v>
      </c>
      <c r="I59" s="5">
        <v>0</v>
      </c>
      <c r="J59" s="5">
        <v>0</v>
      </c>
      <c r="K59" s="39"/>
      <c r="L59" s="49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4.25" customHeight="1" x14ac:dyDescent="0.4">
      <c r="A60" s="69">
        <v>12</v>
      </c>
      <c r="B60" s="5" t="s">
        <v>309</v>
      </c>
      <c r="C60" s="5" t="s">
        <v>315</v>
      </c>
      <c r="D60" s="5">
        <v>4</v>
      </c>
      <c r="E60" s="5" t="s">
        <v>241</v>
      </c>
      <c r="F60" s="5"/>
      <c r="G60" s="5"/>
      <c r="H60" s="5"/>
      <c r="I60" s="5">
        <v>0</v>
      </c>
      <c r="J60" s="5"/>
      <c r="K60" s="39"/>
      <c r="L60" s="49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4.25" customHeight="1" x14ac:dyDescent="0.4">
      <c r="A61" s="69">
        <v>12</v>
      </c>
      <c r="B61" s="5" t="s">
        <v>309</v>
      </c>
      <c r="C61" s="5" t="s">
        <v>315</v>
      </c>
      <c r="D61" s="5">
        <v>5</v>
      </c>
      <c r="E61" s="5" t="s">
        <v>243</v>
      </c>
      <c r="F61" s="5"/>
      <c r="G61" s="5"/>
      <c r="H61" s="5"/>
      <c r="I61" s="5">
        <v>0</v>
      </c>
      <c r="J61" s="5"/>
      <c r="K61" s="39"/>
      <c r="L61" s="49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4.25" customHeight="1" x14ac:dyDescent="0.4">
      <c r="A62" s="69">
        <v>13</v>
      </c>
      <c r="B62" s="5" t="s">
        <v>310</v>
      </c>
      <c r="C62" s="5" t="s">
        <v>316</v>
      </c>
      <c r="D62" s="5">
        <v>1</v>
      </c>
      <c r="E62" s="5" t="s">
        <v>233</v>
      </c>
      <c r="F62" s="5" t="s">
        <v>311</v>
      </c>
      <c r="G62" s="5" t="s">
        <v>266</v>
      </c>
      <c r="H62" s="5" t="s">
        <v>276</v>
      </c>
      <c r="I62" s="5">
        <v>0</v>
      </c>
      <c r="J62" s="5">
        <v>1.62</v>
      </c>
      <c r="K62" s="39">
        <v>0.9555012447077208</v>
      </c>
      <c r="L62" s="49">
        <v>0.91084803663256586</v>
      </c>
      <c r="M62" s="5">
        <v>0.86634928134028666</v>
      </c>
      <c r="N62" s="5">
        <v>0.82185052604800757</v>
      </c>
      <c r="O62" s="5">
        <v>0.80696672905347688</v>
      </c>
      <c r="P62" s="5">
        <v>0.79208293205894642</v>
      </c>
      <c r="Q62" s="5">
        <v>0.77228753656896776</v>
      </c>
      <c r="R62" s="5">
        <v>0.7524939581705522</v>
      </c>
      <c r="S62" s="5">
        <v>0.73269856268057354</v>
      </c>
      <c r="T62" s="5">
        <v>0.71290498428215798</v>
      </c>
      <c r="U62" s="5">
        <v>0.70293096869151239</v>
      </c>
      <c r="V62" s="5">
        <v>0.69310958879217921</v>
      </c>
      <c r="W62" s="5">
        <v>0.69142151072992564</v>
      </c>
      <c r="X62" s="5">
        <v>0.68973524975923539</v>
      </c>
      <c r="Y62" s="5">
        <v>0.68804717169698182</v>
      </c>
      <c r="Z62" s="5">
        <v>0.68635909363472825</v>
      </c>
      <c r="AA62" s="5">
        <v>0.68482365126378719</v>
      </c>
      <c r="AB62" s="5">
        <v>0.68313557320153362</v>
      </c>
      <c r="AC62" s="5">
        <v>0.68144931223084326</v>
      </c>
      <c r="AD62" s="5">
        <v>0.67976123416858969</v>
      </c>
      <c r="AE62" s="5">
        <v>0.67807315610633612</v>
      </c>
      <c r="AF62" s="5">
        <v>0.67638507804408265</v>
      </c>
      <c r="AG62" s="5">
        <v>0.6748496356731416</v>
      </c>
      <c r="AH62" s="5">
        <v>0.67316155761088803</v>
      </c>
      <c r="AI62" s="5">
        <v>0.67147529664019767</v>
      </c>
      <c r="AJ62" s="5">
        <v>0.6697872185779441</v>
      </c>
      <c r="AK62" s="5">
        <v>0.66809914051569053</v>
      </c>
      <c r="AL62" s="5">
        <v>0.66641106245343706</v>
      </c>
      <c r="AM62" s="5">
        <v>0.66487562008249601</v>
      </c>
      <c r="AN62" s="5">
        <v>0.66318935911180565</v>
      </c>
      <c r="AO62" s="5">
        <v>0.66150128104955208</v>
      </c>
      <c r="AP62" s="5">
        <v>0.65981320298729851</v>
      </c>
      <c r="AQ62" s="5"/>
      <c r="AR62" s="5"/>
    </row>
    <row r="63" spans="1:44" ht="14.25" customHeight="1" x14ac:dyDescent="0.4">
      <c r="A63" s="69">
        <v>13</v>
      </c>
      <c r="B63" s="5" t="s">
        <v>310</v>
      </c>
      <c r="C63" s="5" t="s">
        <v>316</v>
      </c>
      <c r="D63" s="5">
        <v>2</v>
      </c>
      <c r="E63" s="5" t="s">
        <v>235</v>
      </c>
      <c r="F63" s="5" t="s">
        <v>267</v>
      </c>
      <c r="G63" s="5" t="s">
        <v>267</v>
      </c>
      <c r="H63" s="5" t="s">
        <v>250</v>
      </c>
      <c r="I63" s="5">
        <v>0</v>
      </c>
      <c r="J63" s="5">
        <v>85.89</v>
      </c>
      <c r="K63" s="39"/>
      <c r="L63" s="49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4.25" customHeight="1" x14ac:dyDescent="0.4">
      <c r="A64" s="69">
        <v>13</v>
      </c>
      <c r="B64" s="5" t="s">
        <v>310</v>
      </c>
      <c r="C64" s="5" t="s">
        <v>316</v>
      </c>
      <c r="D64" s="5">
        <v>3</v>
      </c>
      <c r="E64" s="5" t="s">
        <v>239</v>
      </c>
      <c r="F64" s="5" t="s">
        <v>268</v>
      </c>
      <c r="G64" s="5" t="s">
        <v>269</v>
      </c>
      <c r="H64" s="5" t="s">
        <v>250</v>
      </c>
      <c r="I64" s="5">
        <v>0</v>
      </c>
      <c r="J64" s="5">
        <v>0</v>
      </c>
      <c r="K64" s="39"/>
      <c r="L64" s="4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4.25" customHeight="1" x14ac:dyDescent="0.4">
      <c r="A65" s="69">
        <v>13</v>
      </c>
      <c r="B65" s="5" t="s">
        <v>310</v>
      </c>
      <c r="C65" s="5" t="s">
        <v>316</v>
      </c>
      <c r="D65" s="5">
        <v>4</v>
      </c>
      <c r="E65" s="5" t="s">
        <v>241</v>
      </c>
      <c r="F65" s="5"/>
      <c r="G65" s="5"/>
      <c r="H65" s="5"/>
      <c r="I65" s="5">
        <v>0</v>
      </c>
      <c r="J65" s="5"/>
      <c r="K65" s="39"/>
      <c r="L65" s="49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4.25" customHeight="1" thickBot="1" x14ac:dyDescent="0.45">
      <c r="A66" s="74">
        <v>13</v>
      </c>
      <c r="B66" s="31" t="s">
        <v>310</v>
      </c>
      <c r="C66" s="31" t="s">
        <v>316</v>
      </c>
      <c r="D66" s="31">
        <v>5</v>
      </c>
      <c r="E66" s="31" t="s">
        <v>243</v>
      </c>
      <c r="F66" s="31"/>
      <c r="G66" s="31"/>
      <c r="H66" s="31"/>
      <c r="I66" s="31">
        <v>0</v>
      </c>
      <c r="J66" s="31"/>
      <c r="K66" s="75"/>
      <c r="L66" s="49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4.25" customHeight="1" x14ac:dyDescent="0.4">
      <c r="A67" s="68">
        <v>14</v>
      </c>
      <c r="B67" s="36" t="s">
        <v>317</v>
      </c>
      <c r="C67" s="36" t="s">
        <v>323</v>
      </c>
      <c r="D67" s="36">
        <v>1</v>
      </c>
      <c r="E67" s="36" t="s">
        <v>233</v>
      </c>
      <c r="F67" s="36" t="s">
        <v>265</v>
      </c>
      <c r="G67" s="36" t="s">
        <v>266</v>
      </c>
      <c r="H67" s="36" t="s">
        <v>250</v>
      </c>
      <c r="I67" s="36">
        <v>0</v>
      </c>
      <c r="J67" s="36">
        <v>16250</v>
      </c>
      <c r="K67" s="37"/>
      <c r="L67" s="49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4.25" customHeight="1" x14ac:dyDescent="0.4">
      <c r="A68" s="69">
        <v>14</v>
      </c>
      <c r="B68" s="5" t="s">
        <v>317</v>
      </c>
      <c r="C68" s="5" t="s">
        <v>323</v>
      </c>
      <c r="D68" s="5">
        <v>2</v>
      </c>
      <c r="E68" s="5" t="s">
        <v>235</v>
      </c>
      <c r="F68" s="5" t="s">
        <v>267</v>
      </c>
      <c r="G68" s="5" t="s">
        <v>267</v>
      </c>
      <c r="H68" s="5" t="s">
        <v>250</v>
      </c>
      <c r="I68" s="5">
        <v>0</v>
      </c>
      <c r="J68" s="5">
        <v>171.78</v>
      </c>
      <c r="K68" s="39"/>
      <c r="L68" s="49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4.25" customHeight="1" x14ac:dyDescent="0.4">
      <c r="A69" s="69">
        <v>14</v>
      </c>
      <c r="B69" s="5" t="s">
        <v>317</v>
      </c>
      <c r="C69" s="5" t="s">
        <v>323</v>
      </c>
      <c r="D69" s="5">
        <v>3</v>
      </c>
      <c r="E69" s="5" t="s">
        <v>239</v>
      </c>
      <c r="F69" s="5" t="s">
        <v>268</v>
      </c>
      <c r="G69" s="5" t="s">
        <v>269</v>
      </c>
      <c r="H69" s="5" t="s">
        <v>247</v>
      </c>
      <c r="I69" s="5">
        <v>0</v>
      </c>
      <c r="J69" s="11">
        <v>14140</v>
      </c>
      <c r="K69" s="71">
        <f>J69*0.97</f>
        <v>13715.8</v>
      </c>
      <c r="L69" s="65">
        <f t="shared" ref="L69" si="34">K69*0.97</f>
        <v>13304.325999999999</v>
      </c>
      <c r="M69" s="11">
        <f t="shared" ref="M69" si="35">L69*0.97</f>
        <v>12905.196219999998</v>
      </c>
      <c r="N69" s="11">
        <f t="shared" ref="N69" si="36">M69*0.97</f>
        <v>12518.040333399998</v>
      </c>
      <c r="O69" s="11">
        <f t="shared" ref="O69" si="37">N69*0.97</f>
        <v>12142.499123397998</v>
      </c>
      <c r="P69" s="11">
        <f t="shared" ref="P69" si="38">O69*0.97</f>
        <v>11778.224149696058</v>
      </c>
      <c r="Q69" s="11">
        <f t="shared" ref="Q69" si="39">P69*0.97</f>
        <v>11424.877425205175</v>
      </c>
      <c r="R69" s="11">
        <f t="shared" ref="R69" si="40">Q69*0.97</f>
        <v>11082.131102449021</v>
      </c>
      <c r="S69" s="11">
        <f t="shared" ref="S69" si="41">R69*0.97</f>
        <v>10749.667169375549</v>
      </c>
      <c r="T69" s="11">
        <f t="shared" ref="T69" si="42">S69*0.97</f>
        <v>10427.177154294282</v>
      </c>
      <c r="U69" s="11">
        <f t="shared" ref="U69" si="43">T69*0.97</f>
        <v>10114.361839665453</v>
      </c>
      <c r="V69" s="11">
        <f t="shared" ref="V69" si="44">U69*0.97</f>
        <v>9810.9309844754898</v>
      </c>
      <c r="W69" s="11">
        <f t="shared" ref="W69" si="45">V69*0.97</f>
        <v>9516.6030549412244</v>
      </c>
      <c r="X69" s="11">
        <f t="shared" ref="X69" si="46">W69*0.97</f>
        <v>9231.104963292988</v>
      </c>
      <c r="Y69" s="11">
        <f t="shared" ref="Y69" si="47">X69*0.97</f>
        <v>8954.171814394198</v>
      </c>
      <c r="Z69" s="11">
        <f t="shared" ref="Z69" si="48">Y69*0.97</f>
        <v>8685.5466599623724</v>
      </c>
      <c r="AA69" s="11">
        <f t="shared" ref="AA69" si="49">Z69*0.97</f>
        <v>8424.9802601635001</v>
      </c>
      <c r="AB69" s="11">
        <f t="shared" ref="AB69" si="50">AA69*0.97</f>
        <v>8172.2308523585953</v>
      </c>
      <c r="AC69" s="11">
        <f t="shared" ref="AC69" si="51">AB69*0.97</f>
        <v>7927.0639267878369</v>
      </c>
      <c r="AD69" s="11">
        <f t="shared" ref="AD69" si="52">AC69*0.97</f>
        <v>7689.2520089842019</v>
      </c>
      <c r="AE69" s="11">
        <f t="shared" ref="AE69" si="53">AD69*0.97</f>
        <v>7458.5744487146758</v>
      </c>
      <c r="AF69" s="11">
        <f t="shared" ref="AF69" si="54">AE69*0.97</f>
        <v>7234.8172152532352</v>
      </c>
      <c r="AG69" s="11">
        <f t="shared" ref="AG69" si="55">AF69*0.97</f>
        <v>7017.7726987956376</v>
      </c>
      <c r="AH69" s="11">
        <f t="shared" ref="AH69" si="56">AG69*0.97</f>
        <v>6807.2395178317684</v>
      </c>
      <c r="AI69" s="11">
        <f t="shared" ref="AI69" si="57">AH69*0.97</f>
        <v>6603.022332296815</v>
      </c>
      <c r="AJ69" s="11">
        <f t="shared" ref="AJ69" si="58">AI69*0.97</f>
        <v>6404.9316623279101</v>
      </c>
      <c r="AK69" s="11">
        <f t="shared" ref="AK69" si="59">AJ69*0.97</f>
        <v>6212.7837124580728</v>
      </c>
      <c r="AL69" s="11">
        <f t="shared" ref="AL69" si="60">AK69*0.97</f>
        <v>6026.4002010843305</v>
      </c>
      <c r="AM69" s="11">
        <f t="shared" ref="AM69" si="61">AL69*0.97</f>
        <v>5845.6081950518001</v>
      </c>
      <c r="AN69" s="11">
        <f t="shared" ref="AN69" si="62">AM69*0.97</f>
        <v>5670.239949200246</v>
      </c>
      <c r="AO69" s="11">
        <f t="shared" ref="AO69" si="63">AN69*0.97</f>
        <v>5500.1327507242386</v>
      </c>
      <c r="AP69" s="71">
        <f t="shared" ref="AP69" si="64">AO69*0.97</f>
        <v>5335.1287682025113</v>
      </c>
      <c r="AQ69" s="5"/>
      <c r="AR69" s="5"/>
    </row>
    <row r="70" spans="1:44" ht="14.25" customHeight="1" x14ac:dyDescent="0.4">
      <c r="A70" s="69">
        <v>14</v>
      </c>
      <c r="B70" s="5" t="s">
        <v>317</v>
      </c>
      <c r="C70" s="5" t="s">
        <v>323</v>
      </c>
      <c r="D70" s="5">
        <v>4</v>
      </c>
      <c r="E70" s="5" t="s">
        <v>241</v>
      </c>
      <c r="F70" s="5"/>
      <c r="G70" s="5"/>
      <c r="H70" s="5"/>
      <c r="I70" s="5">
        <v>0</v>
      </c>
      <c r="J70" s="5"/>
      <c r="K70" s="39"/>
      <c r="L70" s="49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4.25" customHeight="1" x14ac:dyDescent="0.4">
      <c r="A71" s="69">
        <v>14</v>
      </c>
      <c r="B71" s="5" t="s">
        <v>317</v>
      </c>
      <c r="C71" s="5" t="s">
        <v>323</v>
      </c>
      <c r="D71" s="5">
        <v>5</v>
      </c>
      <c r="E71" s="5" t="s">
        <v>243</v>
      </c>
      <c r="F71" s="5"/>
      <c r="G71" s="5"/>
      <c r="H71" s="5"/>
      <c r="I71" s="5">
        <v>0</v>
      </c>
      <c r="J71" s="5"/>
      <c r="K71" s="39"/>
      <c r="L71" s="49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4.25" customHeight="1" x14ac:dyDescent="0.4">
      <c r="A72" s="69">
        <v>15</v>
      </c>
      <c r="B72" s="5" t="s">
        <v>318</v>
      </c>
      <c r="C72" s="5" t="s">
        <v>324</v>
      </c>
      <c r="D72" s="5">
        <v>1</v>
      </c>
      <c r="E72" s="5" t="s">
        <v>233</v>
      </c>
      <c r="F72" s="5" t="s">
        <v>322</v>
      </c>
      <c r="G72" s="5" t="s">
        <v>266</v>
      </c>
      <c r="H72" s="5" t="s">
        <v>250</v>
      </c>
      <c r="I72" s="5">
        <v>0</v>
      </c>
      <c r="J72" s="5">
        <v>2.0499999999999998</v>
      </c>
      <c r="K72" s="39"/>
      <c r="L72" s="4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ht="14.25" customHeight="1" x14ac:dyDescent="0.4">
      <c r="A73" s="69">
        <v>15</v>
      </c>
      <c r="B73" s="5" t="s">
        <v>318</v>
      </c>
      <c r="C73" s="5" t="s">
        <v>324</v>
      </c>
      <c r="D73" s="5">
        <v>2</v>
      </c>
      <c r="E73" s="5" t="s">
        <v>235</v>
      </c>
      <c r="F73" s="5" t="s">
        <v>267</v>
      </c>
      <c r="G73" s="5" t="s">
        <v>267</v>
      </c>
      <c r="H73" s="5" t="s">
        <v>250</v>
      </c>
      <c r="I73" s="5">
        <v>0</v>
      </c>
      <c r="J73" s="5">
        <v>100.77</v>
      </c>
      <c r="K73" s="39"/>
      <c r="L73" s="49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ht="14.25" customHeight="1" x14ac:dyDescent="0.4">
      <c r="A74" s="69">
        <v>15</v>
      </c>
      <c r="B74" s="5" t="s">
        <v>318</v>
      </c>
      <c r="C74" s="5" t="s">
        <v>324</v>
      </c>
      <c r="D74" s="5">
        <v>3</v>
      </c>
      <c r="E74" s="5" t="s">
        <v>239</v>
      </c>
      <c r="F74" s="5" t="s">
        <v>268</v>
      </c>
      <c r="G74" s="5" t="s">
        <v>269</v>
      </c>
      <c r="H74" s="5" t="s">
        <v>250</v>
      </c>
      <c r="I74" s="5">
        <v>0</v>
      </c>
      <c r="J74" s="5">
        <v>0</v>
      </c>
      <c r="K74" s="39"/>
      <c r="L74" s="49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ht="14.25" customHeight="1" x14ac:dyDescent="0.4">
      <c r="A75" s="69">
        <v>15</v>
      </c>
      <c r="B75" s="5" t="s">
        <v>318</v>
      </c>
      <c r="C75" s="5" t="s">
        <v>324</v>
      </c>
      <c r="D75" s="5">
        <v>4</v>
      </c>
      <c r="E75" s="5" t="s">
        <v>241</v>
      </c>
      <c r="F75" s="5"/>
      <c r="G75" s="5"/>
      <c r="H75" s="5"/>
      <c r="I75" s="5">
        <v>0</v>
      </c>
      <c r="J75" s="5"/>
      <c r="K75" s="39"/>
      <c r="L75" s="49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ht="14.25" customHeight="1" x14ac:dyDescent="0.4">
      <c r="A76" s="69">
        <v>15</v>
      </c>
      <c r="B76" s="5" t="s">
        <v>318</v>
      </c>
      <c r="C76" s="5" t="s">
        <v>324</v>
      </c>
      <c r="D76" s="5">
        <v>5</v>
      </c>
      <c r="E76" s="5" t="s">
        <v>243</v>
      </c>
      <c r="F76" s="5"/>
      <c r="G76" s="5"/>
      <c r="H76" s="5"/>
      <c r="I76" s="5">
        <v>0</v>
      </c>
      <c r="J76" s="5"/>
      <c r="K76" s="39"/>
      <c r="L76" s="49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ht="14.25" customHeight="1" x14ac:dyDescent="0.4">
      <c r="A77" s="69">
        <v>16</v>
      </c>
      <c r="B77" s="5" t="s">
        <v>319</v>
      </c>
      <c r="C77" s="5" t="s">
        <v>325</v>
      </c>
      <c r="D77" s="5">
        <v>1</v>
      </c>
      <c r="E77" s="5" t="s">
        <v>233</v>
      </c>
      <c r="F77" s="5" t="s">
        <v>322</v>
      </c>
      <c r="G77" s="5" t="s">
        <v>266</v>
      </c>
      <c r="H77" s="5" t="s">
        <v>276</v>
      </c>
      <c r="I77" s="5">
        <v>0</v>
      </c>
      <c r="J77" s="5">
        <v>1.92</v>
      </c>
      <c r="K77" s="39">
        <v>0.95550099739143779</v>
      </c>
      <c r="L77" s="49">
        <v>0.91084854994629427</v>
      </c>
      <c r="M77" s="5">
        <v>0.86634954733773206</v>
      </c>
      <c r="N77" s="5">
        <v>0.82185054472916985</v>
      </c>
      <c r="O77" s="5">
        <v>0.80696639558078875</v>
      </c>
      <c r="P77" s="5">
        <v>0.79208224643240754</v>
      </c>
      <c r="Q77" s="5">
        <v>0.7722878625134264</v>
      </c>
      <c r="R77" s="5">
        <v>0.75249347859444526</v>
      </c>
      <c r="S77" s="5">
        <v>0.73269909467546412</v>
      </c>
      <c r="T77" s="5">
        <v>0.7129047107564831</v>
      </c>
      <c r="U77" s="5">
        <v>0.70293079637870182</v>
      </c>
      <c r="V77" s="5">
        <v>0.69311032683750196</v>
      </c>
      <c r="W77" s="5">
        <v>0.69142243363510814</v>
      </c>
      <c r="X77" s="5">
        <v>0.68973454043271443</v>
      </c>
      <c r="Y77" s="5">
        <v>0.68804664723032072</v>
      </c>
      <c r="Z77" s="5">
        <v>0.68635875402792701</v>
      </c>
      <c r="AA77" s="5">
        <v>0.6848243056621145</v>
      </c>
      <c r="AB77" s="5">
        <v>0.68313641245972068</v>
      </c>
      <c r="AC77" s="5">
        <v>0.68144851925732697</v>
      </c>
      <c r="AD77" s="5">
        <v>0.67976062605493326</v>
      </c>
      <c r="AE77" s="5">
        <v>0.67807273285253955</v>
      </c>
      <c r="AF77" s="5">
        <v>0.67638483965014573</v>
      </c>
      <c r="AG77" s="5">
        <v>0.67485039128433333</v>
      </c>
      <c r="AH77" s="5">
        <v>0.67316249808193951</v>
      </c>
      <c r="AI77" s="5">
        <v>0.6714746048795458</v>
      </c>
      <c r="AJ77" s="5">
        <v>0.66978671167715209</v>
      </c>
      <c r="AK77" s="5">
        <v>0.66809881847475827</v>
      </c>
      <c r="AL77" s="5">
        <v>0.66641092527236456</v>
      </c>
      <c r="AM77" s="5">
        <v>0.66487647690655205</v>
      </c>
      <c r="AN77" s="5">
        <v>0.66318858370415834</v>
      </c>
      <c r="AO77" s="5">
        <v>0.66150069050176463</v>
      </c>
      <c r="AP77" s="5">
        <v>0.65981279729937092</v>
      </c>
      <c r="AQ77" s="5"/>
      <c r="AR77" s="5"/>
    </row>
    <row r="78" spans="1:44" ht="14.25" customHeight="1" x14ac:dyDescent="0.4">
      <c r="A78" s="69">
        <v>16</v>
      </c>
      <c r="B78" s="5" t="s">
        <v>319</v>
      </c>
      <c r="C78" s="5" t="s">
        <v>325</v>
      </c>
      <c r="D78" s="5">
        <v>2</v>
      </c>
      <c r="E78" s="5" t="s">
        <v>235</v>
      </c>
      <c r="F78" s="5" t="s">
        <v>267</v>
      </c>
      <c r="G78" s="5" t="s">
        <v>267</v>
      </c>
      <c r="H78" s="5" t="s">
        <v>250</v>
      </c>
      <c r="I78" s="5">
        <v>0</v>
      </c>
      <c r="J78" s="5">
        <v>56.687399999999997</v>
      </c>
      <c r="K78" s="39"/>
      <c r="L78" s="49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ht="14.25" customHeight="1" x14ac:dyDescent="0.4">
      <c r="A79" s="69">
        <v>16</v>
      </c>
      <c r="B79" s="5" t="s">
        <v>319</v>
      </c>
      <c r="C79" s="5" t="s">
        <v>325</v>
      </c>
      <c r="D79" s="5">
        <v>3</v>
      </c>
      <c r="E79" s="5" t="s">
        <v>239</v>
      </c>
      <c r="F79" s="5" t="s">
        <v>268</v>
      </c>
      <c r="G79" s="5" t="s">
        <v>269</v>
      </c>
      <c r="H79" s="5" t="s">
        <v>250</v>
      </c>
      <c r="I79" s="5">
        <v>0</v>
      </c>
      <c r="J79" s="5">
        <v>0</v>
      </c>
      <c r="K79" s="39"/>
      <c r="L79" s="49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ht="14.25" customHeight="1" x14ac:dyDescent="0.4">
      <c r="A80" s="69">
        <v>16</v>
      </c>
      <c r="B80" s="5" t="s">
        <v>319</v>
      </c>
      <c r="C80" s="5" t="s">
        <v>325</v>
      </c>
      <c r="D80" s="5">
        <v>4</v>
      </c>
      <c r="E80" s="5" t="s">
        <v>241</v>
      </c>
      <c r="F80" s="5"/>
      <c r="G80" s="5"/>
      <c r="H80" s="5"/>
      <c r="I80" s="5">
        <v>0</v>
      </c>
      <c r="J80" s="5"/>
      <c r="K80" s="39"/>
      <c r="L80" s="4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ht="14.25" customHeight="1" x14ac:dyDescent="0.4">
      <c r="A81" s="69">
        <v>16</v>
      </c>
      <c r="B81" s="5" t="s">
        <v>319</v>
      </c>
      <c r="C81" s="5" t="s">
        <v>325</v>
      </c>
      <c r="D81" s="5">
        <v>5</v>
      </c>
      <c r="E81" s="5" t="s">
        <v>243</v>
      </c>
      <c r="F81" s="5"/>
      <c r="G81" s="5"/>
      <c r="H81" s="5"/>
      <c r="I81" s="5">
        <v>0</v>
      </c>
      <c r="J81" s="5"/>
      <c r="K81" s="39"/>
      <c r="L81" s="49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ht="14.25" customHeight="1" x14ac:dyDescent="0.4">
      <c r="A82" s="69">
        <v>17</v>
      </c>
      <c r="B82" s="5" t="s">
        <v>320</v>
      </c>
      <c r="C82" s="5" t="s">
        <v>326</v>
      </c>
      <c r="D82" s="5">
        <v>1</v>
      </c>
      <c r="E82" s="5" t="s">
        <v>233</v>
      </c>
      <c r="F82" s="5" t="s">
        <v>322</v>
      </c>
      <c r="G82" s="5" t="s">
        <v>266</v>
      </c>
      <c r="H82" s="5" t="s">
        <v>276</v>
      </c>
      <c r="I82" s="5">
        <v>0</v>
      </c>
      <c r="J82" s="5">
        <v>3.75</v>
      </c>
      <c r="K82" s="39">
        <v>0.9938024633247039</v>
      </c>
      <c r="L82" s="49">
        <v>0.98752647681807482</v>
      </c>
      <c r="M82" s="5">
        <v>0.98132894014277872</v>
      </c>
      <c r="N82" s="5">
        <v>0.9751314034674825</v>
      </c>
      <c r="O82" s="5">
        <v>0.96885541696085353</v>
      </c>
      <c r="P82" s="5">
        <v>0.96265788028555743</v>
      </c>
      <c r="Q82" s="5">
        <v>0.95638189377892835</v>
      </c>
      <c r="R82" s="5">
        <v>0.95018435710363225</v>
      </c>
      <c r="S82" s="5">
        <v>0.94398682042833604</v>
      </c>
      <c r="T82" s="5">
        <v>0.93771083392170707</v>
      </c>
      <c r="U82" s="5">
        <v>0.93151329724641097</v>
      </c>
      <c r="V82" s="5">
        <v>0.92531576057111475</v>
      </c>
      <c r="W82" s="5">
        <v>0.91903977406448578</v>
      </c>
      <c r="X82" s="5">
        <v>0.91284223738918957</v>
      </c>
      <c r="Y82" s="5">
        <v>0.90664470071389347</v>
      </c>
      <c r="Z82" s="5">
        <v>0.9003687142072645</v>
      </c>
      <c r="AA82" s="5">
        <v>0.89417117753196829</v>
      </c>
      <c r="AB82" s="5">
        <v>0.88797364085667219</v>
      </c>
      <c r="AC82" s="5">
        <v>0.8816976543500431</v>
      </c>
      <c r="AD82" s="5">
        <v>0.875500117674747</v>
      </c>
      <c r="AE82" s="5">
        <v>0.8693025809994509</v>
      </c>
      <c r="AF82" s="5">
        <v>0.86302659449282182</v>
      </c>
      <c r="AG82" s="5">
        <v>0.85682905781752572</v>
      </c>
      <c r="AH82" s="5">
        <v>0.85055307131089664</v>
      </c>
      <c r="AI82" s="5">
        <v>0.84435553463560054</v>
      </c>
      <c r="AJ82" s="5">
        <v>0.83815799796030444</v>
      </c>
      <c r="AK82" s="5">
        <v>0.83188201145367535</v>
      </c>
      <c r="AL82" s="5">
        <v>0.82568447477837925</v>
      </c>
      <c r="AM82" s="5">
        <v>0.81948693810308304</v>
      </c>
      <c r="AN82" s="5">
        <v>0.81321095159645407</v>
      </c>
      <c r="AO82" s="5">
        <v>0.80701341492115797</v>
      </c>
      <c r="AP82" s="5">
        <v>0.80081587824586176</v>
      </c>
      <c r="AQ82" s="5"/>
      <c r="AR82" s="5"/>
    </row>
    <row r="83" spans="1:44" ht="14.25" customHeight="1" x14ac:dyDescent="0.4">
      <c r="A83" s="69">
        <v>17</v>
      </c>
      <c r="B83" s="5" t="s">
        <v>320</v>
      </c>
      <c r="C83" s="5" t="s">
        <v>326</v>
      </c>
      <c r="D83" s="5">
        <v>2</v>
      </c>
      <c r="E83" s="5" t="s">
        <v>235</v>
      </c>
      <c r="F83" s="5" t="s">
        <v>267</v>
      </c>
      <c r="G83" s="5" t="s">
        <v>267</v>
      </c>
      <c r="H83" s="5" t="s">
        <v>250</v>
      </c>
      <c r="I83" s="5">
        <v>0</v>
      </c>
      <c r="J83" s="5">
        <v>56.687399999999997</v>
      </c>
      <c r="K83" s="39"/>
      <c r="L83" s="49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ht="14.25" customHeight="1" x14ac:dyDescent="0.4">
      <c r="A84" s="69">
        <v>17</v>
      </c>
      <c r="B84" s="5" t="s">
        <v>320</v>
      </c>
      <c r="C84" s="5" t="s">
        <v>326</v>
      </c>
      <c r="D84" s="5">
        <v>3</v>
      </c>
      <c r="E84" s="5" t="s">
        <v>239</v>
      </c>
      <c r="F84" s="5" t="s">
        <v>268</v>
      </c>
      <c r="G84" s="5" t="s">
        <v>269</v>
      </c>
      <c r="H84" s="5" t="s">
        <v>250</v>
      </c>
      <c r="I84" s="5">
        <v>0</v>
      </c>
      <c r="J84" s="5">
        <v>0</v>
      </c>
      <c r="K84" s="39"/>
      <c r="L84" s="49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ht="14.25" customHeight="1" x14ac:dyDescent="0.4">
      <c r="A85" s="69">
        <v>17</v>
      </c>
      <c r="B85" s="5" t="s">
        <v>320</v>
      </c>
      <c r="C85" s="5" t="s">
        <v>326</v>
      </c>
      <c r="D85" s="5">
        <v>4</v>
      </c>
      <c r="E85" s="5" t="s">
        <v>241</v>
      </c>
      <c r="F85" s="5"/>
      <c r="G85" s="5"/>
      <c r="H85" s="5"/>
      <c r="I85" s="5">
        <v>0</v>
      </c>
      <c r="J85" s="5"/>
      <c r="K85" s="39"/>
      <c r="L85" s="49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ht="14.25" customHeight="1" x14ac:dyDescent="0.4">
      <c r="A86" s="69">
        <v>17</v>
      </c>
      <c r="B86" s="5" t="s">
        <v>320</v>
      </c>
      <c r="C86" s="5" t="s">
        <v>326</v>
      </c>
      <c r="D86" s="5">
        <v>5</v>
      </c>
      <c r="E86" s="5" t="s">
        <v>243</v>
      </c>
      <c r="F86" s="5"/>
      <c r="G86" s="5"/>
      <c r="H86" s="5"/>
      <c r="I86" s="5">
        <v>0</v>
      </c>
      <c r="J86" s="5"/>
      <c r="K86" s="39"/>
      <c r="L86" s="49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ht="14.25" customHeight="1" x14ac:dyDescent="0.4">
      <c r="A87" s="69">
        <v>18</v>
      </c>
      <c r="B87" s="5" t="s">
        <v>321</v>
      </c>
      <c r="C87" s="5" t="s">
        <v>327</v>
      </c>
      <c r="D87" s="5">
        <v>1</v>
      </c>
      <c r="E87" s="5" t="s">
        <v>233</v>
      </c>
      <c r="F87" s="5" t="s">
        <v>322</v>
      </c>
      <c r="G87" s="5" t="s">
        <v>266</v>
      </c>
      <c r="H87" s="5" t="s">
        <v>276</v>
      </c>
      <c r="I87" s="5">
        <v>0</v>
      </c>
      <c r="J87" s="5">
        <v>1.62</v>
      </c>
      <c r="K87" s="39">
        <v>0.9555012447077208</v>
      </c>
      <c r="L87" s="49">
        <v>0.91084803663256586</v>
      </c>
      <c r="M87" s="5">
        <v>0.86634928134028666</v>
      </c>
      <c r="N87" s="5">
        <v>0.82185052604800757</v>
      </c>
      <c r="O87" s="5">
        <v>0.80696672905347688</v>
      </c>
      <c r="P87" s="5">
        <v>0.79208293205894642</v>
      </c>
      <c r="Q87" s="5">
        <v>0.77228753656896776</v>
      </c>
      <c r="R87" s="5">
        <v>0.7524939581705522</v>
      </c>
      <c r="S87" s="5">
        <v>0.73269856268057354</v>
      </c>
      <c r="T87" s="5">
        <v>0.71290498428215798</v>
      </c>
      <c r="U87" s="5">
        <v>0.70293096869151239</v>
      </c>
      <c r="V87" s="5">
        <v>0.69310958879217921</v>
      </c>
      <c r="W87" s="5">
        <v>0.69142151072992564</v>
      </c>
      <c r="X87" s="5">
        <v>0.68973524975923539</v>
      </c>
      <c r="Y87" s="5">
        <v>0.68804717169698182</v>
      </c>
      <c r="Z87" s="5">
        <v>0.68635909363472825</v>
      </c>
      <c r="AA87" s="5">
        <v>0.68482365126378719</v>
      </c>
      <c r="AB87" s="5">
        <v>0.68313557320153362</v>
      </c>
      <c r="AC87" s="5">
        <v>0.68144931223084326</v>
      </c>
      <c r="AD87" s="5">
        <v>0.67976123416858969</v>
      </c>
      <c r="AE87" s="5">
        <v>0.67807315610633612</v>
      </c>
      <c r="AF87" s="5">
        <v>0.67638507804408265</v>
      </c>
      <c r="AG87" s="5">
        <v>0.6748496356731416</v>
      </c>
      <c r="AH87" s="5">
        <v>0.67316155761088803</v>
      </c>
      <c r="AI87" s="5">
        <v>0.67147529664019767</v>
      </c>
      <c r="AJ87" s="5">
        <v>0.6697872185779441</v>
      </c>
      <c r="AK87" s="5">
        <v>0.66809914051569053</v>
      </c>
      <c r="AL87" s="5">
        <v>0.66641106245343706</v>
      </c>
      <c r="AM87" s="5">
        <v>0.66487562008249601</v>
      </c>
      <c r="AN87" s="5">
        <v>0.66318935911180565</v>
      </c>
      <c r="AO87" s="5">
        <v>0.66150128104955208</v>
      </c>
      <c r="AP87" s="5">
        <v>0.65981320298729851</v>
      </c>
      <c r="AQ87" s="5"/>
      <c r="AR87" s="5"/>
    </row>
    <row r="88" spans="1:44" ht="14.25" customHeight="1" x14ac:dyDescent="0.4">
      <c r="A88" s="69">
        <v>18</v>
      </c>
      <c r="B88" s="5" t="s">
        <v>321</v>
      </c>
      <c r="C88" s="5" t="s">
        <v>327</v>
      </c>
      <c r="D88" s="5">
        <v>2</v>
      </c>
      <c r="E88" s="5" t="s">
        <v>235</v>
      </c>
      <c r="F88" s="5" t="s">
        <v>267</v>
      </c>
      <c r="G88" s="5" t="s">
        <v>267</v>
      </c>
      <c r="H88" s="5" t="s">
        <v>250</v>
      </c>
      <c r="I88" s="5">
        <v>0</v>
      </c>
      <c r="J88" s="5">
        <v>85.89</v>
      </c>
      <c r="K88" s="39"/>
      <c r="L88" s="4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ht="14.25" customHeight="1" x14ac:dyDescent="0.4">
      <c r="A89" s="69">
        <v>18</v>
      </c>
      <c r="B89" s="5" t="s">
        <v>321</v>
      </c>
      <c r="C89" s="5" t="s">
        <v>327</v>
      </c>
      <c r="D89" s="5">
        <v>3</v>
      </c>
      <c r="E89" s="5" t="s">
        <v>239</v>
      </c>
      <c r="F89" s="5" t="s">
        <v>268</v>
      </c>
      <c r="G89" s="5" t="s">
        <v>269</v>
      </c>
      <c r="H89" s="5" t="s">
        <v>250</v>
      </c>
      <c r="I89" s="5">
        <v>0</v>
      </c>
      <c r="J89" s="5">
        <v>0</v>
      </c>
      <c r="K89" s="39"/>
      <c r="L89" s="49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ht="14.25" customHeight="1" x14ac:dyDescent="0.4">
      <c r="A90" s="69">
        <v>18</v>
      </c>
      <c r="B90" s="5" t="s">
        <v>321</v>
      </c>
      <c r="C90" s="5" t="s">
        <v>327</v>
      </c>
      <c r="D90" s="5">
        <v>4</v>
      </c>
      <c r="E90" s="5" t="s">
        <v>241</v>
      </c>
      <c r="F90" s="5"/>
      <c r="G90" s="5"/>
      <c r="H90" s="5"/>
      <c r="I90" s="5">
        <v>0</v>
      </c>
      <c r="J90" s="5"/>
      <c r="K90" s="39"/>
      <c r="L90" s="49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ht="14.25" customHeight="1" thickBot="1" x14ac:dyDescent="0.45">
      <c r="A91" s="74">
        <v>18</v>
      </c>
      <c r="B91" s="31" t="s">
        <v>321</v>
      </c>
      <c r="C91" s="31" t="s">
        <v>327</v>
      </c>
      <c r="D91" s="31">
        <v>5</v>
      </c>
      <c r="E91" s="31" t="s">
        <v>243</v>
      </c>
      <c r="F91" s="31"/>
      <c r="G91" s="31"/>
      <c r="H91" s="31"/>
      <c r="I91" s="31">
        <v>0</v>
      </c>
      <c r="J91" s="31"/>
      <c r="K91" s="75"/>
      <c r="L91" s="77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5"/>
      <c r="AR91" s="5"/>
    </row>
    <row r="92" spans="1:44" ht="14.25" customHeight="1" x14ac:dyDescent="0.4">
      <c r="A92" s="68">
        <v>19</v>
      </c>
      <c r="B92" s="36" t="s">
        <v>328</v>
      </c>
      <c r="C92" s="36" t="s">
        <v>334</v>
      </c>
      <c r="D92" s="36">
        <v>1</v>
      </c>
      <c r="E92" s="36" t="s">
        <v>233</v>
      </c>
      <c r="F92" s="36" t="s">
        <v>265</v>
      </c>
      <c r="G92" s="36" t="s">
        <v>266</v>
      </c>
      <c r="H92" s="36" t="s">
        <v>250</v>
      </c>
      <c r="I92" s="36">
        <v>0</v>
      </c>
      <c r="J92" s="36">
        <v>16250</v>
      </c>
      <c r="K92" s="76"/>
      <c r="L92" s="78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7"/>
      <c r="AQ92" s="49"/>
      <c r="AR92" s="5"/>
    </row>
    <row r="93" spans="1:44" ht="14.25" customHeight="1" x14ac:dyDescent="0.4">
      <c r="A93" s="69">
        <v>19</v>
      </c>
      <c r="B93" s="5" t="s">
        <v>328</v>
      </c>
      <c r="C93" s="5" t="s">
        <v>334</v>
      </c>
      <c r="D93" s="5">
        <v>2</v>
      </c>
      <c r="E93" s="5" t="s">
        <v>235</v>
      </c>
      <c r="F93" s="5" t="s">
        <v>267</v>
      </c>
      <c r="G93" s="5" t="s">
        <v>267</v>
      </c>
      <c r="H93" s="5" t="s">
        <v>250</v>
      </c>
      <c r="I93" s="5">
        <v>0</v>
      </c>
      <c r="J93" s="5">
        <v>171.78</v>
      </c>
      <c r="K93" s="39"/>
      <c r="L93" s="49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39"/>
      <c r="AQ93" s="49"/>
      <c r="AR93" s="5"/>
    </row>
    <row r="94" spans="1:44" ht="14.25" customHeight="1" x14ac:dyDescent="0.4">
      <c r="A94" s="69">
        <v>19</v>
      </c>
      <c r="B94" s="5" t="s">
        <v>328</v>
      </c>
      <c r="C94" s="5" t="s">
        <v>334</v>
      </c>
      <c r="D94" s="5">
        <v>3</v>
      </c>
      <c r="E94" s="5" t="s">
        <v>239</v>
      </c>
      <c r="F94" s="5" t="s">
        <v>268</v>
      </c>
      <c r="G94" s="5" t="s">
        <v>269</v>
      </c>
      <c r="H94" s="5" t="s">
        <v>247</v>
      </c>
      <c r="I94" s="5">
        <v>0</v>
      </c>
      <c r="J94" s="11">
        <f>30540</f>
        <v>30540</v>
      </c>
      <c r="K94" s="71">
        <f>J94*0.97</f>
        <v>29623.8</v>
      </c>
      <c r="L94" s="65">
        <f t="shared" ref="L94:AP94" si="65">K94*0.97</f>
        <v>28735.085999999999</v>
      </c>
      <c r="M94" s="11">
        <f t="shared" si="65"/>
        <v>27873.03342</v>
      </c>
      <c r="N94" s="11">
        <f t="shared" si="65"/>
        <v>27036.842417399999</v>
      </c>
      <c r="O94" s="11">
        <f t="shared" si="65"/>
        <v>26225.737144878</v>
      </c>
      <c r="P94" s="11">
        <f t="shared" si="65"/>
        <v>25438.965030531657</v>
      </c>
      <c r="Q94" s="11">
        <f t="shared" si="65"/>
        <v>24675.796079615706</v>
      </c>
      <c r="R94" s="11">
        <f t="shared" si="65"/>
        <v>23935.522197227234</v>
      </c>
      <c r="S94" s="11">
        <f t="shared" si="65"/>
        <v>23217.456531310418</v>
      </c>
      <c r="T94" s="11">
        <f t="shared" si="65"/>
        <v>22520.932835371106</v>
      </c>
      <c r="U94" s="11">
        <f t="shared" si="65"/>
        <v>21845.304850309971</v>
      </c>
      <c r="V94" s="11">
        <f t="shared" si="65"/>
        <v>21189.94570480067</v>
      </c>
      <c r="W94" s="11">
        <f t="shared" si="65"/>
        <v>20554.247333656651</v>
      </c>
      <c r="X94" s="11">
        <f t="shared" si="65"/>
        <v>19937.619913646951</v>
      </c>
      <c r="Y94" s="11">
        <f t="shared" si="65"/>
        <v>19339.491316237541</v>
      </c>
      <c r="Z94" s="11">
        <f t="shared" si="65"/>
        <v>18759.306576750416</v>
      </c>
      <c r="AA94" s="11">
        <f t="shared" si="65"/>
        <v>18196.527379447904</v>
      </c>
      <c r="AB94" s="11">
        <f t="shared" si="65"/>
        <v>17650.631558064466</v>
      </c>
      <c r="AC94" s="11">
        <f t="shared" si="65"/>
        <v>17121.112611322533</v>
      </c>
      <c r="AD94" s="11">
        <f t="shared" si="65"/>
        <v>16607.479232982856</v>
      </c>
      <c r="AE94" s="11">
        <f t="shared" si="65"/>
        <v>16109.254855993369</v>
      </c>
      <c r="AF94" s="11">
        <f t="shared" si="65"/>
        <v>15625.977210313567</v>
      </c>
      <c r="AG94" s="11">
        <f t="shared" si="65"/>
        <v>15157.197894004161</v>
      </c>
      <c r="AH94" s="11">
        <f t="shared" si="65"/>
        <v>14702.481957184036</v>
      </c>
      <c r="AI94" s="11">
        <f t="shared" si="65"/>
        <v>14261.407498468514</v>
      </c>
      <c r="AJ94" s="11">
        <f t="shared" si="65"/>
        <v>13833.565273514458</v>
      </c>
      <c r="AK94" s="11">
        <f t="shared" si="65"/>
        <v>13418.558315309023</v>
      </c>
      <c r="AL94" s="11">
        <f t="shared" si="65"/>
        <v>13016.001565849752</v>
      </c>
      <c r="AM94" s="11">
        <f t="shared" si="65"/>
        <v>12625.521518874259</v>
      </c>
      <c r="AN94" s="11">
        <f t="shared" si="65"/>
        <v>12246.755873308031</v>
      </c>
      <c r="AO94" s="11">
        <f t="shared" si="65"/>
        <v>11879.35319710879</v>
      </c>
      <c r="AP94" s="71">
        <f t="shared" si="65"/>
        <v>11522.972601195526</v>
      </c>
      <c r="AQ94" s="65"/>
      <c r="AR94" s="5"/>
    </row>
    <row r="95" spans="1:44" ht="14.25" customHeight="1" x14ac:dyDescent="0.4">
      <c r="A95" s="69">
        <v>19</v>
      </c>
      <c r="B95" s="5" t="s">
        <v>328</v>
      </c>
      <c r="C95" s="5" t="s">
        <v>334</v>
      </c>
      <c r="D95" s="5">
        <v>4</v>
      </c>
      <c r="E95" s="5" t="s">
        <v>241</v>
      </c>
      <c r="F95" s="5"/>
      <c r="G95" s="5"/>
      <c r="H95" s="5"/>
      <c r="I95" s="5">
        <v>0</v>
      </c>
      <c r="J95" s="5"/>
      <c r="K95" s="39"/>
      <c r="L95" s="49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39"/>
      <c r="AQ95" s="49"/>
      <c r="AR95" s="5"/>
    </row>
    <row r="96" spans="1:44" ht="14.25" customHeight="1" x14ac:dyDescent="0.4">
      <c r="A96" s="69">
        <v>19</v>
      </c>
      <c r="B96" s="5" t="s">
        <v>328</v>
      </c>
      <c r="C96" s="5" t="s">
        <v>334</v>
      </c>
      <c r="D96" s="5">
        <v>5</v>
      </c>
      <c r="E96" s="5" t="s">
        <v>243</v>
      </c>
      <c r="F96" s="5"/>
      <c r="G96" s="5"/>
      <c r="H96" s="5"/>
      <c r="I96" s="5">
        <v>0</v>
      </c>
      <c r="J96" s="5"/>
      <c r="K96" s="39"/>
      <c r="L96" s="4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39"/>
      <c r="AQ96" s="49"/>
      <c r="AR96" s="5"/>
    </row>
    <row r="97" spans="1:44" ht="14.25" customHeight="1" x14ac:dyDescent="0.4">
      <c r="A97" s="69">
        <v>20</v>
      </c>
      <c r="B97" s="5" t="s">
        <v>329</v>
      </c>
      <c r="C97" s="5" t="s">
        <v>335</v>
      </c>
      <c r="D97" s="5">
        <v>1</v>
      </c>
      <c r="E97" s="5" t="s">
        <v>233</v>
      </c>
      <c r="F97" s="5" t="s">
        <v>333</v>
      </c>
      <c r="G97" s="5" t="s">
        <v>266</v>
      </c>
      <c r="H97" s="5" t="s">
        <v>250</v>
      </c>
      <c r="I97" s="5">
        <v>0</v>
      </c>
      <c r="J97" s="5">
        <v>2.0499999999999998</v>
      </c>
      <c r="K97" s="70"/>
      <c r="L97" s="49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39"/>
      <c r="AQ97" s="49"/>
      <c r="AR97" s="5"/>
    </row>
    <row r="98" spans="1:44" ht="14.25" customHeight="1" x14ac:dyDescent="0.4">
      <c r="A98" s="69">
        <v>20</v>
      </c>
      <c r="B98" s="5" t="s">
        <v>329</v>
      </c>
      <c r="C98" s="5" t="s">
        <v>335</v>
      </c>
      <c r="D98" s="5">
        <v>2</v>
      </c>
      <c r="E98" s="5" t="s">
        <v>235</v>
      </c>
      <c r="F98" s="5" t="s">
        <v>267</v>
      </c>
      <c r="G98" s="5" t="s">
        <v>267</v>
      </c>
      <c r="H98" s="5" t="s">
        <v>250</v>
      </c>
      <c r="I98" s="5">
        <v>0</v>
      </c>
      <c r="J98" s="5">
        <v>100.77</v>
      </c>
      <c r="K98" s="39"/>
      <c r="L98" s="49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39"/>
      <c r="AQ98" s="49"/>
      <c r="AR98" s="5"/>
    </row>
    <row r="99" spans="1:44" ht="14.25" customHeight="1" x14ac:dyDescent="0.4">
      <c r="A99" s="69">
        <v>20</v>
      </c>
      <c r="B99" s="5" t="s">
        <v>329</v>
      </c>
      <c r="C99" s="5" t="s">
        <v>335</v>
      </c>
      <c r="D99" s="5">
        <v>3</v>
      </c>
      <c r="E99" s="5" t="s">
        <v>239</v>
      </c>
      <c r="F99" s="5" t="s">
        <v>268</v>
      </c>
      <c r="G99" s="5" t="s">
        <v>269</v>
      </c>
      <c r="H99" s="5" t="s">
        <v>250</v>
      </c>
      <c r="I99" s="5">
        <v>0</v>
      </c>
      <c r="J99" s="5">
        <v>0</v>
      </c>
      <c r="K99" s="71"/>
      <c r="L99" s="65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71"/>
      <c r="AQ99" s="65"/>
      <c r="AR99" s="5"/>
    </row>
    <row r="100" spans="1:44" ht="14.25" customHeight="1" x14ac:dyDescent="0.4">
      <c r="A100" s="69">
        <v>20</v>
      </c>
      <c r="B100" s="5" t="s">
        <v>329</v>
      </c>
      <c r="C100" s="5" t="s">
        <v>335</v>
      </c>
      <c r="D100" s="5">
        <v>4</v>
      </c>
      <c r="E100" s="5" t="s">
        <v>241</v>
      </c>
      <c r="F100" s="5"/>
      <c r="G100" s="5"/>
      <c r="H100" s="5"/>
      <c r="I100" s="5">
        <v>0</v>
      </c>
      <c r="J100" s="5"/>
      <c r="K100" s="39"/>
      <c r="L100" s="49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39"/>
      <c r="AQ100" s="49"/>
      <c r="AR100" s="5"/>
    </row>
    <row r="101" spans="1:44" ht="14.25" customHeight="1" x14ac:dyDescent="0.4">
      <c r="A101" s="69">
        <v>20</v>
      </c>
      <c r="B101" s="5" t="s">
        <v>329</v>
      </c>
      <c r="C101" s="5" t="s">
        <v>335</v>
      </c>
      <c r="D101" s="5">
        <v>5</v>
      </c>
      <c r="E101" s="5" t="s">
        <v>243</v>
      </c>
      <c r="F101" s="5"/>
      <c r="G101" s="5"/>
      <c r="H101" s="5"/>
      <c r="I101" s="5">
        <v>0</v>
      </c>
      <c r="J101" s="5"/>
      <c r="K101" s="39"/>
      <c r="L101" s="49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39"/>
      <c r="AQ101" s="49"/>
      <c r="AR101" s="5"/>
    </row>
    <row r="102" spans="1:44" ht="14.25" customHeight="1" x14ac:dyDescent="0.4">
      <c r="A102" s="69">
        <v>21</v>
      </c>
      <c r="B102" s="5" t="s">
        <v>330</v>
      </c>
      <c r="C102" s="5" t="s">
        <v>336</v>
      </c>
      <c r="D102" s="5">
        <v>1</v>
      </c>
      <c r="E102" s="5" t="s">
        <v>233</v>
      </c>
      <c r="F102" s="5" t="s">
        <v>333</v>
      </c>
      <c r="G102" s="5" t="s">
        <v>266</v>
      </c>
      <c r="H102" s="5" t="s">
        <v>276</v>
      </c>
      <c r="I102" s="5">
        <v>0</v>
      </c>
      <c r="J102" s="5">
        <v>1.92</v>
      </c>
      <c r="K102" s="72">
        <v>0.95550099739143779</v>
      </c>
      <c r="L102" s="66">
        <v>0.91084854994629427</v>
      </c>
      <c r="M102" s="18">
        <v>0.86634954733773206</v>
      </c>
      <c r="N102" s="18">
        <v>0.82185054472916985</v>
      </c>
      <c r="O102" s="18">
        <v>0.80696639558078875</v>
      </c>
      <c r="P102" s="18">
        <v>0.79208224643240754</v>
      </c>
      <c r="Q102" s="18">
        <v>0.7722878625134264</v>
      </c>
      <c r="R102" s="18">
        <v>0.75249347859444526</v>
      </c>
      <c r="S102" s="18">
        <v>0.73269909467546412</v>
      </c>
      <c r="T102" s="18">
        <v>0.7129047107564831</v>
      </c>
      <c r="U102" s="18">
        <v>0.70293079637870182</v>
      </c>
      <c r="V102" s="18">
        <v>0.69311032683750196</v>
      </c>
      <c r="W102" s="18">
        <v>0.69142243363510814</v>
      </c>
      <c r="X102" s="18">
        <v>0.68973454043271443</v>
      </c>
      <c r="Y102" s="18">
        <v>0.68804664723032072</v>
      </c>
      <c r="Z102" s="18">
        <v>0.68635875402792701</v>
      </c>
      <c r="AA102" s="18">
        <v>0.6848243056621145</v>
      </c>
      <c r="AB102" s="18">
        <v>0.68313641245972068</v>
      </c>
      <c r="AC102" s="18">
        <v>0.68144851925732697</v>
      </c>
      <c r="AD102" s="18">
        <v>0.67976062605493326</v>
      </c>
      <c r="AE102" s="18">
        <v>0.67807273285253955</v>
      </c>
      <c r="AF102" s="18">
        <v>0.67638483965014573</v>
      </c>
      <c r="AG102" s="18">
        <v>0.67485039128433333</v>
      </c>
      <c r="AH102" s="18">
        <v>0.67316249808193951</v>
      </c>
      <c r="AI102" s="18">
        <v>0.6714746048795458</v>
      </c>
      <c r="AJ102" s="18">
        <v>0.66978671167715209</v>
      </c>
      <c r="AK102" s="18">
        <v>0.66809881847475827</v>
      </c>
      <c r="AL102" s="18">
        <v>0.66641092527236456</v>
      </c>
      <c r="AM102" s="18">
        <v>0.66487647690655205</v>
      </c>
      <c r="AN102" s="18">
        <v>0.66318858370415834</v>
      </c>
      <c r="AO102" s="18">
        <v>0.66150069050176463</v>
      </c>
      <c r="AP102" s="72">
        <v>0.65981279729937092</v>
      </c>
      <c r="AQ102" s="49"/>
      <c r="AR102" s="5"/>
    </row>
    <row r="103" spans="1:44" ht="14.25" customHeight="1" x14ac:dyDescent="0.4">
      <c r="A103" s="69">
        <v>21</v>
      </c>
      <c r="B103" s="5" t="s">
        <v>330</v>
      </c>
      <c r="C103" s="5" t="s">
        <v>336</v>
      </c>
      <c r="D103" s="5">
        <v>2</v>
      </c>
      <c r="E103" s="5" t="s">
        <v>235</v>
      </c>
      <c r="F103" s="5" t="s">
        <v>267</v>
      </c>
      <c r="G103" s="5" t="s">
        <v>267</v>
      </c>
      <c r="H103" s="5" t="s">
        <v>250</v>
      </c>
      <c r="I103" s="5">
        <v>0</v>
      </c>
      <c r="J103" s="5">
        <v>56.687399999999997</v>
      </c>
      <c r="K103" s="39"/>
      <c r="L103" s="49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39"/>
      <c r="AQ103" s="49"/>
      <c r="AR103" s="5"/>
    </row>
    <row r="104" spans="1:44" ht="14.25" customHeight="1" x14ac:dyDescent="0.4">
      <c r="A104" s="69">
        <v>21</v>
      </c>
      <c r="B104" s="5" t="s">
        <v>330</v>
      </c>
      <c r="C104" s="5" t="s">
        <v>336</v>
      </c>
      <c r="D104" s="5">
        <v>3</v>
      </c>
      <c r="E104" s="5" t="s">
        <v>239</v>
      </c>
      <c r="F104" s="5" t="s">
        <v>268</v>
      </c>
      <c r="G104" s="5" t="s">
        <v>269</v>
      </c>
      <c r="H104" s="5" t="s">
        <v>250</v>
      </c>
      <c r="I104" s="5">
        <v>0</v>
      </c>
      <c r="J104" s="5">
        <v>0</v>
      </c>
      <c r="K104" s="71"/>
      <c r="L104" s="65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71"/>
      <c r="AQ104" s="65"/>
      <c r="AR104" s="5"/>
    </row>
    <row r="105" spans="1:44" ht="14.25" customHeight="1" x14ac:dyDescent="0.4">
      <c r="A105" s="69">
        <v>21</v>
      </c>
      <c r="B105" s="5" t="s">
        <v>330</v>
      </c>
      <c r="C105" s="5" t="s">
        <v>336</v>
      </c>
      <c r="D105" s="5">
        <v>4</v>
      </c>
      <c r="E105" s="5" t="s">
        <v>241</v>
      </c>
      <c r="F105" s="5"/>
      <c r="G105" s="5"/>
      <c r="H105" s="5"/>
      <c r="I105" s="5">
        <v>0</v>
      </c>
      <c r="J105" s="5"/>
      <c r="K105" s="39"/>
      <c r="L105" s="49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39"/>
      <c r="AQ105" s="49"/>
      <c r="AR105" s="5"/>
    </row>
    <row r="106" spans="1:44" ht="14.25" customHeight="1" x14ac:dyDescent="0.4">
      <c r="A106" s="69">
        <v>21</v>
      </c>
      <c r="B106" s="5" t="s">
        <v>330</v>
      </c>
      <c r="C106" s="5" t="s">
        <v>336</v>
      </c>
      <c r="D106" s="5">
        <v>5</v>
      </c>
      <c r="E106" s="5" t="s">
        <v>243</v>
      </c>
      <c r="F106" s="5"/>
      <c r="G106" s="5"/>
      <c r="H106" s="5"/>
      <c r="I106" s="5">
        <v>0</v>
      </c>
      <c r="J106" s="5"/>
      <c r="K106" s="39"/>
      <c r="L106" s="49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39"/>
      <c r="AQ106" s="49"/>
      <c r="AR106" s="5"/>
    </row>
    <row r="107" spans="1:44" ht="14.25" customHeight="1" x14ac:dyDescent="0.4">
      <c r="A107" s="69">
        <v>22</v>
      </c>
      <c r="B107" s="5" t="s">
        <v>331</v>
      </c>
      <c r="C107" s="5" t="s">
        <v>337</v>
      </c>
      <c r="D107" s="5">
        <v>1</v>
      </c>
      <c r="E107" s="5" t="s">
        <v>233</v>
      </c>
      <c r="F107" s="5" t="s">
        <v>333</v>
      </c>
      <c r="G107" s="5" t="s">
        <v>266</v>
      </c>
      <c r="H107" s="5" t="s">
        <v>276</v>
      </c>
      <c r="I107" s="5">
        <v>0</v>
      </c>
      <c r="J107" s="64">
        <v>3.75</v>
      </c>
      <c r="K107" s="72">
        <v>0.9938024633247039</v>
      </c>
      <c r="L107" s="66">
        <v>0.98752647681807482</v>
      </c>
      <c r="M107" s="18">
        <v>0.98132894014277872</v>
      </c>
      <c r="N107" s="18">
        <v>0.9751314034674825</v>
      </c>
      <c r="O107" s="18">
        <v>0.96885541696085353</v>
      </c>
      <c r="P107" s="18">
        <v>0.96265788028555743</v>
      </c>
      <c r="Q107" s="18">
        <v>0.95638189377892835</v>
      </c>
      <c r="R107" s="18">
        <v>0.95018435710363225</v>
      </c>
      <c r="S107" s="18">
        <v>0.94398682042833604</v>
      </c>
      <c r="T107" s="18">
        <v>0.93771083392170707</v>
      </c>
      <c r="U107" s="18">
        <v>0.93151329724641097</v>
      </c>
      <c r="V107" s="18">
        <v>0.92531576057111475</v>
      </c>
      <c r="W107" s="18">
        <v>0.91903977406448578</v>
      </c>
      <c r="X107" s="18">
        <v>0.91284223738918957</v>
      </c>
      <c r="Y107" s="18">
        <v>0.90664470071389347</v>
      </c>
      <c r="Z107" s="18">
        <v>0.9003687142072645</v>
      </c>
      <c r="AA107" s="18">
        <v>0.89417117753196829</v>
      </c>
      <c r="AB107" s="18">
        <v>0.88797364085667219</v>
      </c>
      <c r="AC107" s="18">
        <v>0.8816976543500431</v>
      </c>
      <c r="AD107" s="18">
        <v>0.875500117674747</v>
      </c>
      <c r="AE107" s="18">
        <v>0.8693025809994509</v>
      </c>
      <c r="AF107" s="18">
        <v>0.86302659449282182</v>
      </c>
      <c r="AG107" s="18">
        <v>0.85682905781752572</v>
      </c>
      <c r="AH107" s="18">
        <v>0.85055307131089664</v>
      </c>
      <c r="AI107" s="18">
        <v>0.84435553463560054</v>
      </c>
      <c r="AJ107" s="18">
        <v>0.83815799796030444</v>
      </c>
      <c r="AK107" s="18">
        <v>0.83188201145367535</v>
      </c>
      <c r="AL107" s="18">
        <v>0.82568447477837925</v>
      </c>
      <c r="AM107" s="18">
        <v>0.81948693810308304</v>
      </c>
      <c r="AN107" s="18">
        <v>0.81321095159645407</v>
      </c>
      <c r="AO107" s="18">
        <v>0.80701341492115797</v>
      </c>
      <c r="AP107" s="72">
        <v>0.80081587824586176</v>
      </c>
      <c r="AQ107" s="49"/>
      <c r="AR107" s="5"/>
    </row>
    <row r="108" spans="1:44" ht="14.25" customHeight="1" x14ac:dyDescent="0.4">
      <c r="A108" s="69">
        <v>22</v>
      </c>
      <c r="B108" s="5" t="s">
        <v>331</v>
      </c>
      <c r="C108" s="5" t="s">
        <v>337</v>
      </c>
      <c r="D108" s="5">
        <v>2</v>
      </c>
      <c r="E108" s="5" t="s">
        <v>235</v>
      </c>
      <c r="F108" s="5" t="s">
        <v>267</v>
      </c>
      <c r="G108" s="5" t="s">
        <v>267</v>
      </c>
      <c r="H108" s="5" t="s">
        <v>250</v>
      </c>
      <c r="I108" s="5">
        <v>0</v>
      </c>
      <c r="J108" s="5">
        <v>56.687399999999997</v>
      </c>
      <c r="K108" s="39"/>
      <c r="L108" s="49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39"/>
      <c r="AQ108" s="49"/>
      <c r="AR108" s="5"/>
    </row>
    <row r="109" spans="1:44" ht="14.25" customHeight="1" x14ac:dyDescent="0.4">
      <c r="A109" s="69">
        <v>22</v>
      </c>
      <c r="B109" s="5" t="s">
        <v>331</v>
      </c>
      <c r="C109" s="5" t="s">
        <v>337</v>
      </c>
      <c r="D109" s="5">
        <v>3</v>
      </c>
      <c r="E109" s="5" t="s">
        <v>239</v>
      </c>
      <c r="F109" s="5" t="s">
        <v>268</v>
      </c>
      <c r="G109" s="5" t="s">
        <v>269</v>
      </c>
      <c r="H109" s="5" t="s">
        <v>250</v>
      </c>
      <c r="I109" s="5">
        <v>0</v>
      </c>
      <c r="J109" s="5">
        <v>0</v>
      </c>
      <c r="K109" s="71"/>
      <c r="L109" s="65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71"/>
      <c r="AQ109" s="65"/>
      <c r="AR109" s="5"/>
    </row>
    <row r="110" spans="1:44" ht="14.25" customHeight="1" x14ac:dyDescent="0.4">
      <c r="A110" s="69">
        <v>22</v>
      </c>
      <c r="B110" s="5" t="s">
        <v>331</v>
      </c>
      <c r="C110" s="5" t="s">
        <v>337</v>
      </c>
      <c r="D110" s="5">
        <v>4</v>
      </c>
      <c r="E110" s="5" t="s">
        <v>241</v>
      </c>
      <c r="F110" s="5"/>
      <c r="G110" s="5"/>
      <c r="H110" s="5"/>
      <c r="I110" s="5">
        <v>0</v>
      </c>
      <c r="J110" s="5"/>
      <c r="K110" s="39"/>
      <c r="L110" s="49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39"/>
      <c r="AQ110" s="49"/>
      <c r="AR110" s="5"/>
    </row>
    <row r="111" spans="1:44" ht="14.25" customHeight="1" x14ac:dyDescent="0.4">
      <c r="A111" s="69">
        <v>22</v>
      </c>
      <c r="B111" s="5" t="s">
        <v>331</v>
      </c>
      <c r="C111" s="5" t="s">
        <v>337</v>
      </c>
      <c r="D111" s="5">
        <v>5</v>
      </c>
      <c r="E111" s="5" t="s">
        <v>243</v>
      </c>
      <c r="F111" s="5"/>
      <c r="G111" s="5"/>
      <c r="H111" s="5"/>
      <c r="I111" s="5">
        <v>0</v>
      </c>
      <c r="J111" s="5"/>
      <c r="K111" s="39"/>
      <c r="L111" s="49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39"/>
      <c r="AQ111" s="49"/>
      <c r="AR111" s="5"/>
    </row>
    <row r="112" spans="1:44" ht="14.25" customHeight="1" x14ac:dyDescent="0.4">
      <c r="A112" s="69">
        <v>23</v>
      </c>
      <c r="B112" s="5" t="s">
        <v>332</v>
      </c>
      <c r="C112" s="5" t="s">
        <v>338</v>
      </c>
      <c r="D112" s="5">
        <v>1</v>
      </c>
      <c r="E112" s="5" t="s">
        <v>233</v>
      </c>
      <c r="F112" s="5" t="s">
        <v>333</v>
      </c>
      <c r="G112" s="5" t="s">
        <v>266</v>
      </c>
      <c r="H112" s="5" t="s">
        <v>276</v>
      </c>
      <c r="I112" s="5">
        <v>0</v>
      </c>
      <c r="J112" s="5">
        <v>1.62</v>
      </c>
      <c r="K112" s="72">
        <v>0.9555012447077208</v>
      </c>
      <c r="L112" s="66">
        <v>0.91084803663256586</v>
      </c>
      <c r="M112" s="18">
        <v>0.86634928134028666</v>
      </c>
      <c r="N112" s="18">
        <v>0.82185052604800757</v>
      </c>
      <c r="O112" s="18">
        <v>0.80696672905347688</v>
      </c>
      <c r="P112" s="18">
        <v>0.79208293205894642</v>
      </c>
      <c r="Q112" s="18">
        <v>0.77228753656896776</v>
      </c>
      <c r="R112" s="18">
        <v>0.7524939581705522</v>
      </c>
      <c r="S112" s="18">
        <v>0.73269856268057354</v>
      </c>
      <c r="T112" s="18">
        <v>0.71290498428215798</v>
      </c>
      <c r="U112" s="18">
        <v>0.70293096869151239</v>
      </c>
      <c r="V112" s="18">
        <v>0.69310958879217921</v>
      </c>
      <c r="W112" s="18">
        <v>0.69142151072992564</v>
      </c>
      <c r="X112" s="18">
        <v>0.68973524975923539</v>
      </c>
      <c r="Y112" s="18">
        <v>0.68804717169698182</v>
      </c>
      <c r="Z112" s="18">
        <v>0.68635909363472825</v>
      </c>
      <c r="AA112" s="18">
        <v>0.68482365126378719</v>
      </c>
      <c r="AB112" s="18">
        <v>0.68313557320153362</v>
      </c>
      <c r="AC112" s="18">
        <v>0.68144931223084326</v>
      </c>
      <c r="AD112" s="18">
        <v>0.67976123416858969</v>
      </c>
      <c r="AE112" s="18">
        <v>0.67807315610633612</v>
      </c>
      <c r="AF112" s="18">
        <v>0.67638507804408265</v>
      </c>
      <c r="AG112" s="18">
        <v>0.6748496356731416</v>
      </c>
      <c r="AH112" s="18">
        <v>0.67316155761088803</v>
      </c>
      <c r="AI112" s="18">
        <v>0.67147529664019767</v>
      </c>
      <c r="AJ112" s="18">
        <v>0.6697872185779441</v>
      </c>
      <c r="AK112" s="18">
        <v>0.66809914051569053</v>
      </c>
      <c r="AL112" s="18">
        <v>0.66641106245343706</v>
      </c>
      <c r="AM112" s="18">
        <v>0.66487562008249601</v>
      </c>
      <c r="AN112" s="18">
        <v>0.66318935911180565</v>
      </c>
      <c r="AO112" s="18">
        <v>0.66150128104955208</v>
      </c>
      <c r="AP112" s="72">
        <v>0.65981320298729851</v>
      </c>
      <c r="AQ112" s="49"/>
      <c r="AR112" s="5"/>
    </row>
    <row r="113" spans="1:44" ht="14.25" customHeight="1" x14ac:dyDescent="0.4">
      <c r="A113" s="69">
        <v>23</v>
      </c>
      <c r="B113" s="5" t="s">
        <v>332</v>
      </c>
      <c r="C113" s="5" t="s">
        <v>338</v>
      </c>
      <c r="D113" s="5">
        <v>2</v>
      </c>
      <c r="E113" s="5" t="s">
        <v>235</v>
      </c>
      <c r="F113" s="5" t="s">
        <v>267</v>
      </c>
      <c r="G113" s="5" t="s">
        <v>267</v>
      </c>
      <c r="H113" s="5" t="s">
        <v>250</v>
      </c>
      <c r="I113" s="5">
        <v>0</v>
      </c>
      <c r="J113" s="5">
        <v>85.89</v>
      </c>
      <c r="K113" s="39"/>
      <c r="L113" s="49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39"/>
      <c r="AQ113" s="49"/>
      <c r="AR113" s="5"/>
    </row>
    <row r="114" spans="1:44" ht="14.25" customHeight="1" x14ac:dyDescent="0.4">
      <c r="A114" s="69">
        <v>23</v>
      </c>
      <c r="B114" s="5" t="s">
        <v>332</v>
      </c>
      <c r="C114" s="5" t="s">
        <v>338</v>
      </c>
      <c r="D114" s="5">
        <v>3</v>
      </c>
      <c r="E114" s="5" t="s">
        <v>239</v>
      </c>
      <c r="F114" s="5" t="s">
        <v>268</v>
      </c>
      <c r="G114" s="5" t="s">
        <v>269</v>
      </c>
      <c r="H114" s="5" t="s">
        <v>250</v>
      </c>
      <c r="I114" s="5">
        <v>0</v>
      </c>
      <c r="J114" s="5">
        <v>0</v>
      </c>
      <c r="K114" s="71"/>
      <c r="L114" s="65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71"/>
      <c r="AQ114" s="65"/>
      <c r="AR114" s="5"/>
    </row>
    <row r="115" spans="1:44" ht="14.25" customHeight="1" x14ac:dyDescent="0.4">
      <c r="A115" s="69">
        <v>23</v>
      </c>
      <c r="B115" s="5" t="s">
        <v>332</v>
      </c>
      <c r="C115" s="5" t="s">
        <v>338</v>
      </c>
      <c r="D115" s="5">
        <v>4</v>
      </c>
      <c r="E115" s="5" t="s">
        <v>241</v>
      </c>
      <c r="F115" s="5"/>
      <c r="G115" s="5"/>
      <c r="H115" s="5"/>
      <c r="I115" s="5">
        <v>0</v>
      </c>
      <c r="J115" s="5"/>
      <c r="K115" s="39"/>
      <c r="L115" s="49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39"/>
      <c r="AQ115" s="49"/>
      <c r="AR115" s="5"/>
    </row>
    <row r="116" spans="1:44" ht="14.25" customHeight="1" thickBot="1" x14ac:dyDescent="0.45">
      <c r="A116" s="73">
        <v>23</v>
      </c>
      <c r="B116" s="42" t="s">
        <v>332</v>
      </c>
      <c r="C116" s="42" t="s">
        <v>338</v>
      </c>
      <c r="D116" s="42">
        <v>5</v>
      </c>
      <c r="E116" s="42" t="s">
        <v>243</v>
      </c>
      <c r="F116" s="42"/>
      <c r="G116" s="42"/>
      <c r="H116" s="42"/>
      <c r="I116" s="42">
        <v>0</v>
      </c>
      <c r="J116" s="42"/>
      <c r="K116" s="43"/>
      <c r="L116" s="79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3"/>
      <c r="AQ116" s="49"/>
      <c r="AR116" s="5"/>
    </row>
    <row r="117" spans="1:44" ht="14.25" customHeight="1" x14ac:dyDescent="0.4">
      <c r="A117" s="32">
        <v>24</v>
      </c>
      <c r="B117" s="32" t="s">
        <v>186</v>
      </c>
      <c r="C117" s="32" t="s">
        <v>187</v>
      </c>
      <c r="D117" s="32">
        <v>1</v>
      </c>
      <c r="E117" s="32" t="s">
        <v>233</v>
      </c>
      <c r="F117" s="32" t="s">
        <v>265</v>
      </c>
      <c r="G117" s="32" t="s">
        <v>266</v>
      </c>
      <c r="H117" s="32" t="s">
        <v>250</v>
      </c>
      <c r="I117" s="32">
        <v>0</v>
      </c>
      <c r="J117" s="32">
        <v>0</v>
      </c>
      <c r="K117" s="67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5"/>
      <c r="AR117" s="5"/>
    </row>
    <row r="118" spans="1:44" ht="14.25" customHeight="1" x14ac:dyDescent="0.4">
      <c r="A118" s="4">
        <v>24</v>
      </c>
      <c r="B118" s="4" t="s">
        <v>186</v>
      </c>
      <c r="C118" s="4" t="s">
        <v>187</v>
      </c>
      <c r="D118" s="4">
        <v>2</v>
      </c>
      <c r="E118" s="4" t="s">
        <v>235</v>
      </c>
      <c r="F118" s="4" t="s">
        <v>267</v>
      </c>
      <c r="G118" s="4" t="s">
        <v>267</v>
      </c>
      <c r="H118" s="4" t="s">
        <v>250</v>
      </c>
      <c r="I118" s="4">
        <v>0</v>
      </c>
      <c r="J118" s="4">
        <v>0</v>
      </c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ht="14.25" customHeight="1" x14ac:dyDescent="0.4">
      <c r="A119" s="4">
        <v>24</v>
      </c>
      <c r="B119" s="4" t="s">
        <v>186</v>
      </c>
      <c r="C119" s="4" t="s">
        <v>187</v>
      </c>
      <c r="D119" s="4">
        <v>3</v>
      </c>
      <c r="E119" s="4" t="s">
        <v>239</v>
      </c>
      <c r="F119" s="4" t="s">
        <v>268</v>
      </c>
      <c r="G119" s="4" t="s">
        <v>269</v>
      </c>
      <c r="H119" s="4" t="s">
        <v>250</v>
      </c>
      <c r="I119" s="4">
        <v>0</v>
      </c>
      <c r="J119" s="4">
        <v>0</v>
      </c>
      <c r="K119" s="13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5"/>
    </row>
    <row r="120" spans="1:44" ht="14.25" customHeight="1" x14ac:dyDescent="0.4">
      <c r="A120" s="4">
        <v>24</v>
      </c>
      <c r="B120" s="4" t="s">
        <v>186</v>
      </c>
      <c r="C120" s="4" t="s">
        <v>187</v>
      </c>
      <c r="D120" s="4">
        <v>4</v>
      </c>
      <c r="E120" s="4" t="s">
        <v>241</v>
      </c>
      <c r="F120" s="4"/>
      <c r="G120" s="4"/>
      <c r="H120" s="4"/>
      <c r="I120" s="4">
        <v>0</v>
      </c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ht="14.25" customHeight="1" x14ac:dyDescent="0.4">
      <c r="A121" s="4">
        <v>24</v>
      </c>
      <c r="B121" s="4" t="s">
        <v>186</v>
      </c>
      <c r="C121" s="4" t="s">
        <v>187</v>
      </c>
      <c r="D121" s="4">
        <v>5</v>
      </c>
      <c r="E121" s="4" t="s">
        <v>243</v>
      </c>
      <c r="F121" s="4"/>
      <c r="G121" s="4"/>
      <c r="H121" s="4"/>
      <c r="I121" s="4">
        <v>0</v>
      </c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ht="14.25" customHeight="1" x14ac:dyDescent="0.4">
      <c r="A122" s="3">
        <v>25</v>
      </c>
      <c r="B122" s="3" t="s">
        <v>188</v>
      </c>
      <c r="C122" s="3" t="s">
        <v>189</v>
      </c>
      <c r="D122" s="3">
        <v>1</v>
      </c>
      <c r="E122" s="3" t="s">
        <v>233</v>
      </c>
      <c r="F122" s="3" t="s">
        <v>265</v>
      </c>
      <c r="G122" s="3" t="s">
        <v>266</v>
      </c>
      <c r="H122" s="3" t="s">
        <v>250</v>
      </c>
      <c r="I122" s="3">
        <v>0</v>
      </c>
      <c r="J122" s="3">
        <v>0</v>
      </c>
      <c r="K122" s="9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ht="14.25" customHeight="1" x14ac:dyDescent="0.4">
      <c r="A123" s="3">
        <v>25</v>
      </c>
      <c r="B123" s="3" t="s">
        <v>188</v>
      </c>
      <c r="C123" s="3" t="s">
        <v>189</v>
      </c>
      <c r="D123" s="3">
        <v>2</v>
      </c>
      <c r="E123" s="3" t="s">
        <v>235</v>
      </c>
      <c r="F123" s="3" t="s">
        <v>267</v>
      </c>
      <c r="G123" s="3" t="s">
        <v>267</v>
      </c>
      <c r="H123" s="3" t="s">
        <v>250</v>
      </c>
      <c r="I123" s="3">
        <v>0</v>
      </c>
      <c r="J123" s="3">
        <v>0</v>
      </c>
      <c r="K123" s="3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ht="14.25" customHeight="1" x14ac:dyDescent="0.4">
      <c r="A124" s="3">
        <v>25</v>
      </c>
      <c r="B124" s="3" t="s">
        <v>188</v>
      </c>
      <c r="C124" s="3" t="s">
        <v>189</v>
      </c>
      <c r="D124" s="3">
        <v>3</v>
      </c>
      <c r="E124" s="3" t="s">
        <v>239</v>
      </c>
      <c r="F124" s="3" t="s">
        <v>268</v>
      </c>
      <c r="G124" s="3" t="s">
        <v>269</v>
      </c>
      <c r="H124" s="3" t="s">
        <v>250</v>
      </c>
      <c r="I124" s="3">
        <v>0</v>
      </c>
      <c r="J124" s="3">
        <v>0</v>
      </c>
      <c r="K124" s="10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5"/>
    </row>
    <row r="125" spans="1:44" ht="14.25" customHeight="1" x14ac:dyDescent="0.4">
      <c r="A125" s="3">
        <v>25</v>
      </c>
      <c r="B125" s="3" t="s">
        <v>188</v>
      </c>
      <c r="C125" s="3" t="s">
        <v>189</v>
      </c>
      <c r="D125" s="3">
        <v>4</v>
      </c>
      <c r="E125" s="3" t="s">
        <v>241</v>
      </c>
      <c r="F125" s="3"/>
      <c r="G125" s="3"/>
      <c r="H125" s="3"/>
      <c r="I125" s="3">
        <v>0</v>
      </c>
      <c r="J125" s="3"/>
      <c r="K125" s="3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ht="14.25" customHeight="1" x14ac:dyDescent="0.4">
      <c r="A126" s="3">
        <v>25</v>
      </c>
      <c r="B126" s="3" t="s">
        <v>188</v>
      </c>
      <c r="C126" s="3" t="s">
        <v>189</v>
      </c>
      <c r="D126" s="3">
        <v>5</v>
      </c>
      <c r="E126" s="3" t="s">
        <v>243</v>
      </c>
      <c r="F126" s="3"/>
      <c r="G126" s="3"/>
      <c r="H126" s="3"/>
      <c r="I126" s="3">
        <v>0</v>
      </c>
      <c r="J126" s="3"/>
      <c r="K126" s="3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ht="14.25" customHeight="1" x14ac:dyDescent="0.4">
      <c r="A127" s="4">
        <v>26</v>
      </c>
      <c r="B127" s="4" t="s">
        <v>190</v>
      </c>
      <c r="C127" s="4" t="s">
        <v>191</v>
      </c>
      <c r="D127" s="4">
        <v>1</v>
      </c>
      <c r="E127" s="4" t="s">
        <v>233</v>
      </c>
      <c r="F127" s="4" t="s">
        <v>265</v>
      </c>
      <c r="G127" s="4" t="s">
        <v>266</v>
      </c>
      <c r="H127" s="4" t="s">
        <v>250</v>
      </c>
      <c r="I127" s="4">
        <v>0</v>
      </c>
      <c r="J127" s="4">
        <v>0</v>
      </c>
      <c r="K127" s="12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ht="14.25" customHeight="1" x14ac:dyDescent="0.4">
      <c r="A128" s="4">
        <v>26</v>
      </c>
      <c r="B128" s="4" t="s">
        <v>190</v>
      </c>
      <c r="C128" s="4" t="s">
        <v>191</v>
      </c>
      <c r="D128" s="4">
        <v>2</v>
      </c>
      <c r="E128" s="4" t="s">
        <v>235</v>
      </c>
      <c r="F128" s="4" t="s">
        <v>267</v>
      </c>
      <c r="G128" s="4" t="s">
        <v>267</v>
      </c>
      <c r="H128" s="4" t="s">
        <v>250</v>
      </c>
      <c r="I128" s="4">
        <v>0</v>
      </c>
      <c r="J128" s="4">
        <v>0</v>
      </c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ht="14.25" customHeight="1" x14ac:dyDescent="0.4">
      <c r="A129" s="4">
        <v>26</v>
      </c>
      <c r="B129" s="4" t="s">
        <v>190</v>
      </c>
      <c r="C129" s="4" t="s">
        <v>191</v>
      </c>
      <c r="D129" s="4">
        <v>3</v>
      </c>
      <c r="E129" s="4" t="s">
        <v>239</v>
      </c>
      <c r="F129" s="4" t="s">
        <v>268</v>
      </c>
      <c r="G129" s="4" t="s">
        <v>269</v>
      </c>
      <c r="H129" s="4" t="s">
        <v>250</v>
      </c>
      <c r="I129" s="4">
        <v>0</v>
      </c>
      <c r="J129" s="4">
        <v>0</v>
      </c>
      <c r="K129" s="13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5"/>
    </row>
    <row r="130" spans="1:44" ht="14.25" customHeight="1" x14ac:dyDescent="0.4">
      <c r="A130" s="4">
        <v>26</v>
      </c>
      <c r="B130" s="4" t="s">
        <v>190</v>
      </c>
      <c r="C130" s="4" t="s">
        <v>191</v>
      </c>
      <c r="D130" s="4">
        <v>4</v>
      </c>
      <c r="E130" s="4" t="s">
        <v>241</v>
      </c>
      <c r="F130" s="4"/>
      <c r="G130" s="4"/>
      <c r="H130" s="4"/>
      <c r="I130" s="4">
        <v>0</v>
      </c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ht="14.25" customHeight="1" x14ac:dyDescent="0.4">
      <c r="A131" s="4">
        <v>26</v>
      </c>
      <c r="B131" s="4" t="s">
        <v>190</v>
      </c>
      <c r="C131" s="4" t="s">
        <v>191</v>
      </c>
      <c r="D131" s="4">
        <v>5</v>
      </c>
      <c r="E131" s="4" t="s">
        <v>243</v>
      </c>
      <c r="F131" s="4"/>
      <c r="G131" s="4"/>
      <c r="H131" s="4"/>
      <c r="I131" s="4">
        <v>0</v>
      </c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ht="14.25" customHeight="1" x14ac:dyDescent="0.4">
      <c r="A132" s="3">
        <v>27</v>
      </c>
      <c r="B132" s="3" t="s">
        <v>192</v>
      </c>
      <c r="C132" s="3" t="s">
        <v>193</v>
      </c>
      <c r="D132" s="3">
        <v>1</v>
      </c>
      <c r="E132" s="3" t="s">
        <v>233</v>
      </c>
      <c r="F132" s="3" t="s">
        <v>265</v>
      </c>
      <c r="G132" s="3" t="s">
        <v>266</v>
      </c>
      <c r="H132" s="3" t="s">
        <v>250</v>
      </c>
      <c r="I132" s="3">
        <v>0</v>
      </c>
      <c r="J132" s="3">
        <v>21700</v>
      </c>
      <c r="K132" s="9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ht="14.25" customHeight="1" x14ac:dyDescent="0.4">
      <c r="A133" s="3">
        <v>27</v>
      </c>
      <c r="B133" s="3" t="s">
        <v>192</v>
      </c>
      <c r="C133" s="3" t="s">
        <v>193</v>
      </c>
      <c r="D133" s="3">
        <v>2</v>
      </c>
      <c r="E133" s="3" t="s">
        <v>235</v>
      </c>
      <c r="F133" s="3" t="s">
        <v>267</v>
      </c>
      <c r="G133" s="3" t="s">
        <v>267</v>
      </c>
      <c r="H133" s="3" t="s">
        <v>250</v>
      </c>
      <c r="I133" s="3">
        <v>0</v>
      </c>
      <c r="J133" s="3">
        <v>464.79</v>
      </c>
      <c r="K133" s="3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ht="14.25" customHeight="1" x14ac:dyDescent="0.4">
      <c r="A134" s="3">
        <v>27</v>
      </c>
      <c r="B134" s="3" t="s">
        <v>192</v>
      </c>
      <c r="C134" s="3" t="s">
        <v>193</v>
      </c>
      <c r="D134" s="3">
        <v>3</v>
      </c>
      <c r="E134" s="3" t="s">
        <v>239</v>
      </c>
      <c r="F134" s="3" t="s">
        <v>268</v>
      </c>
      <c r="G134" s="3" t="s">
        <v>269</v>
      </c>
      <c r="H134" s="3" t="s">
        <v>247</v>
      </c>
      <c r="I134" s="3">
        <v>0</v>
      </c>
      <c r="J134" s="10">
        <f>172885</f>
        <v>172885</v>
      </c>
      <c r="K134" s="10">
        <f>J134*0.97</f>
        <v>167698.44999999998</v>
      </c>
      <c r="L134" s="11">
        <f t="shared" ref="L134:AP134" si="66">K134*0.97</f>
        <v>162667.49649999998</v>
      </c>
      <c r="M134" s="11">
        <f t="shared" si="66"/>
        <v>157787.47160499997</v>
      </c>
      <c r="N134" s="11">
        <f t="shared" si="66"/>
        <v>153053.84745684997</v>
      </c>
      <c r="O134" s="11">
        <f t="shared" si="66"/>
        <v>148462.23203314445</v>
      </c>
      <c r="P134" s="11">
        <f t="shared" si="66"/>
        <v>144008.3650721501</v>
      </c>
      <c r="Q134" s="11">
        <f t="shared" si="66"/>
        <v>139688.11411998561</v>
      </c>
      <c r="R134" s="11">
        <f t="shared" si="66"/>
        <v>135497.47069638604</v>
      </c>
      <c r="S134" s="11">
        <f t="shared" si="66"/>
        <v>131432.54657549446</v>
      </c>
      <c r="T134" s="11">
        <f t="shared" si="66"/>
        <v>127489.57017822962</v>
      </c>
      <c r="U134" s="11">
        <f t="shared" si="66"/>
        <v>123664.88307288273</v>
      </c>
      <c r="V134" s="11">
        <f t="shared" si="66"/>
        <v>119954.93658069625</v>
      </c>
      <c r="W134" s="11">
        <f t="shared" si="66"/>
        <v>116356.28848327535</v>
      </c>
      <c r="X134" s="11">
        <f t="shared" si="66"/>
        <v>112865.59982877708</v>
      </c>
      <c r="Y134" s="11">
        <f t="shared" si="66"/>
        <v>109479.63183391377</v>
      </c>
      <c r="Z134" s="11">
        <f t="shared" si="66"/>
        <v>106195.24287889634</v>
      </c>
      <c r="AA134" s="11">
        <f t="shared" si="66"/>
        <v>103009.38559252945</v>
      </c>
      <c r="AB134" s="11">
        <f t="shared" si="66"/>
        <v>99919.104024753557</v>
      </c>
      <c r="AC134" s="11">
        <f t="shared" si="66"/>
        <v>96921.530904010942</v>
      </c>
      <c r="AD134" s="11">
        <f t="shared" si="66"/>
        <v>94013.884976890608</v>
      </c>
      <c r="AE134" s="11">
        <f t="shared" si="66"/>
        <v>91193.468427583881</v>
      </c>
      <c r="AF134" s="11">
        <f t="shared" si="66"/>
        <v>88457.664374756365</v>
      </c>
      <c r="AG134" s="11">
        <f t="shared" si="66"/>
        <v>85803.934443513674</v>
      </c>
      <c r="AH134" s="11">
        <f t="shared" si="66"/>
        <v>83229.816410208266</v>
      </c>
      <c r="AI134" s="11">
        <f t="shared" si="66"/>
        <v>80732.921917902015</v>
      </c>
      <c r="AJ134" s="11">
        <f t="shared" si="66"/>
        <v>78310.934260364957</v>
      </c>
      <c r="AK134" s="11">
        <f t="shared" si="66"/>
        <v>75961.606232554012</v>
      </c>
      <c r="AL134" s="11">
        <f t="shared" si="66"/>
        <v>73682.758045577386</v>
      </c>
      <c r="AM134" s="11">
        <f t="shared" si="66"/>
        <v>71472.275304210067</v>
      </c>
      <c r="AN134" s="11">
        <f t="shared" si="66"/>
        <v>69328.107045083758</v>
      </c>
      <c r="AO134" s="11">
        <f t="shared" si="66"/>
        <v>67248.263833731238</v>
      </c>
      <c r="AP134" s="11">
        <f t="shared" si="66"/>
        <v>65230.815918719301</v>
      </c>
      <c r="AQ134" s="11"/>
      <c r="AR134" s="5"/>
    </row>
    <row r="135" spans="1:44" ht="14.25" customHeight="1" x14ac:dyDescent="0.4">
      <c r="A135" s="3">
        <v>27</v>
      </c>
      <c r="B135" s="3" t="s">
        <v>192</v>
      </c>
      <c r="C135" s="3" t="s">
        <v>193</v>
      </c>
      <c r="D135" s="3">
        <v>4</v>
      </c>
      <c r="E135" s="3" t="s">
        <v>241</v>
      </c>
      <c r="F135" s="3"/>
      <c r="G135" s="3"/>
      <c r="H135" s="3"/>
      <c r="I135" s="3">
        <v>0</v>
      </c>
      <c r="J135" s="3"/>
      <c r="K135" s="3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ht="14.25" customHeight="1" x14ac:dyDescent="0.4">
      <c r="A136" s="3">
        <v>27</v>
      </c>
      <c r="B136" s="3" t="s">
        <v>192</v>
      </c>
      <c r="C136" s="3" t="s">
        <v>193</v>
      </c>
      <c r="D136" s="3">
        <v>5</v>
      </c>
      <c r="E136" s="3" t="s">
        <v>243</v>
      </c>
      <c r="F136" s="3"/>
      <c r="G136" s="3"/>
      <c r="H136" s="3"/>
      <c r="I136" s="3">
        <v>0</v>
      </c>
      <c r="J136" s="3"/>
      <c r="K136" s="3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ht="14.25" customHeight="1" x14ac:dyDescent="0.4">
      <c r="A137" s="4">
        <v>28</v>
      </c>
      <c r="B137" s="4" t="s">
        <v>194</v>
      </c>
      <c r="C137" s="4" t="s">
        <v>195</v>
      </c>
      <c r="D137" s="4">
        <v>1</v>
      </c>
      <c r="E137" s="4" t="s">
        <v>233</v>
      </c>
      <c r="F137" s="4" t="s">
        <v>274</v>
      </c>
      <c r="G137" s="4" t="s">
        <v>266</v>
      </c>
      <c r="H137" s="4" t="s">
        <v>250</v>
      </c>
      <c r="I137" s="4">
        <v>0</v>
      </c>
      <c r="J137" s="4">
        <v>1.4</v>
      </c>
      <c r="K137" s="1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ht="14.25" customHeight="1" x14ac:dyDescent="0.4">
      <c r="A138" s="4">
        <v>28</v>
      </c>
      <c r="B138" s="4" t="s">
        <v>194</v>
      </c>
      <c r="C138" s="4" t="s">
        <v>195</v>
      </c>
      <c r="D138" s="4">
        <v>2</v>
      </c>
      <c r="E138" s="4" t="s">
        <v>235</v>
      </c>
      <c r="F138" s="4" t="s">
        <v>267</v>
      </c>
      <c r="G138" s="4" t="s">
        <v>267</v>
      </c>
      <c r="H138" s="4" t="s">
        <v>250</v>
      </c>
      <c r="I138" s="4">
        <v>0</v>
      </c>
      <c r="J138" s="4">
        <v>387.84</v>
      </c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ht="14.25" customHeight="1" x14ac:dyDescent="0.4">
      <c r="A139" s="4">
        <v>28</v>
      </c>
      <c r="B139" s="4" t="s">
        <v>194</v>
      </c>
      <c r="C139" s="4" t="s">
        <v>195</v>
      </c>
      <c r="D139" s="4">
        <v>3</v>
      </c>
      <c r="E139" s="4" t="s">
        <v>239</v>
      </c>
      <c r="F139" s="4" t="s">
        <v>268</v>
      </c>
      <c r="G139" s="4" t="s">
        <v>269</v>
      </c>
      <c r="H139" s="4" t="s">
        <v>250</v>
      </c>
      <c r="I139" s="4">
        <v>0</v>
      </c>
      <c r="J139" s="4">
        <v>0</v>
      </c>
      <c r="K139" s="13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5"/>
    </row>
    <row r="140" spans="1:44" ht="14.25" customHeight="1" x14ac:dyDescent="0.4">
      <c r="A140" s="4">
        <v>28</v>
      </c>
      <c r="B140" s="4" t="s">
        <v>194</v>
      </c>
      <c r="C140" s="4" t="s">
        <v>195</v>
      </c>
      <c r="D140" s="4">
        <v>4</v>
      </c>
      <c r="E140" s="4" t="s">
        <v>241</v>
      </c>
      <c r="F140" s="4"/>
      <c r="G140" s="4"/>
      <c r="H140" s="4"/>
      <c r="I140" s="4">
        <v>0</v>
      </c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ht="14.25" customHeight="1" x14ac:dyDescent="0.4">
      <c r="A141" s="4">
        <v>28</v>
      </c>
      <c r="B141" s="4" t="s">
        <v>194</v>
      </c>
      <c r="C141" s="4" t="s">
        <v>195</v>
      </c>
      <c r="D141" s="4">
        <v>5</v>
      </c>
      <c r="E141" s="4" t="s">
        <v>243</v>
      </c>
      <c r="F141" s="4"/>
      <c r="G141" s="4"/>
      <c r="H141" s="4"/>
      <c r="I141" s="4">
        <v>0</v>
      </c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ht="14.25" customHeight="1" x14ac:dyDescent="0.4">
      <c r="A142" s="3">
        <v>29</v>
      </c>
      <c r="B142" s="3" t="s">
        <v>196</v>
      </c>
      <c r="C142" s="3" t="s">
        <v>197</v>
      </c>
      <c r="D142" s="3">
        <v>1</v>
      </c>
      <c r="E142" s="3" t="s">
        <v>233</v>
      </c>
      <c r="F142" s="3" t="s">
        <v>274</v>
      </c>
      <c r="G142" s="3" t="s">
        <v>266</v>
      </c>
      <c r="H142" s="3" t="s">
        <v>276</v>
      </c>
      <c r="I142" s="3">
        <v>0</v>
      </c>
      <c r="J142" s="3">
        <v>2.0099999999999998</v>
      </c>
      <c r="K142" s="9">
        <v>0.99709497206703912</v>
      </c>
      <c r="L142" s="5">
        <v>0.994413407821229</v>
      </c>
      <c r="M142" s="5">
        <v>0.99150837988826812</v>
      </c>
      <c r="N142" s="5">
        <v>0.98882681564245811</v>
      </c>
      <c r="O142" s="5">
        <v>0.98592178770949723</v>
      </c>
      <c r="P142" s="5">
        <v>0.98324022346368711</v>
      </c>
      <c r="Q142" s="5">
        <v>0.98033519553072623</v>
      </c>
      <c r="R142" s="5">
        <v>0.97765363128491622</v>
      </c>
      <c r="S142" s="5">
        <v>0.97474860335195534</v>
      </c>
      <c r="T142" s="5">
        <v>0.97206703910614523</v>
      </c>
      <c r="U142" s="5">
        <v>0.96916201117318435</v>
      </c>
      <c r="V142" s="5">
        <v>0.96648044692737434</v>
      </c>
      <c r="W142" s="5">
        <v>0.96357541899441346</v>
      </c>
      <c r="X142" s="5">
        <v>0.96067039106145247</v>
      </c>
      <c r="Y142" s="5">
        <v>0.95798882681564246</v>
      </c>
      <c r="Z142" s="5">
        <v>0.95508379888268158</v>
      </c>
      <c r="AA142" s="5">
        <v>0.95240223463687146</v>
      </c>
      <c r="AB142" s="5">
        <v>0.94949720670391058</v>
      </c>
      <c r="AC142" s="5">
        <v>0.94681564245810057</v>
      </c>
      <c r="AD142" s="5">
        <v>0.94391061452513969</v>
      </c>
      <c r="AE142" s="5">
        <v>0.94122905027932957</v>
      </c>
      <c r="AF142" s="5">
        <v>0.93832402234636869</v>
      </c>
      <c r="AG142" s="5">
        <v>0.93564245810055868</v>
      </c>
      <c r="AH142" s="5">
        <v>0.9327374301675978</v>
      </c>
      <c r="AI142" s="5">
        <v>0.93005586592178768</v>
      </c>
      <c r="AJ142" s="5">
        <v>0.9271508379888268</v>
      </c>
      <c r="AK142" s="5">
        <v>0.92424581005586592</v>
      </c>
      <c r="AL142" s="5">
        <v>0.92156424581005592</v>
      </c>
      <c r="AM142" s="5">
        <v>0.91865921787709492</v>
      </c>
      <c r="AN142" s="5">
        <v>0.91597765363128492</v>
      </c>
      <c r="AO142" s="5">
        <v>0.91307262569832404</v>
      </c>
      <c r="AP142" s="5">
        <v>0.91039106145251392</v>
      </c>
      <c r="AQ142" s="5"/>
      <c r="AR142" s="5"/>
    </row>
    <row r="143" spans="1:44" ht="14.25" customHeight="1" x14ac:dyDescent="0.4">
      <c r="A143" s="3">
        <v>29</v>
      </c>
      <c r="B143" s="3" t="s">
        <v>196</v>
      </c>
      <c r="C143" s="3" t="s">
        <v>197</v>
      </c>
      <c r="D143" s="3">
        <v>2</v>
      </c>
      <c r="E143" s="3" t="s">
        <v>235</v>
      </c>
      <c r="F143" s="3" t="s">
        <v>267</v>
      </c>
      <c r="G143" s="3" t="s">
        <v>267</v>
      </c>
      <c r="H143" s="3" t="s">
        <v>250</v>
      </c>
      <c r="I143" s="3">
        <v>0</v>
      </c>
      <c r="J143" s="3">
        <v>153.38069999999999</v>
      </c>
      <c r="K143" s="3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ht="14.25" customHeight="1" x14ac:dyDescent="0.4">
      <c r="A144" s="3">
        <v>29</v>
      </c>
      <c r="B144" s="3" t="s">
        <v>196</v>
      </c>
      <c r="C144" s="3" t="s">
        <v>197</v>
      </c>
      <c r="D144" s="3">
        <v>3</v>
      </c>
      <c r="E144" s="3" t="s">
        <v>239</v>
      </c>
      <c r="F144" s="3" t="s">
        <v>268</v>
      </c>
      <c r="G144" s="3" t="s">
        <v>269</v>
      </c>
      <c r="H144" s="3" t="s">
        <v>250</v>
      </c>
      <c r="I144" s="3">
        <v>0</v>
      </c>
      <c r="J144" s="3">
        <v>0</v>
      </c>
      <c r="K144" s="10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5"/>
    </row>
    <row r="145" spans="1:44" ht="14.25" customHeight="1" x14ac:dyDescent="0.4">
      <c r="A145" s="3">
        <v>29</v>
      </c>
      <c r="B145" s="3" t="s">
        <v>196</v>
      </c>
      <c r="C145" s="3" t="s">
        <v>197</v>
      </c>
      <c r="D145" s="3">
        <v>4</v>
      </c>
      <c r="E145" s="3" t="s">
        <v>241</v>
      </c>
      <c r="F145" s="3"/>
      <c r="G145" s="3"/>
      <c r="H145" s="3"/>
      <c r="I145" s="3">
        <v>0</v>
      </c>
      <c r="J145" s="3"/>
      <c r="K145" s="3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ht="14.25" customHeight="1" x14ac:dyDescent="0.4">
      <c r="A146" s="3">
        <v>29</v>
      </c>
      <c r="B146" s="3" t="s">
        <v>196</v>
      </c>
      <c r="C146" s="3" t="s">
        <v>197</v>
      </c>
      <c r="D146" s="3">
        <v>5</v>
      </c>
      <c r="E146" s="3" t="s">
        <v>243</v>
      </c>
      <c r="F146" s="3"/>
      <c r="G146" s="3"/>
      <c r="H146" s="3"/>
      <c r="I146" s="3">
        <v>0</v>
      </c>
      <c r="J146" s="3"/>
      <c r="K146" s="3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ht="14.25" customHeight="1" x14ac:dyDescent="0.4">
      <c r="A147" s="14">
        <v>30</v>
      </c>
      <c r="B147" s="14" t="s">
        <v>198</v>
      </c>
      <c r="C147" s="14" t="s">
        <v>199</v>
      </c>
      <c r="D147" s="14">
        <v>1</v>
      </c>
      <c r="E147" s="14" t="s">
        <v>233</v>
      </c>
      <c r="F147" s="17" t="s">
        <v>274</v>
      </c>
      <c r="G147" s="17" t="s">
        <v>266</v>
      </c>
      <c r="H147" s="17" t="s">
        <v>276</v>
      </c>
      <c r="I147" s="17">
        <v>0</v>
      </c>
      <c r="J147" s="23">
        <v>4.7518970058938539</v>
      </c>
      <c r="K147" s="24">
        <v>0.99375705152312899</v>
      </c>
      <c r="L147" s="24">
        <v>0.98751410304625797</v>
      </c>
      <c r="M147" s="24">
        <v>0.98127115456938696</v>
      </c>
      <c r="N147" s="24">
        <v>0.97510342233922531</v>
      </c>
      <c r="O147" s="24">
        <v>0.9688604738623543</v>
      </c>
      <c r="P147" s="24">
        <v>0.96261752538548329</v>
      </c>
      <c r="Q147" s="24">
        <v>0.95637457690861227</v>
      </c>
      <c r="R147" s="24">
        <v>0.95020684467845051</v>
      </c>
      <c r="S147" s="24">
        <v>0.9439638962015795</v>
      </c>
      <c r="T147" s="24">
        <v>0.93772094772470849</v>
      </c>
      <c r="U147" s="24">
        <v>0.93147799924783758</v>
      </c>
      <c r="V147" s="24">
        <v>0.92531026701767582</v>
      </c>
      <c r="W147" s="24">
        <v>0.91906731854080481</v>
      </c>
      <c r="X147" s="24">
        <v>0.9128243700639338</v>
      </c>
      <c r="Y147" s="24">
        <v>0.90658142158706279</v>
      </c>
      <c r="Z147" s="24">
        <v>0.90033847311019177</v>
      </c>
      <c r="AA147" s="24">
        <v>0.89417074088003012</v>
      </c>
      <c r="AB147" s="24">
        <v>0.88792779240315911</v>
      </c>
      <c r="AC147" s="24">
        <v>0.8816848439262881</v>
      </c>
      <c r="AD147" s="24">
        <v>0.87544189544941708</v>
      </c>
      <c r="AE147" s="24">
        <v>0.86927416321925532</v>
      </c>
      <c r="AF147" s="24">
        <v>0.86303121474238431</v>
      </c>
      <c r="AG147" s="24">
        <v>0.8567882662655133</v>
      </c>
      <c r="AH147" s="24">
        <v>0.8505453177886424</v>
      </c>
      <c r="AI147" s="24">
        <v>0.84437758555848064</v>
      </c>
      <c r="AJ147" s="24">
        <v>0.83813463708160962</v>
      </c>
      <c r="AK147" s="24">
        <v>0.83189168860473861</v>
      </c>
      <c r="AL147" s="24">
        <v>0.8256487401278676</v>
      </c>
      <c r="AM147" s="24">
        <v>0.81948100789770595</v>
      </c>
      <c r="AN147" s="24">
        <v>0.81323805942083494</v>
      </c>
      <c r="AO147" s="24">
        <v>0.80699511094396392</v>
      </c>
      <c r="AP147" s="24">
        <v>0.80075216246709291</v>
      </c>
      <c r="AQ147" s="14"/>
      <c r="AR147" s="14"/>
    </row>
    <row r="148" spans="1:44" ht="14.25" customHeight="1" x14ac:dyDescent="0.4">
      <c r="A148" s="14">
        <v>30</v>
      </c>
      <c r="B148" s="14" t="s">
        <v>198</v>
      </c>
      <c r="C148" s="14" t="s">
        <v>199</v>
      </c>
      <c r="D148" s="14">
        <v>2</v>
      </c>
      <c r="E148" s="14" t="s">
        <v>235</v>
      </c>
      <c r="F148" s="17" t="s">
        <v>267</v>
      </c>
      <c r="G148" s="17" t="s">
        <v>267</v>
      </c>
      <c r="H148" s="17" t="s">
        <v>250</v>
      </c>
      <c r="I148" s="17">
        <v>0</v>
      </c>
      <c r="J148" s="17">
        <v>153.38069999999999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</row>
    <row r="149" spans="1:44" ht="14.25" customHeight="1" x14ac:dyDescent="0.4">
      <c r="A149" s="14">
        <v>30</v>
      </c>
      <c r="B149" s="14" t="s">
        <v>198</v>
      </c>
      <c r="C149" s="14" t="s">
        <v>199</v>
      </c>
      <c r="D149" s="14">
        <v>3</v>
      </c>
      <c r="E149" s="14" t="s">
        <v>239</v>
      </c>
      <c r="F149" s="17" t="s">
        <v>268</v>
      </c>
      <c r="G149" s="17" t="s">
        <v>269</v>
      </c>
      <c r="H149" s="17" t="s">
        <v>250</v>
      </c>
      <c r="I149" s="17">
        <v>0</v>
      </c>
      <c r="J149" s="17">
        <v>0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</row>
    <row r="150" spans="1:44" ht="14.25" customHeight="1" x14ac:dyDescent="0.4">
      <c r="A150" s="14">
        <v>30</v>
      </c>
      <c r="B150" s="14" t="s">
        <v>198</v>
      </c>
      <c r="C150" s="14" t="s">
        <v>199</v>
      </c>
      <c r="D150" s="14">
        <v>4</v>
      </c>
      <c r="E150" s="14" t="s">
        <v>241</v>
      </c>
      <c r="F150" s="17"/>
      <c r="G150" s="17"/>
      <c r="H150" s="17"/>
      <c r="I150" s="17">
        <v>0</v>
      </c>
      <c r="J150" s="17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</row>
    <row r="151" spans="1:44" ht="14.25" customHeight="1" x14ac:dyDescent="0.4">
      <c r="A151" s="14">
        <v>30</v>
      </c>
      <c r="B151" s="14" t="s">
        <v>198</v>
      </c>
      <c r="C151" s="14" t="s">
        <v>199</v>
      </c>
      <c r="D151" s="14">
        <v>5</v>
      </c>
      <c r="E151" s="14" t="s">
        <v>243</v>
      </c>
      <c r="F151" s="17"/>
      <c r="G151" s="17"/>
      <c r="H151" s="17"/>
      <c r="I151" s="17">
        <v>0</v>
      </c>
      <c r="J151" s="17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</row>
    <row r="152" spans="1:44" ht="14.25" customHeight="1" x14ac:dyDescent="0.4">
      <c r="A152" s="4">
        <v>31</v>
      </c>
      <c r="B152" s="4" t="s">
        <v>200</v>
      </c>
      <c r="C152" s="4" t="s">
        <v>201</v>
      </c>
      <c r="D152" s="4">
        <v>1</v>
      </c>
      <c r="E152" s="4" t="s">
        <v>233</v>
      </c>
      <c r="F152" s="4" t="s">
        <v>274</v>
      </c>
      <c r="G152" s="4" t="s">
        <v>266</v>
      </c>
      <c r="H152" s="4" t="s">
        <v>250</v>
      </c>
      <c r="I152" s="4">
        <v>0</v>
      </c>
      <c r="J152" s="21">
        <v>1.4773345075326985</v>
      </c>
      <c r="K152" s="1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ht="14.25" customHeight="1" x14ac:dyDescent="0.4">
      <c r="A153" s="4">
        <v>31</v>
      </c>
      <c r="B153" s="4" t="s">
        <v>200</v>
      </c>
      <c r="C153" s="4" t="s">
        <v>201</v>
      </c>
      <c r="D153" s="4">
        <v>2</v>
      </c>
      <c r="E153" s="4" t="s">
        <v>235</v>
      </c>
      <c r="F153" s="4" t="s">
        <v>267</v>
      </c>
      <c r="G153" s="4" t="s">
        <v>267</v>
      </c>
      <c r="H153" s="4" t="s">
        <v>250</v>
      </c>
      <c r="I153" s="4">
        <v>0</v>
      </c>
      <c r="J153" s="4">
        <v>232.39500000000001</v>
      </c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ht="14.25" customHeight="1" x14ac:dyDescent="0.4">
      <c r="A154" s="4">
        <v>31</v>
      </c>
      <c r="B154" s="4" t="s">
        <v>200</v>
      </c>
      <c r="C154" s="4" t="s">
        <v>201</v>
      </c>
      <c r="D154" s="4">
        <v>3</v>
      </c>
      <c r="E154" s="4" t="s">
        <v>239</v>
      </c>
      <c r="F154" s="4" t="s">
        <v>268</v>
      </c>
      <c r="G154" s="4" t="s">
        <v>269</v>
      </c>
      <c r="H154" s="4" t="s">
        <v>250</v>
      </c>
      <c r="I154" s="4">
        <v>0</v>
      </c>
      <c r="J154" s="4">
        <v>0</v>
      </c>
      <c r="K154" s="13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5"/>
    </row>
    <row r="155" spans="1:44" ht="14.25" customHeight="1" x14ac:dyDescent="0.4">
      <c r="A155" s="4">
        <v>31</v>
      </c>
      <c r="B155" s="4" t="s">
        <v>200</v>
      </c>
      <c r="C155" s="4" t="s">
        <v>201</v>
      </c>
      <c r="D155" s="4">
        <v>4</v>
      </c>
      <c r="E155" s="4" t="s">
        <v>241</v>
      </c>
      <c r="F155" s="4"/>
      <c r="G155" s="4"/>
      <c r="H155" s="4"/>
      <c r="I155" s="4">
        <v>0</v>
      </c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ht="14.25" customHeight="1" x14ac:dyDescent="0.4">
      <c r="A156" s="4">
        <v>31</v>
      </c>
      <c r="B156" s="4" t="s">
        <v>200</v>
      </c>
      <c r="C156" s="4" t="s">
        <v>201</v>
      </c>
      <c r="D156" s="4">
        <v>5</v>
      </c>
      <c r="E156" s="4" t="s">
        <v>243</v>
      </c>
      <c r="F156" s="4"/>
      <c r="G156" s="4"/>
      <c r="H156" s="4"/>
      <c r="I156" s="4">
        <v>0</v>
      </c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ht="14.25" customHeight="1" x14ac:dyDescent="0.4">
      <c r="A157" s="3">
        <v>32</v>
      </c>
      <c r="B157" s="3" t="s">
        <v>202</v>
      </c>
      <c r="C157" s="3" t="s">
        <v>203</v>
      </c>
      <c r="D157" s="3">
        <v>1</v>
      </c>
      <c r="E157" s="3" t="s">
        <v>233</v>
      </c>
      <c r="F157" s="3" t="s">
        <v>274</v>
      </c>
      <c r="G157" s="3" t="s">
        <v>266</v>
      </c>
      <c r="H157" s="3" t="s">
        <v>250</v>
      </c>
      <c r="I157" s="3">
        <v>0</v>
      </c>
      <c r="J157" s="20">
        <v>1.4773345075326985</v>
      </c>
      <c r="K157" s="9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ht="14.25" customHeight="1" x14ac:dyDescent="0.4">
      <c r="A158" s="3">
        <v>32</v>
      </c>
      <c r="B158" s="3" t="s">
        <v>202</v>
      </c>
      <c r="C158" s="3" t="s">
        <v>203</v>
      </c>
      <c r="D158" s="3">
        <v>2</v>
      </c>
      <c r="E158" s="3" t="s">
        <v>235</v>
      </c>
      <c r="F158" s="3" t="s">
        <v>267</v>
      </c>
      <c r="G158" s="3" t="s">
        <v>267</v>
      </c>
      <c r="H158" s="3" t="s">
        <v>250</v>
      </c>
      <c r="I158" s="3">
        <v>0</v>
      </c>
      <c r="J158" s="3">
        <v>232.39500000000001</v>
      </c>
      <c r="K158" s="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ht="14.25" customHeight="1" x14ac:dyDescent="0.4">
      <c r="A159" s="3">
        <v>32</v>
      </c>
      <c r="B159" s="3" t="s">
        <v>202</v>
      </c>
      <c r="C159" s="3" t="s">
        <v>203</v>
      </c>
      <c r="D159" s="3">
        <v>3</v>
      </c>
      <c r="E159" s="3" t="s">
        <v>239</v>
      </c>
      <c r="F159" s="3" t="s">
        <v>268</v>
      </c>
      <c r="G159" s="3" t="s">
        <v>269</v>
      </c>
      <c r="H159" s="3" t="s">
        <v>250</v>
      </c>
      <c r="I159" s="3">
        <v>0</v>
      </c>
      <c r="J159" s="3">
        <v>0</v>
      </c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5"/>
    </row>
    <row r="160" spans="1:44" ht="14.25" customHeight="1" x14ac:dyDescent="0.4">
      <c r="A160" s="3">
        <v>32</v>
      </c>
      <c r="B160" s="3" t="s">
        <v>202</v>
      </c>
      <c r="C160" s="3" t="s">
        <v>203</v>
      </c>
      <c r="D160" s="3">
        <v>4</v>
      </c>
      <c r="E160" s="3" t="s">
        <v>241</v>
      </c>
      <c r="F160" s="3"/>
      <c r="G160" s="3"/>
      <c r="H160" s="3"/>
      <c r="I160" s="3">
        <v>0</v>
      </c>
      <c r="J160" s="3"/>
      <c r="K160" s="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ht="14.25" customHeight="1" x14ac:dyDescent="0.4">
      <c r="A161" s="3">
        <v>32</v>
      </c>
      <c r="B161" s="3" t="s">
        <v>202</v>
      </c>
      <c r="C161" s="3" t="s">
        <v>203</v>
      </c>
      <c r="D161" s="3">
        <v>5</v>
      </c>
      <c r="E161" s="3" t="s">
        <v>243</v>
      </c>
      <c r="F161" s="3"/>
      <c r="G161" s="3"/>
      <c r="H161" s="3"/>
      <c r="I161" s="3">
        <v>0</v>
      </c>
      <c r="J161" s="3"/>
      <c r="K161" s="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ht="14.25" customHeight="1" x14ac:dyDescent="0.4">
      <c r="A162" s="4">
        <v>33</v>
      </c>
      <c r="B162" s="4" t="s">
        <v>204</v>
      </c>
      <c r="C162" s="4" t="s">
        <v>205</v>
      </c>
      <c r="D162" s="4">
        <v>1</v>
      </c>
      <c r="E162" s="4" t="s">
        <v>233</v>
      </c>
      <c r="F162" s="4" t="s">
        <v>265</v>
      </c>
      <c r="G162" s="4" t="s">
        <v>266</v>
      </c>
      <c r="H162" s="4" t="s">
        <v>250</v>
      </c>
      <c r="I162" s="4">
        <v>0</v>
      </c>
      <c r="J162" s="4">
        <v>21700</v>
      </c>
      <c r="K162" s="12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ht="14.25" customHeight="1" x14ac:dyDescent="0.4">
      <c r="A163" s="4">
        <v>33</v>
      </c>
      <c r="B163" s="4" t="s">
        <v>204</v>
      </c>
      <c r="C163" s="4" t="s">
        <v>205</v>
      </c>
      <c r="D163" s="4">
        <v>2</v>
      </c>
      <c r="E163" s="4" t="s">
        <v>235</v>
      </c>
      <c r="F163" s="4" t="s">
        <v>267</v>
      </c>
      <c r="G163" s="4" t="s">
        <v>267</v>
      </c>
      <c r="H163" s="4" t="s">
        <v>250</v>
      </c>
      <c r="I163" s="4">
        <v>0</v>
      </c>
      <c r="J163" s="4">
        <v>236.83</v>
      </c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ht="14.25" customHeight="1" x14ac:dyDescent="0.4">
      <c r="A164" s="4">
        <v>33</v>
      </c>
      <c r="B164" s="4" t="s">
        <v>204</v>
      </c>
      <c r="C164" s="4" t="s">
        <v>205</v>
      </c>
      <c r="D164" s="4">
        <v>3</v>
      </c>
      <c r="E164" s="4" t="s">
        <v>239</v>
      </c>
      <c r="F164" s="4" t="s">
        <v>268</v>
      </c>
      <c r="G164" s="4" t="s">
        <v>269</v>
      </c>
      <c r="H164" s="4" t="s">
        <v>247</v>
      </c>
      <c r="I164" s="4">
        <v>0</v>
      </c>
      <c r="J164" s="13">
        <f>1046813*0.3</f>
        <v>314043.89999999997</v>
      </c>
      <c r="K164" s="4">
        <f>J164*0.97</f>
        <v>304622.58299999998</v>
      </c>
      <c r="L164" s="11">
        <f t="shared" ref="L164:AP164" si="67">K164*0.97</f>
        <v>295483.90550999995</v>
      </c>
      <c r="M164" s="11">
        <f t="shared" si="67"/>
        <v>286619.38834469992</v>
      </c>
      <c r="N164" s="11">
        <f t="shared" si="67"/>
        <v>278020.80669435894</v>
      </c>
      <c r="O164" s="11">
        <f t="shared" si="67"/>
        <v>269680.18249352818</v>
      </c>
      <c r="P164" s="11">
        <f t="shared" si="67"/>
        <v>261589.77701872232</v>
      </c>
      <c r="Q164" s="11">
        <f t="shared" si="67"/>
        <v>253742.08370816064</v>
      </c>
      <c r="R164" s="11">
        <f t="shared" si="67"/>
        <v>246129.82119691581</v>
      </c>
      <c r="S164" s="11">
        <f t="shared" si="67"/>
        <v>238745.92656100832</v>
      </c>
      <c r="T164" s="11">
        <f t="shared" si="67"/>
        <v>231583.54876417806</v>
      </c>
      <c r="U164" s="11">
        <f t="shared" si="67"/>
        <v>224636.04230125272</v>
      </c>
      <c r="V164" s="11">
        <f t="shared" si="67"/>
        <v>217896.96103221513</v>
      </c>
      <c r="W164" s="11">
        <f t="shared" si="67"/>
        <v>211360.05220124868</v>
      </c>
      <c r="X164" s="11">
        <f t="shared" si="67"/>
        <v>205019.25063521121</v>
      </c>
      <c r="Y164" s="11">
        <f t="shared" si="67"/>
        <v>198868.67311615488</v>
      </c>
      <c r="Z164" s="11">
        <f t="shared" si="67"/>
        <v>192902.61292267023</v>
      </c>
      <c r="AA164" s="11">
        <f t="shared" si="67"/>
        <v>187115.53453499012</v>
      </c>
      <c r="AB164" s="11">
        <f t="shared" si="67"/>
        <v>181502.06849894041</v>
      </c>
      <c r="AC164" s="11">
        <f t="shared" si="67"/>
        <v>176057.0064439722</v>
      </c>
      <c r="AD164" s="11">
        <f t="shared" si="67"/>
        <v>170775.29625065305</v>
      </c>
      <c r="AE164" s="11">
        <f t="shared" si="67"/>
        <v>165652.03736313345</v>
      </c>
      <c r="AF164" s="11">
        <f t="shared" si="67"/>
        <v>160682.47624223944</v>
      </c>
      <c r="AG164" s="11">
        <f t="shared" si="67"/>
        <v>155862.00195497225</v>
      </c>
      <c r="AH164" s="11">
        <f t="shared" si="67"/>
        <v>151186.14189632307</v>
      </c>
      <c r="AI164" s="11">
        <f t="shared" si="67"/>
        <v>146650.55763943336</v>
      </c>
      <c r="AJ164" s="11">
        <f t="shared" si="67"/>
        <v>142251.04091025036</v>
      </c>
      <c r="AK164" s="11">
        <f t="shared" si="67"/>
        <v>137983.50968294285</v>
      </c>
      <c r="AL164" s="11">
        <f t="shared" si="67"/>
        <v>133844.00439245458</v>
      </c>
      <c r="AM164" s="11">
        <f t="shared" si="67"/>
        <v>129828.68426068094</v>
      </c>
      <c r="AN164" s="11">
        <f t="shared" si="67"/>
        <v>125933.8237328605</v>
      </c>
      <c r="AO164" s="11">
        <f t="shared" si="67"/>
        <v>122155.80902087469</v>
      </c>
      <c r="AP164" s="11">
        <f t="shared" si="67"/>
        <v>118491.13475024844</v>
      </c>
      <c r="AQ164" s="11"/>
      <c r="AR164" s="5"/>
    </row>
    <row r="165" spans="1:44" ht="14.25" customHeight="1" x14ac:dyDescent="0.4">
      <c r="A165" s="4">
        <v>33</v>
      </c>
      <c r="B165" s="4" t="s">
        <v>204</v>
      </c>
      <c r="C165" s="4" t="s">
        <v>205</v>
      </c>
      <c r="D165" s="4">
        <v>4</v>
      </c>
      <c r="E165" s="4" t="s">
        <v>241</v>
      </c>
      <c r="F165" s="4"/>
      <c r="G165" s="4"/>
      <c r="H165" s="4"/>
      <c r="I165" s="4">
        <v>0</v>
      </c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ht="14.25" customHeight="1" x14ac:dyDescent="0.4">
      <c r="A166" s="4">
        <v>33</v>
      </c>
      <c r="B166" s="4" t="s">
        <v>204</v>
      </c>
      <c r="C166" s="4" t="s">
        <v>205</v>
      </c>
      <c r="D166" s="4">
        <v>5</v>
      </c>
      <c r="E166" s="4" t="s">
        <v>243</v>
      </c>
      <c r="F166" s="4"/>
      <c r="G166" s="4"/>
      <c r="H166" s="4"/>
      <c r="I166" s="4">
        <v>0</v>
      </c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ht="14.25" customHeight="1" x14ac:dyDescent="0.4">
      <c r="A167" s="3">
        <v>34</v>
      </c>
      <c r="B167" s="3" t="s">
        <v>206</v>
      </c>
      <c r="C167" s="3" t="s">
        <v>207</v>
      </c>
      <c r="D167" s="3">
        <v>1</v>
      </c>
      <c r="E167" s="3" t="s">
        <v>233</v>
      </c>
      <c r="F167" s="3" t="s">
        <v>265</v>
      </c>
      <c r="G167" s="3" t="s">
        <v>266</v>
      </c>
      <c r="H167" s="3" t="s">
        <v>250</v>
      </c>
      <c r="I167" s="3">
        <v>0</v>
      </c>
      <c r="J167" s="3">
        <v>21700</v>
      </c>
      <c r="K167" s="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ht="14.25" customHeight="1" x14ac:dyDescent="0.4">
      <c r="A168" s="3">
        <v>34</v>
      </c>
      <c r="B168" s="3" t="s">
        <v>206</v>
      </c>
      <c r="C168" s="3" t="s">
        <v>207</v>
      </c>
      <c r="D168" s="3">
        <v>2</v>
      </c>
      <c r="E168" s="3" t="s">
        <v>235</v>
      </c>
      <c r="F168" s="3" t="s">
        <v>267</v>
      </c>
      <c r="G168" s="3" t="s">
        <v>267</v>
      </c>
      <c r="H168" s="3" t="s">
        <v>250</v>
      </c>
      <c r="I168" s="3">
        <v>0</v>
      </c>
      <c r="J168" s="3">
        <v>236.83</v>
      </c>
      <c r="K168" s="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ht="14.25" customHeight="1" x14ac:dyDescent="0.4">
      <c r="A169" s="3">
        <v>34</v>
      </c>
      <c r="B169" s="3" t="s">
        <v>206</v>
      </c>
      <c r="C169" s="3" t="s">
        <v>207</v>
      </c>
      <c r="D169" s="3">
        <v>3</v>
      </c>
      <c r="E169" s="3" t="s">
        <v>239</v>
      </c>
      <c r="F169" s="3" t="s">
        <v>268</v>
      </c>
      <c r="G169" s="3" t="s">
        <v>269</v>
      </c>
      <c r="H169" s="3" t="s">
        <v>247</v>
      </c>
      <c r="I169" s="3">
        <v>0</v>
      </c>
      <c r="J169" s="10">
        <f>1046813*0.7</f>
        <v>732769.1</v>
      </c>
      <c r="K169" s="10">
        <f>J169*0.97</f>
        <v>710786.027</v>
      </c>
      <c r="L169" s="11">
        <f t="shared" ref="L169:AP169" si="68">K169*0.97</f>
        <v>689462.44618999993</v>
      </c>
      <c r="M169" s="11">
        <f t="shared" si="68"/>
        <v>668778.57280429988</v>
      </c>
      <c r="N169" s="11">
        <f t="shared" si="68"/>
        <v>648715.21562017081</v>
      </c>
      <c r="O169" s="11">
        <f t="shared" si="68"/>
        <v>629253.75915156573</v>
      </c>
      <c r="P169" s="11">
        <f t="shared" si="68"/>
        <v>610376.14637701877</v>
      </c>
      <c r="Q169" s="11">
        <f t="shared" si="68"/>
        <v>592064.86198570824</v>
      </c>
      <c r="R169" s="11">
        <f t="shared" si="68"/>
        <v>574302.91612613702</v>
      </c>
      <c r="S169" s="11">
        <f t="shared" si="68"/>
        <v>557073.82864235283</v>
      </c>
      <c r="T169" s="11">
        <f t="shared" si="68"/>
        <v>540361.61378308223</v>
      </c>
      <c r="U169" s="11">
        <f t="shared" si="68"/>
        <v>524150.76536958973</v>
      </c>
      <c r="V169" s="11">
        <f t="shared" si="68"/>
        <v>508426.24240850203</v>
      </c>
      <c r="W169" s="11">
        <f t="shared" si="68"/>
        <v>493173.45513624698</v>
      </c>
      <c r="X169" s="11">
        <f t="shared" si="68"/>
        <v>478378.25148215954</v>
      </c>
      <c r="Y169" s="11">
        <f t="shared" si="68"/>
        <v>464026.90393769473</v>
      </c>
      <c r="Z169" s="11">
        <f t="shared" si="68"/>
        <v>450106.09681956389</v>
      </c>
      <c r="AA169" s="11">
        <f t="shared" si="68"/>
        <v>436602.91391497693</v>
      </c>
      <c r="AB169" s="11">
        <f t="shared" si="68"/>
        <v>423504.8264975276</v>
      </c>
      <c r="AC169" s="11">
        <f t="shared" si="68"/>
        <v>410799.68170260178</v>
      </c>
      <c r="AD169" s="11">
        <f t="shared" si="68"/>
        <v>398475.69125152373</v>
      </c>
      <c r="AE169" s="11">
        <f t="shared" si="68"/>
        <v>386521.420513978</v>
      </c>
      <c r="AF169" s="11">
        <f t="shared" si="68"/>
        <v>374925.77789855865</v>
      </c>
      <c r="AG169" s="11">
        <f t="shared" si="68"/>
        <v>363678.00456160191</v>
      </c>
      <c r="AH169" s="11">
        <f t="shared" si="68"/>
        <v>352767.66442475386</v>
      </c>
      <c r="AI169" s="11">
        <f t="shared" si="68"/>
        <v>342184.63449201122</v>
      </c>
      <c r="AJ169" s="11">
        <f t="shared" si="68"/>
        <v>331919.09545725089</v>
      </c>
      <c r="AK169" s="11">
        <f t="shared" si="68"/>
        <v>321961.52259353333</v>
      </c>
      <c r="AL169" s="11">
        <f t="shared" si="68"/>
        <v>312302.67691572732</v>
      </c>
      <c r="AM169" s="11">
        <f t="shared" si="68"/>
        <v>302933.59660825547</v>
      </c>
      <c r="AN169" s="11">
        <f t="shared" si="68"/>
        <v>293845.58871000778</v>
      </c>
      <c r="AO169" s="11">
        <f t="shared" si="68"/>
        <v>285030.22104870755</v>
      </c>
      <c r="AP169" s="11">
        <f t="shared" si="68"/>
        <v>276479.31441724632</v>
      </c>
      <c r="AQ169" s="11"/>
      <c r="AR169" s="5"/>
    </row>
    <row r="170" spans="1:44" ht="14.25" customHeight="1" x14ac:dyDescent="0.4">
      <c r="A170" s="3">
        <v>34</v>
      </c>
      <c r="B170" s="3" t="s">
        <v>206</v>
      </c>
      <c r="C170" s="3" t="s">
        <v>207</v>
      </c>
      <c r="D170" s="3">
        <v>4</v>
      </c>
      <c r="E170" s="3" t="s">
        <v>241</v>
      </c>
      <c r="F170" s="3"/>
      <c r="G170" s="3"/>
      <c r="H170" s="3"/>
      <c r="I170" s="3">
        <v>0</v>
      </c>
      <c r="J170" s="3"/>
      <c r="K170" s="3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ht="14.25" customHeight="1" x14ac:dyDescent="0.4">
      <c r="A171" s="3">
        <v>34</v>
      </c>
      <c r="B171" s="3" t="s">
        <v>206</v>
      </c>
      <c r="C171" s="3" t="s">
        <v>207</v>
      </c>
      <c r="D171" s="3">
        <v>5</v>
      </c>
      <c r="E171" s="3" t="s">
        <v>243</v>
      </c>
      <c r="F171" s="3"/>
      <c r="G171" s="3"/>
      <c r="H171" s="3"/>
      <c r="I171" s="3">
        <v>0</v>
      </c>
      <c r="J171" s="3"/>
      <c r="K171" s="3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ht="14.25" customHeight="1" x14ac:dyDescent="0.4">
      <c r="A172" s="4">
        <v>35</v>
      </c>
      <c r="B172" s="4" t="s">
        <v>208</v>
      </c>
      <c r="C172" s="4" t="s">
        <v>209</v>
      </c>
      <c r="D172" s="4">
        <v>1</v>
      </c>
      <c r="E172" s="4" t="s">
        <v>233</v>
      </c>
      <c r="F172" s="4" t="s">
        <v>275</v>
      </c>
      <c r="G172" s="4" t="s">
        <v>266</v>
      </c>
      <c r="H172" s="4" t="s">
        <v>250</v>
      </c>
      <c r="I172" s="4">
        <v>0</v>
      </c>
      <c r="J172" s="4">
        <v>1.4</v>
      </c>
      <c r="K172" s="12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ht="14.25" customHeight="1" x14ac:dyDescent="0.4">
      <c r="A173" s="4">
        <v>35</v>
      </c>
      <c r="B173" s="4" t="s">
        <v>208</v>
      </c>
      <c r="C173" s="4" t="s">
        <v>209</v>
      </c>
      <c r="D173" s="4">
        <v>2</v>
      </c>
      <c r="E173" s="4" t="s">
        <v>235</v>
      </c>
      <c r="F173" s="4" t="s">
        <v>267</v>
      </c>
      <c r="G173" s="4" t="s">
        <v>267</v>
      </c>
      <c r="H173" s="4" t="s">
        <v>250</v>
      </c>
      <c r="I173" s="4">
        <v>0</v>
      </c>
      <c r="J173" s="4">
        <v>236.83</v>
      </c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ht="14.25" customHeight="1" x14ac:dyDescent="0.4">
      <c r="A174" s="4">
        <v>35</v>
      </c>
      <c r="B174" s="4" t="s">
        <v>208</v>
      </c>
      <c r="C174" s="4" t="s">
        <v>209</v>
      </c>
      <c r="D174" s="4">
        <v>3</v>
      </c>
      <c r="E174" s="4" t="s">
        <v>239</v>
      </c>
      <c r="F174" s="4" t="s">
        <v>268</v>
      </c>
      <c r="G174" s="4" t="s">
        <v>269</v>
      </c>
      <c r="H174" s="4" t="s">
        <v>250</v>
      </c>
      <c r="I174" s="4">
        <v>0</v>
      </c>
      <c r="J174" s="4">
        <v>0</v>
      </c>
      <c r="K174" s="1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5"/>
    </row>
    <row r="175" spans="1:44" ht="14.25" customHeight="1" x14ac:dyDescent="0.4">
      <c r="A175" s="4">
        <v>35</v>
      </c>
      <c r="B175" s="4" t="s">
        <v>208</v>
      </c>
      <c r="C175" s="4" t="s">
        <v>209</v>
      </c>
      <c r="D175" s="4">
        <v>4</v>
      </c>
      <c r="E175" s="4" t="s">
        <v>241</v>
      </c>
      <c r="F175" s="4"/>
      <c r="G175" s="4"/>
      <c r="H175" s="4"/>
      <c r="I175" s="4">
        <v>0</v>
      </c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ht="14.25" customHeight="1" x14ac:dyDescent="0.4">
      <c r="A176" s="4">
        <v>35</v>
      </c>
      <c r="B176" s="4" t="s">
        <v>208</v>
      </c>
      <c r="C176" s="4" t="s">
        <v>209</v>
      </c>
      <c r="D176" s="4">
        <v>5</v>
      </c>
      <c r="E176" s="4" t="s">
        <v>243</v>
      </c>
      <c r="F176" s="4"/>
      <c r="G176" s="4"/>
      <c r="H176" s="4"/>
      <c r="I176" s="4">
        <v>0</v>
      </c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ht="14.25" customHeight="1" x14ac:dyDescent="0.4">
      <c r="A177" s="3">
        <v>36</v>
      </c>
      <c r="B177" s="3" t="s">
        <v>210</v>
      </c>
      <c r="C177" s="3" t="s">
        <v>211</v>
      </c>
      <c r="D177" s="3">
        <v>1</v>
      </c>
      <c r="E177" s="3" t="s">
        <v>233</v>
      </c>
      <c r="F177" s="3" t="s">
        <v>275</v>
      </c>
      <c r="G177" s="3" t="s">
        <v>266</v>
      </c>
      <c r="H177" s="3" t="s">
        <v>276</v>
      </c>
      <c r="I177" s="3">
        <v>0</v>
      </c>
      <c r="J177" s="3">
        <v>2.36</v>
      </c>
      <c r="K177" s="9">
        <v>0.95544531315097936</v>
      </c>
      <c r="L177" s="5">
        <v>0.91089062630195894</v>
      </c>
      <c r="M177" s="5">
        <v>0.8663359394529383</v>
      </c>
      <c r="N177" s="5">
        <v>0.82178125260391788</v>
      </c>
      <c r="O177" s="5">
        <v>0.80693104520503123</v>
      </c>
      <c r="P177" s="5">
        <v>0.79207880547996434</v>
      </c>
      <c r="Q177" s="5">
        <v>0.77227785150605521</v>
      </c>
      <c r="R177" s="5">
        <v>0.75247486520596607</v>
      </c>
      <c r="S177" s="5">
        <v>0.73267187890587682</v>
      </c>
      <c r="T177" s="5">
        <v>0.7128709249319678</v>
      </c>
      <c r="U177" s="5">
        <v>0.70296943178192328</v>
      </c>
      <c r="V177" s="5">
        <v>0.69306793863187854</v>
      </c>
      <c r="W177" s="5">
        <v>0.69140549581645649</v>
      </c>
      <c r="X177" s="5">
        <v>0.68974305300103445</v>
      </c>
      <c r="Y177" s="5">
        <v>0.68807857785943216</v>
      </c>
      <c r="Z177" s="5">
        <v>0.68641613504400989</v>
      </c>
      <c r="AA177" s="5">
        <v>0.68475165990240772</v>
      </c>
      <c r="AB177" s="5">
        <v>0.68308921708698556</v>
      </c>
      <c r="AC177" s="5">
        <v>0.68142474194538316</v>
      </c>
      <c r="AD177" s="5">
        <v>0.67976229912996111</v>
      </c>
      <c r="AE177" s="5">
        <v>0.67809782398835883</v>
      </c>
      <c r="AF177" s="5">
        <v>0.67643538117293667</v>
      </c>
      <c r="AG177" s="5">
        <v>0.67477090603133438</v>
      </c>
      <c r="AH177" s="5">
        <v>0.67310846321591233</v>
      </c>
      <c r="AI177" s="5">
        <v>0.67144602040049017</v>
      </c>
      <c r="AJ177" s="5">
        <v>0.66978154525888778</v>
      </c>
      <c r="AK177" s="5">
        <v>0.66811910244346573</v>
      </c>
      <c r="AL177" s="5">
        <v>0.66645462730186344</v>
      </c>
      <c r="AM177" s="5">
        <v>0.66479218448644128</v>
      </c>
      <c r="AN177" s="5">
        <v>0.663127709344839</v>
      </c>
      <c r="AO177" s="5">
        <v>0.66146526652941684</v>
      </c>
      <c r="AP177" s="5">
        <v>0.65980079138781456</v>
      </c>
      <c r="AQ177" s="5"/>
      <c r="AR177" s="5"/>
    </row>
    <row r="178" spans="1:44" ht="14.25" customHeight="1" x14ac:dyDescent="0.4">
      <c r="A178" s="3">
        <v>36</v>
      </c>
      <c r="B178" s="3" t="s">
        <v>210</v>
      </c>
      <c r="C178" s="3" t="s">
        <v>211</v>
      </c>
      <c r="D178" s="3">
        <v>2</v>
      </c>
      <c r="E178" s="3" t="s">
        <v>235</v>
      </c>
      <c r="F178" s="3" t="s">
        <v>267</v>
      </c>
      <c r="G178" s="3" t="s">
        <v>267</v>
      </c>
      <c r="H178" s="3" t="s">
        <v>250</v>
      </c>
      <c r="I178" s="3">
        <v>0</v>
      </c>
      <c r="J178" s="3">
        <v>78.153899999999993</v>
      </c>
      <c r="K178" s="3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ht="14.25" customHeight="1" x14ac:dyDescent="0.4">
      <c r="A179" s="3">
        <v>36</v>
      </c>
      <c r="B179" s="3" t="s">
        <v>210</v>
      </c>
      <c r="C179" s="3" t="s">
        <v>211</v>
      </c>
      <c r="D179" s="3">
        <v>3</v>
      </c>
      <c r="E179" s="3" t="s">
        <v>239</v>
      </c>
      <c r="F179" s="3" t="s">
        <v>268</v>
      </c>
      <c r="G179" s="3" t="s">
        <v>269</v>
      </c>
      <c r="H179" s="3" t="s">
        <v>250</v>
      </c>
      <c r="I179" s="3">
        <v>0</v>
      </c>
      <c r="J179" s="3">
        <v>0</v>
      </c>
      <c r="K179" s="10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5"/>
    </row>
    <row r="180" spans="1:44" ht="14.25" customHeight="1" x14ac:dyDescent="0.4">
      <c r="A180" s="3">
        <v>36</v>
      </c>
      <c r="B180" s="3" t="s">
        <v>210</v>
      </c>
      <c r="C180" s="3" t="s">
        <v>211</v>
      </c>
      <c r="D180" s="3">
        <v>4</v>
      </c>
      <c r="E180" s="3" t="s">
        <v>241</v>
      </c>
      <c r="F180" s="3"/>
      <c r="G180" s="3"/>
      <c r="H180" s="3"/>
      <c r="I180" s="3">
        <v>0</v>
      </c>
      <c r="J180" s="3"/>
      <c r="K180" s="3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ht="14.25" customHeight="1" x14ac:dyDescent="0.4">
      <c r="A181" s="3">
        <v>36</v>
      </c>
      <c r="B181" s="3" t="s">
        <v>210</v>
      </c>
      <c r="C181" s="3" t="s">
        <v>211</v>
      </c>
      <c r="D181" s="3">
        <v>5</v>
      </c>
      <c r="E181" s="3" t="s">
        <v>243</v>
      </c>
      <c r="F181" s="3"/>
      <c r="G181" s="3"/>
      <c r="H181" s="3"/>
      <c r="I181" s="3">
        <v>0</v>
      </c>
      <c r="J181" s="3"/>
      <c r="K181" s="3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ht="14.25" customHeight="1" x14ac:dyDescent="0.4">
      <c r="A182" s="4">
        <v>37</v>
      </c>
      <c r="B182" s="4" t="s">
        <v>212</v>
      </c>
      <c r="C182" s="4" t="s">
        <v>213</v>
      </c>
      <c r="D182" s="4">
        <v>1</v>
      </c>
      <c r="E182" s="4" t="s">
        <v>233</v>
      </c>
      <c r="F182" s="4" t="s">
        <v>275</v>
      </c>
      <c r="G182" s="4" t="s">
        <v>266</v>
      </c>
      <c r="H182" s="4" t="s">
        <v>250</v>
      </c>
      <c r="I182" s="4">
        <v>0</v>
      </c>
      <c r="J182" s="22">
        <v>2.1629104503932566</v>
      </c>
      <c r="K182" s="12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ht="14.25" customHeight="1" x14ac:dyDescent="0.4">
      <c r="A183" s="4">
        <v>37</v>
      </c>
      <c r="B183" s="4" t="s">
        <v>212</v>
      </c>
      <c r="C183" s="4" t="s">
        <v>213</v>
      </c>
      <c r="D183" s="4">
        <v>2</v>
      </c>
      <c r="E183" s="4" t="s">
        <v>235</v>
      </c>
      <c r="F183" s="4" t="s">
        <v>267</v>
      </c>
      <c r="G183" s="4" t="s">
        <v>267</v>
      </c>
      <c r="H183" s="4" t="s">
        <v>250</v>
      </c>
      <c r="I183" s="4">
        <v>0</v>
      </c>
      <c r="J183" s="4">
        <v>118.41500000000001</v>
      </c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ht="14.25" customHeight="1" x14ac:dyDescent="0.4">
      <c r="A184" s="4">
        <v>37</v>
      </c>
      <c r="B184" s="4" t="s">
        <v>212</v>
      </c>
      <c r="C184" s="4" t="s">
        <v>213</v>
      </c>
      <c r="D184" s="4">
        <v>3</v>
      </c>
      <c r="E184" s="4" t="s">
        <v>239</v>
      </c>
      <c r="F184" s="4" t="s">
        <v>268</v>
      </c>
      <c r="G184" s="4" t="s">
        <v>269</v>
      </c>
      <c r="H184" s="4" t="s">
        <v>250</v>
      </c>
      <c r="I184" s="4">
        <v>0</v>
      </c>
      <c r="J184" s="4">
        <v>0</v>
      </c>
      <c r="K184" s="13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5"/>
    </row>
    <row r="185" spans="1:44" ht="14.25" customHeight="1" x14ac:dyDescent="0.4">
      <c r="A185" s="4">
        <v>37</v>
      </c>
      <c r="B185" s="4" t="s">
        <v>212</v>
      </c>
      <c r="C185" s="4" t="s">
        <v>213</v>
      </c>
      <c r="D185" s="4">
        <v>4</v>
      </c>
      <c r="E185" s="4" t="s">
        <v>241</v>
      </c>
      <c r="F185" s="4"/>
      <c r="G185" s="4"/>
      <c r="H185" s="4"/>
      <c r="I185" s="4">
        <v>0</v>
      </c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ht="14.25" customHeight="1" x14ac:dyDescent="0.4">
      <c r="A186" s="4">
        <v>37</v>
      </c>
      <c r="B186" s="4" t="s">
        <v>212</v>
      </c>
      <c r="C186" s="4" t="s">
        <v>213</v>
      </c>
      <c r="D186" s="4">
        <v>5</v>
      </c>
      <c r="E186" s="4" t="s">
        <v>243</v>
      </c>
      <c r="F186" s="4"/>
      <c r="G186" s="4"/>
      <c r="H186" s="4"/>
      <c r="I186" s="4">
        <v>0</v>
      </c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ht="14.25" customHeight="1" x14ac:dyDescent="0.4">
      <c r="A187" s="3">
        <v>38</v>
      </c>
      <c r="B187" s="3" t="s">
        <v>214</v>
      </c>
      <c r="C187" s="3" t="s">
        <v>215</v>
      </c>
      <c r="D187" s="3">
        <v>1</v>
      </c>
      <c r="E187" s="3" t="s">
        <v>233</v>
      </c>
      <c r="F187" s="3" t="s">
        <v>275</v>
      </c>
      <c r="G187" s="3" t="s">
        <v>266</v>
      </c>
      <c r="H187" s="3" t="s">
        <v>250</v>
      </c>
      <c r="I187" s="3">
        <v>0</v>
      </c>
      <c r="J187" s="25">
        <v>2.1946531231263009</v>
      </c>
      <c r="K187" s="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ht="14.25" customHeight="1" x14ac:dyDescent="0.4">
      <c r="A188" s="3">
        <v>38</v>
      </c>
      <c r="B188" s="3" t="s">
        <v>214</v>
      </c>
      <c r="C188" s="3" t="s">
        <v>215</v>
      </c>
      <c r="D188" s="3">
        <v>2</v>
      </c>
      <c r="E188" s="3" t="s">
        <v>235</v>
      </c>
      <c r="F188" s="3" t="s">
        <v>267</v>
      </c>
      <c r="G188" s="3" t="s">
        <v>267</v>
      </c>
      <c r="H188" s="3" t="s">
        <v>250</v>
      </c>
      <c r="I188" s="3">
        <v>0</v>
      </c>
      <c r="J188" s="3">
        <v>118.41500000000001</v>
      </c>
      <c r="K188" s="3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ht="14.25" customHeight="1" x14ac:dyDescent="0.4">
      <c r="A189" s="3">
        <v>38</v>
      </c>
      <c r="B189" s="3" t="s">
        <v>214</v>
      </c>
      <c r="C189" s="3" t="s">
        <v>215</v>
      </c>
      <c r="D189" s="3">
        <v>3</v>
      </c>
      <c r="E189" s="3" t="s">
        <v>239</v>
      </c>
      <c r="F189" s="3" t="s">
        <v>268</v>
      </c>
      <c r="G189" s="3" t="s">
        <v>269</v>
      </c>
      <c r="H189" s="3" t="s">
        <v>250</v>
      </c>
      <c r="I189" s="3">
        <v>0</v>
      </c>
      <c r="J189" s="3">
        <v>0</v>
      </c>
      <c r="K189" s="10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5"/>
    </row>
    <row r="190" spans="1:44" ht="14.25" customHeight="1" x14ac:dyDescent="0.4">
      <c r="A190" s="3">
        <v>38</v>
      </c>
      <c r="B190" s="3" t="s">
        <v>214</v>
      </c>
      <c r="C190" s="3" t="s">
        <v>215</v>
      </c>
      <c r="D190" s="3">
        <v>4</v>
      </c>
      <c r="E190" s="3" t="s">
        <v>241</v>
      </c>
      <c r="F190" s="3"/>
      <c r="G190" s="3"/>
      <c r="H190" s="3"/>
      <c r="I190" s="3">
        <v>0</v>
      </c>
      <c r="J190" s="3"/>
      <c r="K190" s="3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ht="14.25" customHeight="1" x14ac:dyDescent="0.4">
      <c r="A191" s="3">
        <v>38</v>
      </c>
      <c r="B191" s="3" t="s">
        <v>214</v>
      </c>
      <c r="C191" s="3" t="s">
        <v>215</v>
      </c>
      <c r="D191" s="3">
        <v>5</v>
      </c>
      <c r="E191" s="3" t="s">
        <v>243</v>
      </c>
      <c r="F191" s="3"/>
      <c r="G191" s="3"/>
      <c r="H191" s="3"/>
      <c r="I191" s="3">
        <v>0</v>
      </c>
      <c r="J191" s="3"/>
      <c r="K191" s="3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004"/>
  <sheetViews>
    <sheetView workbookViewId="0">
      <pane ySplit="1" topLeftCell="A2" activePane="bottomLeft" state="frozen"/>
      <selection pane="bottomLeft" activeCell="C6" sqref="C6:C11"/>
    </sheetView>
  </sheetViews>
  <sheetFormatPr defaultColWidth="12.640625" defaultRowHeight="15" customHeight="1" x14ac:dyDescent="0.35"/>
  <cols>
    <col min="1" max="1" width="6.35546875" customWidth="1"/>
    <col min="2" max="2" width="17.35546875" bestFit="1" customWidth="1"/>
    <col min="3" max="3" width="13.640625" customWidth="1"/>
    <col min="4" max="4" width="10.7109375" customWidth="1"/>
    <col min="5" max="5" width="33.5" customWidth="1"/>
    <col min="6" max="6" width="4.140625" customWidth="1"/>
    <col min="7" max="7" width="18.640625" customWidth="1"/>
    <col min="8" max="8" width="17.2109375" customWidth="1"/>
    <col min="9" max="41" width="4.35546875" customWidth="1"/>
    <col min="42" max="42" width="5.8554687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217</v>
      </c>
      <c r="C2" s="3" t="s">
        <v>218</v>
      </c>
      <c r="D2" s="3">
        <v>1</v>
      </c>
      <c r="E2" s="3" t="s">
        <v>241</v>
      </c>
      <c r="F2" s="3"/>
      <c r="G2" s="3" t="s">
        <v>270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217</v>
      </c>
      <c r="C3" s="3" t="s">
        <v>218</v>
      </c>
      <c r="D3" s="3">
        <v>2</v>
      </c>
      <c r="E3" s="3" t="s">
        <v>243</v>
      </c>
      <c r="F3" s="3"/>
      <c r="G3" s="3" t="s">
        <v>270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4">
        <v>2</v>
      </c>
      <c r="B4" s="4" t="s">
        <v>219</v>
      </c>
      <c r="C4" s="4" t="s">
        <v>220</v>
      </c>
      <c r="D4" s="4">
        <v>1</v>
      </c>
      <c r="E4" s="4" t="s">
        <v>241</v>
      </c>
      <c r="F4" s="4"/>
      <c r="G4" s="4" t="s">
        <v>270</v>
      </c>
      <c r="H4" s="4">
        <v>0</v>
      </c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thickBot="1" x14ac:dyDescent="0.45">
      <c r="A5" s="50">
        <v>2</v>
      </c>
      <c r="B5" s="50" t="s">
        <v>219</v>
      </c>
      <c r="C5" s="50" t="s">
        <v>220</v>
      </c>
      <c r="D5" s="50">
        <v>2</v>
      </c>
      <c r="E5" s="50" t="s">
        <v>243</v>
      </c>
      <c r="F5" s="50"/>
      <c r="G5" s="50" t="s">
        <v>270</v>
      </c>
      <c r="H5" s="50">
        <v>0</v>
      </c>
      <c r="I5" s="5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34">
        <v>3</v>
      </c>
      <c r="B6" s="35" t="s">
        <v>300</v>
      </c>
      <c r="C6" s="35" t="s">
        <v>301</v>
      </c>
      <c r="D6" s="35">
        <v>1</v>
      </c>
      <c r="E6" s="35" t="s">
        <v>241</v>
      </c>
      <c r="F6" s="35"/>
      <c r="G6" s="35" t="s">
        <v>270</v>
      </c>
      <c r="H6" s="35">
        <v>0</v>
      </c>
      <c r="I6" s="51"/>
      <c r="J6" s="4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thickBot="1" x14ac:dyDescent="0.45">
      <c r="A7" s="53">
        <v>3</v>
      </c>
      <c r="B7" s="30" t="s">
        <v>300</v>
      </c>
      <c r="C7" s="30" t="s">
        <v>301</v>
      </c>
      <c r="D7" s="30">
        <v>2</v>
      </c>
      <c r="E7" s="30" t="s">
        <v>243</v>
      </c>
      <c r="F7" s="30"/>
      <c r="G7" s="30" t="s">
        <v>270</v>
      </c>
      <c r="H7" s="30">
        <v>0</v>
      </c>
      <c r="I7" s="54"/>
      <c r="J7" s="4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58">
        <v>4</v>
      </c>
      <c r="B8" s="59" t="s">
        <v>302</v>
      </c>
      <c r="C8" s="59" t="s">
        <v>303</v>
      </c>
      <c r="D8" s="59">
        <v>1</v>
      </c>
      <c r="E8" s="59" t="s">
        <v>241</v>
      </c>
      <c r="F8" s="59"/>
      <c r="G8" s="59" t="s">
        <v>270</v>
      </c>
      <c r="H8" s="59">
        <v>0</v>
      </c>
      <c r="I8" s="60"/>
      <c r="J8" s="4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thickBot="1" x14ac:dyDescent="0.45">
      <c r="A9" s="61">
        <v>4</v>
      </c>
      <c r="B9" s="62" t="s">
        <v>302</v>
      </c>
      <c r="C9" s="62" t="s">
        <v>303</v>
      </c>
      <c r="D9" s="62">
        <v>2</v>
      </c>
      <c r="E9" s="62" t="s">
        <v>243</v>
      </c>
      <c r="F9" s="62"/>
      <c r="G9" s="62" t="s">
        <v>270</v>
      </c>
      <c r="H9" s="62">
        <v>0</v>
      </c>
      <c r="I9" s="63"/>
      <c r="J9" s="4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55">
        <v>5</v>
      </c>
      <c r="B10" s="56" t="s">
        <v>304</v>
      </c>
      <c r="C10" s="56" t="s">
        <v>305</v>
      </c>
      <c r="D10" s="56">
        <v>1</v>
      </c>
      <c r="E10" s="56" t="s">
        <v>241</v>
      </c>
      <c r="F10" s="56"/>
      <c r="G10" s="56" t="s">
        <v>270</v>
      </c>
      <c r="H10" s="56">
        <v>0</v>
      </c>
      <c r="I10" s="57"/>
      <c r="J10" s="4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thickBot="1" x14ac:dyDescent="0.45">
      <c r="A11" s="40">
        <v>5</v>
      </c>
      <c r="B11" s="41" t="s">
        <v>304</v>
      </c>
      <c r="C11" s="41" t="s">
        <v>305</v>
      </c>
      <c r="D11" s="41">
        <v>2</v>
      </c>
      <c r="E11" s="41" t="s">
        <v>243</v>
      </c>
      <c r="F11" s="41"/>
      <c r="G11" s="41" t="s">
        <v>270</v>
      </c>
      <c r="H11" s="41">
        <v>0</v>
      </c>
      <c r="I11" s="52"/>
      <c r="J11" s="4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32">
        <v>6</v>
      </c>
      <c r="B12" s="32" t="s">
        <v>221</v>
      </c>
      <c r="C12" s="32" t="s">
        <v>222</v>
      </c>
      <c r="D12" s="32">
        <v>1</v>
      </c>
      <c r="E12" s="32" t="s">
        <v>241</v>
      </c>
      <c r="F12" s="32"/>
      <c r="G12" s="32" t="s">
        <v>270</v>
      </c>
      <c r="H12" s="32">
        <v>0</v>
      </c>
      <c r="I12" s="3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6</v>
      </c>
      <c r="B13" s="4" t="s">
        <v>221</v>
      </c>
      <c r="C13" s="4" t="s">
        <v>222</v>
      </c>
      <c r="D13" s="4">
        <v>2</v>
      </c>
      <c r="E13" s="4" t="s">
        <v>243</v>
      </c>
      <c r="F13" s="4"/>
      <c r="G13" s="4" t="s">
        <v>270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7</v>
      </c>
      <c r="B14" s="3" t="s">
        <v>223</v>
      </c>
      <c r="C14" s="3" t="s">
        <v>224</v>
      </c>
      <c r="D14" s="3">
        <v>1</v>
      </c>
      <c r="E14" s="3" t="s">
        <v>241</v>
      </c>
      <c r="F14" s="3"/>
      <c r="G14" s="3" t="s">
        <v>270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7</v>
      </c>
      <c r="B15" s="3" t="s">
        <v>223</v>
      </c>
      <c r="C15" s="3" t="s">
        <v>224</v>
      </c>
      <c r="D15" s="3">
        <v>2</v>
      </c>
      <c r="E15" s="3" t="s">
        <v>243</v>
      </c>
      <c r="F15" s="3"/>
      <c r="G15" s="3" t="s">
        <v>270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4">
        <v>8</v>
      </c>
      <c r="B16" s="4" t="s">
        <v>225</v>
      </c>
      <c r="C16" s="4" t="s">
        <v>226</v>
      </c>
      <c r="D16" s="4">
        <v>1</v>
      </c>
      <c r="E16" s="4" t="s">
        <v>241</v>
      </c>
      <c r="F16" s="4"/>
      <c r="G16" s="4" t="s">
        <v>270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8</v>
      </c>
      <c r="B17" s="4" t="s">
        <v>225</v>
      </c>
      <c r="C17" s="4" t="s">
        <v>226</v>
      </c>
      <c r="D17" s="4">
        <v>2</v>
      </c>
      <c r="E17" s="4" t="s">
        <v>243</v>
      </c>
      <c r="F17" s="4"/>
      <c r="G17" s="4" t="s">
        <v>270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3">
        <v>9</v>
      </c>
      <c r="B18" s="3" t="s">
        <v>227</v>
      </c>
      <c r="C18" s="3" t="s">
        <v>228</v>
      </c>
      <c r="D18" s="3">
        <v>1</v>
      </c>
      <c r="E18" s="3" t="s">
        <v>241</v>
      </c>
      <c r="F18" s="3"/>
      <c r="G18" s="3" t="s">
        <v>270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3">
        <v>9</v>
      </c>
      <c r="B19" s="3" t="s">
        <v>227</v>
      </c>
      <c r="C19" s="3" t="s">
        <v>228</v>
      </c>
      <c r="D19" s="3">
        <v>2</v>
      </c>
      <c r="E19" s="3" t="s">
        <v>243</v>
      </c>
      <c r="F19" s="3"/>
      <c r="G19" s="3" t="s">
        <v>270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4">
        <v>10</v>
      </c>
      <c r="B20" s="4" t="s">
        <v>229</v>
      </c>
      <c r="C20" s="4" t="s">
        <v>230</v>
      </c>
      <c r="D20" s="4">
        <v>1</v>
      </c>
      <c r="E20" s="4" t="s">
        <v>241</v>
      </c>
      <c r="F20" s="4"/>
      <c r="G20" s="4" t="s">
        <v>270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4">
        <v>10</v>
      </c>
      <c r="B21" s="4" t="s">
        <v>229</v>
      </c>
      <c r="C21" s="4" t="s">
        <v>230</v>
      </c>
      <c r="D21" s="4">
        <v>2</v>
      </c>
      <c r="E21" s="4" t="s">
        <v>243</v>
      </c>
      <c r="F21" s="4"/>
      <c r="G21" s="4" t="s">
        <v>270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35"/>
    <row r="23" spans="1:42" ht="14.25" customHeight="1" x14ac:dyDescent="0.35"/>
    <row r="24" spans="1:42" ht="14.25" customHeight="1" x14ac:dyDescent="0.35"/>
    <row r="25" spans="1:42" ht="14.25" customHeight="1" x14ac:dyDescent="0.35"/>
    <row r="26" spans="1:42" ht="14.25" customHeight="1" x14ac:dyDescent="0.35"/>
    <row r="27" spans="1:42" ht="14.25" customHeight="1" x14ac:dyDescent="0.35"/>
    <row r="28" spans="1:42" ht="14.25" customHeight="1" x14ac:dyDescent="0.35"/>
    <row r="29" spans="1:42" ht="14.25" customHeight="1" x14ac:dyDescent="0.35"/>
    <row r="30" spans="1:42" ht="14.25" customHeight="1" x14ac:dyDescent="0.35"/>
    <row r="31" spans="1:42" ht="14.25" customHeight="1" x14ac:dyDescent="0.35"/>
    <row r="32" spans="1:4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917D-A68C-4F43-8D6C-C7523820A8E0}">
  <sheetPr>
    <tabColor rgb="FF00B0F0"/>
  </sheetPr>
  <dimension ref="A1:AN3"/>
  <sheetViews>
    <sheetView workbookViewId="0"/>
  </sheetViews>
  <sheetFormatPr defaultRowHeight="14.15" x14ac:dyDescent="0.35"/>
  <cols>
    <col min="1" max="1" width="13.35546875" bestFit="1" customWidth="1"/>
    <col min="2" max="2" width="15" bestFit="1" customWidth="1"/>
    <col min="3" max="3" width="46.5" bestFit="1" customWidth="1"/>
    <col min="4" max="4" width="12.35546875" bestFit="1" customWidth="1"/>
    <col min="5" max="5" width="20.7109375" bestFit="1" customWidth="1"/>
    <col min="6" max="6" width="4.2109375" bestFit="1" customWidth="1"/>
    <col min="7" max="7" width="14.0703125" bestFit="1" customWidth="1"/>
  </cols>
  <sheetData>
    <row r="1" spans="1:40" ht="14.6" x14ac:dyDescent="0.4">
      <c r="A1" s="26" t="s">
        <v>278</v>
      </c>
      <c r="B1" s="26" t="s">
        <v>2</v>
      </c>
      <c r="C1" s="26" t="s">
        <v>3</v>
      </c>
      <c r="D1" s="26" t="s">
        <v>279</v>
      </c>
      <c r="E1" s="26" t="s">
        <v>5</v>
      </c>
      <c r="F1" s="26" t="s">
        <v>6</v>
      </c>
      <c r="G1" s="27" t="s">
        <v>231</v>
      </c>
      <c r="H1" s="26">
        <v>2018</v>
      </c>
      <c r="I1" s="26">
        <v>2019</v>
      </c>
      <c r="J1" s="26">
        <v>2020</v>
      </c>
      <c r="K1" s="26">
        <v>2021</v>
      </c>
      <c r="L1" s="26">
        <v>2022</v>
      </c>
      <c r="M1" s="26">
        <v>2023</v>
      </c>
      <c r="N1" s="26">
        <v>2024</v>
      </c>
      <c r="O1" s="26">
        <v>2025</v>
      </c>
      <c r="P1" s="26">
        <v>2026</v>
      </c>
      <c r="Q1" s="26">
        <v>2027</v>
      </c>
      <c r="R1" s="26">
        <v>2028</v>
      </c>
      <c r="S1" s="26">
        <v>2029</v>
      </c>
      <c r="T1" s="26">
        <v>2030</v>
      </c>
      <c r="U1" s="26">
        <v>2031</v>
      </c>
      <c r="V1" s="26">
        <v>2032</v>
      </c>
      <c r="W1" s="26">
        <v>2033</v>
      </c>
      <c r="X1" s="26">
        <v>2034</v>
      </c>
      <c r="Y1" s="26">
        <v>2035</v>
      </c>
      <c r="Z1" s="26">
        <v>2036</v>
      </c>
      <c r="AA1" s="26">
        <v>2037</v>
      </c>
      <c r="AB1" s="26">
        <v>2038</v>
      </c>
      <c r="AC1" s="26">
        <v>2039</v>
      </c>
      <c r="AD1" s="26">
        <v>2040</v>
      </c>
      <c r="AE1" s="26">
        <v>2041</v>
      </c>
      <c r="AF1" s="26">
        <v>2042</v>
      </c>
      <c r="AG1" s="26">
        <v>2043</v>
      </c>
      <c r="AH1" s="26">
        <v>2044</v>
      </c>
      <c r="AI1" s="26">
        <v>2045</v>
      </c>
      <c r="AJ1" s="26">
        <v>2046</v>
      </c>
      <c r="AK1" s="26">
        <v>2047</v>
      </c>
      <c r="AL1" s="26">
        <v>2048</v>
      </c>
      <c r="AM1" s="26">
        <v>2049</v>
      </c>
      <c r="AN1" s="26">
        <v>2050</v>
      </c>
    </row>
    <row r="2" spans="1:40" x14ac:dyDescent="0.35">
      <c r="A2" s="28" t="s">
        <v>280</v>
      </c>
      <c r="B2" s="28" t="s">
        <v>281</v>
      </c>
      <c r="C2" s="28" t="s">
        <v>282</v>
      </c>
      <c r="D2" s="28" t="s">
        <v>283</v>
      </c>
      <c r="E2" s="28" t="s">
        <v>284</v>
      </c>
      <c r="F2" s="28"/>
      <c r="G2" s="28" t="s">
        <v>250</v>
      </c>
      <c r="H2" s="28">
        <v>1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x14ac:dyDescent="0.35">
      <c r="A3" s="28" t="s">
        <v>280</v>
      </c>
      <c r="B3" s="28" t="s">
        <v>290</v>
      </c>
      <c r="C3" s="28" t="s">
        <v>291</v>
      </c>
      <c r="D3" s="28" t="s">
        <v>292</v>
      </c>
      <c r="E3" s="28" t="s">
        <v>293</v>
      </c>
      <c r="F3" s="28" t="s">
        <v>294</v>
      </c>
      <c r="G3" s="28" t="s">
        <v>247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667C74-4399-4677-BBA5-D3E81EB631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0B46C4-7901-43EA-A29A-A3B78B2AE485}"/>
</file>

<file path=customXml/itemProps3.xml><?xml version="1.0" encoding="utf-8"?>
<ds:datastoreItem xmlns:ds="http://schemas.openxmlformats.org/officeDocument/2006/customXml" ds:itemID="{D1B8AF37-4B8A-4EA1-9D1A-CCEBB544FC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Luis Victor Gallardo</cp:lastModifiedBy>
  <cp:revision/>
  <dcterms:created xsi:type="dcterms:W3CDTF">2021-10-03T01:49:06Z</dcterms:created>
  <dcterms:modified xsi:type="dcterms:W3CDTF">2024-02-22T06:49:53Z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