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N_Model_20240829_ET\A1_Outputs\"/>
    </mc:Choice>
  </mc:AlternateContent>
  <xr:revisionPtr revIDLastSave="0" documentId="13_ncr:1_{0467EE59-029C-4EB8-94C6-547C3CE19CC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  <sheet name="growth_formula" sheetId="9" r:id="rId9"/>
  </sheets>
  <definedNames>
    <definedName name="_xlnm._FilterDatabase" localSheetId="3" hidden="1">'Demand Techs'!$A$1:$AO$118</definedName>
    <definedName name="_xlnm._FilterDatabase" localSheetId="0" hidden="1">'Fixed Horizon Parameters'!$A$1:$I$159</definedName>
    <definedName name="_xlnm._FilterDatabase" localSheetId="1" hidden="1">'Primary Techs'!$A$1:$AP$271</definedName>
    <definedName name="_xlnm._FilterDatabase" localSheetId="2" hidden="1">'Secondary Techs'!$A$1:$AP$296</definedName>
    <definedName name="_xlnm._FilterDatabase" localSheetId="4" hidden="1">'Transport Fuel Distribution'!$A$1:$AO$1</definedName>
    <definedName name="_xlnm._FilterDatabase" localSheetId="6" hidden="1">'Vehicle Groups'!$A$1:$AO$1</definedName>
    <definedName name="_xlnm._FilterDatabase" localSheetId="5" hidden="1">'Vehicle Techs'!$A$1:$AP$1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2" l="1"/>
  <c r="V103" i="3"/>
  <c r="Q103" i="3"/>
  <c r="R103" i="3"/>
  <c r="S103" i="3"/>
  <c r="T103" i="3" s="1"/>
  <c r="U103" i="3" s="1"/>
  <c r="P103" i="3"/>
  <c r="S147" i="2"/>
  <c r="T147" i="2"/>
  <c r="U147" i="2"/>
  <c r="V147" i="2" s="1"/>
  <c r="W147" i="2" s="1"/>
  <c r="R147" i="2"/>
  <c r="X147" i="2"/>
  <c r="J147" i="2"/>
  <c r="K147" i="2"/>
  <c r="L147" i="2"/>
  <c r="M147" i="2"/>
  <c r="N147" i="2"/>
  <c r="O147" i="2"/>
  <c r="P147" i="2"/>
  <c r="Q147" i="2"/>
  <c r="I147" i="2"/>
  <c r="Z117" i="2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Y117" i="2"/>
  <c r="Q117" i="2"/>
  <c r="R117" i="2" s="1"/>
  <c r="S117" i="2" s="1"/>
  <c r="T117" i="2" s="1"/>
  <c r="U117" i="2" s="1"/>
  <c r="V117" i="2" s="1"/>
  <c r="W117" i="2" s="1"/>
  <c r="O117" i="2"/>
  <c r="J117" i="2"/>
  <c r="K117" i="2"/>
  <c r="L117" i="2"/>
  <c r="M117" i="2"/>
  <c r="N117" i="2"/>
  <c r="I11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I207" i="2"/>
  <c r="I129" i="3"/>
  <c r="K124" i="3"/>
  <c r="I123" i="3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I119" i="3"/>
  <c r="A119" i="3"/>
  <c r="A120" i="3" s="1"/>
  <c r="A121" i="3" s="1"/>
  <c r="A122" i="3" s="1"/>
  <c r="A123" i="3" s="1"/>
  <c r="A124" i="3" s="1"/>
  <c r="A118" i="3"/>
  <c r="AO113" i="3"/>
  <c r="AN113" i="3"/>
  <c r="AN112" i="3" s="1"/>
  <c r="AM113" i="3"/>
  <c r="AM112" i="3" s="1"/>
  <c r="AL113" i="3"/>
  <c r="AK113" i="3"/>
  <c r="AK112" i="3" s="1"/>
  <c r="AJ113" i="3"/>
  <c r="AI113" i="3"/>
  <c r="AI112" i="3" s="1"/>
  <c r="AH113" i="3"/>
  <c r="AG113" i="3"/>
  <c r="AG112" i="3" s="1"/>
  <c r="AF113" i="3"/>
  <c r="AE113" i="3"/>
  <c r="AE112" i="3" s="1"/>
  <c r="AD113" i="3"/>
  <c r="AC113" i="3"/>
  <c r="AB113" i="3"/>
  <c r="AA113" i="3"/>
  <c r="AA112" i="3" s="1"/>
  <c r="Z113" i="3"/>
  <c r="Y113" i="3"/>
  <c r="Y112" i="3" s="1"/>
  <c r="X113" i="3"/>
  <c r="W113" i="3"/>
  <c r="W112" i="3" s="1"/>
  <c r="V113" i="3"/>
  <c r="U113" i="3"/>
  <c r="U112" i="3" s="1"/>
  <c r="T113" i="3"/>
  <c r="S113" i="3"/>
  <c r="S112" i="3" s="1"/>
  <c r="O113" i="3"/>
  <c r="P113" i="3" s="1"/>
  <c r="N113" i="3"/>
  <c r="N112" i="3" s="1"/>
  <c r="M113" i="3"/>
  <c r="L113" i="3"/>
  <c r="K113" i="3"/>
  <c r="J113" i="3"/>
  <c r="I113" i="3"/>
  <c r="AO112" i="3"/>
  <c r="AL112" i="3"/>
  <c r="AJ112" i="3"/>
  <c r="AH112" i="3"/>
  <c r="AF112" i="3"/>
  <c r="AD112" i="3"/>
  <c r="AC112" i="3"/>
  <c r="AB112" i="3"/>
  <c r="Z112" i="3"/>
  <c r="X112" i="3"/>
  <c r="V112" i="3"/>
  <c r="T112" i="3"/>
  <c r="M112" i="3"/>
  <c r="L112" i="3"/>
  <c r="K112" i="3"/>
  <c r="J112" i="3"/>
  <c r="I112" i="3"/>
  <c r="I109" i="3"/>
  <c r="I99" i="3"/>
  <c r="A98" i="3"/>
  <c r="A99" i="3" s="1"/>
  <c r="A100" i="3" s="1"/>
  <c r="A101" i="3" s="1"/>
  <c r="A102" i="3" s="1"/>
  <c r="A103" i="3" s="1"/>
  <c r="A104" i="3" s="1"/>
  <c r="A105" i="3" s="1"/>
  <c r="A106" i="3" s="1"/>
  <c r="N209" i="2"/>
  <c r="M209" i="2"/>
  <c r="K209" i="2"/>
  <c r="J208" i="2"/>
  <c r="I208" i="2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60" i="1"/>
  <c r="B61" i="1" s="1"/>
  <c r="B62" i="1" s="1"/>
  <c r="B63" i="1" s="1"/>
  <c r="A127" i="3" l="1"/>
  <c r="A128" i="3" s="1"/>
  <c r="A129" i="3" s="1"/>
  <c r="A130" i="3" s="1"/>
  <c r="A131" i="3" s="1"/>
  <c r="A132" i="3" s="1"/>
  <c r="A133" i="3" s="1"/>
  <c r="A134" i="3" s="1"/>
  <c r="A135" i="3" s="1"/>
  <c r="A136" i="3" s="1"/>
  <c r="A125" i="3"/>
  <c r="A126" i="3" s="1"/>
  <c r="A107" i="3"/>
  <c r="A108" i="3" s="1"/>
  <c r="A109" i="3" s="1"/>
  <c r="A110" i="3" s="1"/>
  <c r="A111" i="3" s="1"/>
  <c r="A112" i="3" s="1"/>
  <c r="A113" i="3" s="1"/>
  <c r="A114" i="3" s="1"/>
  <c r="A115" i="3" s="1"/>
  <c r="A116" i="3" s="1"/>
  <c r="Q113" i="3"/>
  <c r="P112" i="3"/>
  <c r="O112" i="3"/>
  <c r="K208" i="2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AD208" i="2" s="1"/>
  <c r="AE208" i="2" s="1"/>
  <c r="AF208" i="2" s="1"/>
  <c r="AG208" i="2" s="1"/>
  <c r="AH208" i="2" s="1"/>
  <c r="AI208" i="2" s="1"/>
  <c r="AJ208" i="2" s="1"/>
  <c r="AK208" i="2" s="1"/>
  <c r="AL208" i="2" s="1"/>
  <c r="AM208" i="2" s="1"/>
  <c r="AN208" i="2" s="1"/>
  <c r="AO208" i="2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R113" i="3" l="1"/>
  <c r="R112" i="3" s="1"/>
  <c r="Q112" i="3"/>
  <c r="AO222" i="3" l="1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AN152" i="3"/>
  <c r="AO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J152" i="3"/>
  <c r="I152" i="3"/>
  <c r="V136" i="2" l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R136" i="2"/>
  <c r="S136" i="2" s="1"/>
  <c r="I134" i="2"/>
  <c r="I124" i="2"/>
  <c r="I114" i="2"/>
  <c r="I89" i="3"/>
  <c r="I79" i="3"/>
  <c r="I59" i="3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I39" i="3"/>
  <c r="N30" i="3"/>
  <c r="K27" i="3"/>
  <c r="J27" i="3"/>
  <c r="I27" i="3"/>
  <c r="A137" i="3" l="1"/>
  <c r="A147" i="3" s="1"/>
  <c r="A157" i="3" s="1"/>
  <c r="A138" i="3" l="1"/>
  <c r="A148" i="3" s="1"/>
  <c r="A158" i="3" s="1"/>
  <c r="A167" i="3"/>
  <c r="A177" i="3" s="1"/>
  <c r="A187" i="3" s="1"/>
  <c r="A197" i="3" s="1"/>
  <c r="A207" i="3" s="1"/>
  <c r="A217" i="3" s="1"/>
  <c r="A227" i="3" s="1"/>
  <c r="A237" i="3" s="1"/>
  <c r="A247" i="3" s="1"/>
  <c r="A257" i="3" s="1"/>
  <c r="A267" i="3" s="1"/>
  <c r="A277" i="3" s="1"/>
  <c r="A287" i="3" s="1"/>
  <c r="A297" i="3" s="1"/>
  <c r="H9" i="9"/>
  <c r="H11" i="9" s="1"/>
  <c r="AI8" i="9"/>
  <c r="G8" i="9"/>
  <c r="G10" i="9" s="1"/>
  <c r="F8" i="9"/>
  <c r="F10" i="9" s="1"/>
  <c r="E8" i="9"/>
  <c r="E10" i="9" s="1"/>
  <c r="D8" i="9"/>
  <c r="D10" i="9" s="1"/>
  <c r="C8" i="9"/>
  <c r="I7" i="9"/>
  <c r="J7" i="9" s="1"/>
  <c r="H7" i="9"/>
  <c r="H8" i="9" s="1"/>
  <c r="H10" i="9" s="1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A5" i="9"/>
  <c r="AB5" i="9" s="1"/>
  <c r="AC5" i="9" s="1"/>
  <c r="AD5" i="9" s="1"/>
  <c r="AE5" i="9" s="1"/>
  <c r="AF5" i="9" s="1"/>
  <c r="AG5" i="9" s="1"/>
  <c r="AH5" i="9" s="1"/>
  <c r="AI5" i="9" s="1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J9" i="9" s="1"/>
  <c r="J11" i="9" s="1"/>
  <c r="I3" i="9"/>
  <c r="I9" i="9" s="1"/>
  <c r="I11" i="9" s="1"/>
  <c r="H3" i="9"/>
  <c r="G3" i="9"/>
  <c r="G9" i="9" s="1"/>
  <c r="F3" i="9"/>
  <c r="F9" i="9" s="1"/>
  <c r="E3" i="9"/>
  <c r="E9" i="9" s="1"/>
  <c r="E11" i="9" s="1"/>
  <c r="D3" i="9"/>
  <c r="D9" i="9" s="1"/>
  <c r="D11" i="9" s="1"/>
  <c r="C3" i="9"/>
  <c r="C9" i="9" s="1"/>
  <c r="A139" i="3" l="1"/>
  <c r="A149" i="3" s="1"/>
  <c r="A159" i="3" s="1"/>
  <c r="A168" i="3"/>
  <c r="A178" i="3" s="1"/>
  <c r="A188" i="3" s="1"/>
  <c r="A198" i="3" s="1"/>
  <c r="A208" i="3" s="1"/>
  <c r="A218" i="3" s="1"/>
  <c r="A228" i="3" s="1"/>
  <c r="A238" i="3" s="1"/>
  <c r="A248" i="3" s="1"/>
  <c r="A258" i="3" s="1"/>
  <c r="A268" i="3" s="1"/>
  <c r="A278" i="3" s="1"/>
  <c r="A288" i="3" s="1"/>
  <c r="A298" i="3" s="1"/>
  <c r="F11" i="9"/>
  <c r="K7" i="9"/>
  <c r="J8" i="9"/>
  <c r="G11" i="9"/>
  <c r="K9" i="9"/>
  <c r="K11" i="9" s="1"/>
  <c r="I8" i="9"/>
  <c r="I10" i="9" s="1"/>
  <c r="AA3" i="9"/>
  <c r="A140" i="3" l="1"/>
  <c r="A150" i="3" s="1"/>
  <c r="A160" i="3" s="1"/>
  <c r="A169" i="3"/>
  <c r="A179" i="3" s="1"/>
  <c r="A189" i="3" s="1"/>
  <c r="A199" i="3" s="1"/>
  <c r="A209" i="3" s="1"/>
  <c r="A219" i="3" s="1"/>
  <c r="A229" i="3" s="1"/>
  <c r="A239" i="3" s="1"/>
  <c r="AB3" i="9"/>
  <c r="J10" i="9"/>
  <c r="K8" i="9"/>
  <c r="K10" i="9" s="1"/>
  <c r="L7" i="9"/>
  <c r="A249" i="3" l="1"/>
  <c r="A259" i="3" s="1"/>
  <c r="A269" i="3" s="1"/>
  <c r="A279" i="3" s="1"/>
  <c r="A289" i="3" s="1"/>
  <c r="A299" i="3" s="1"/>
  <c r="A141" i="3"/>
  <c r="A151" i="3" s="1"/>
  <c r="A161" i="3" s="1"/>
  <c r="A170" i="3"/>
  <c r="A180" i="3" s="1"/>
  <c r="A190" i="3" s="1"/>
  <c r="A200" i="3" s="1"/>
  <c r="A210" i="3" s="1"/>
  <c r="A220" i="3" s="1"/>
  <c r="A230" i="3" s="1"/>
  <c r="A240" i="3" s="1"/>
  <c r="A250" i="3" s="1"/>
  <c r="A260" i="3" s="1"/>
  <c r="A270" i="3" s="1"/>
  <c r="A280" i="3" s="1"/>
  <c r="A290" i="3" s="1"/>
  <c r="A300" i="3" s="1"/>
  <c r="L8" i="9"/>
  <c r="L10" i="9" s="1"/>
  <c r="M7" i="9"/>
  <c r="L9" i="9"/>
  <c r="L11" i="9" s="1"/>
  <c r="AC3" i="9"/>
  <c r="A142" i="3" l="1"/>
  <c r="A152" i="3" s="1"/>
  <c r="A162" i="3" s="1"/>
  <c r="A171" i="3"/>
  <c r="A181" i="3" s="1"/>
  <c r="A191" i="3" s="1"/>
  <c r="A201" i="3" s="1"/>
  <c r="A211" i="3" s="1"/>
  <c r="A221" i="3" s="1"/>
  <c r="A231" i="3" s="1"/>
  <c r="A241" i="3" s="1"/>
  <c r="A251" i="3" s="1"/>
  <c r="A261" i="3" s="1"/>
  <c r="A271" i="3" s="1"/>
  <c r="A281" i="3" s="1"/>
  <c r="A291" i="3" s="1"/>
  <c r="A301" i="3" s="1"/>
  <c r="AD3" i="9"/>
  <c r="N7" i="9"/>
  <c r="M8" i="9"/>
  <c r="M10" i="9" s="1"/>
  <c r="M9" i="9"/>
  <c r="M11" i="9" s="1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A143" i="3" l="1"/>
  <c r="A153" i="3" s="1"/>
  <c r="A163" i="3" s="1"/>
  <c r="A172" i="3"/>
  <c r="A182" i="3" s="1"/>
  <c r="A192" i="3" s="1"/>
  <c r="A202" i="3" s="1"/>
  <c r="A212" i="3" s="1"/>
  <c r="A222" i="3" s="1"/>
  <c r="A232" i="3" s="1"/>
  <c r="A242" i="3" s="1"/>
  <c r="A252" i="3" s="1"/>
  <c r="A262" i="3" s="1"/>
  <c r="A272" i="3" s="1"/>
  <c r="A282" i="3" s="1"/>
  <c r="A292" i="3" s="1"/>
  <c r="A302" i="3" s="1"/>
  <c r="N8" i="9"/>
  <c r="N10" i="9" s="1"/>
  <c r="O7" i="9"/>
  <c r="N9" i="9"/>
  <c r="N11" i="9" s="1"/>
  <c r="AE3" i="9"/>
  <c r="A252" i="2"/>
  <c r="A262" i="2" s="1"/>
  <c r="A144" i="3" l="1"/>
  <c r="A154" i="3" s="1"/>
  <c r="A164" i="3" s="1"/>
  <c r="A173" i="3"/>
  <c r="A183" i="3" s="1"/>
  <c r="A193" i="3" s="1"/>
  <c r="A203" i="3" s="1"/>
  <c r="A213" i="3" s="1"/>
  <c r="A223" i="3" s="1"/>
  <c r="A233" i="3" s="1"/>
  <c r="A243" i="3" s="1"/>
  <c r="A253" i="3" s="1"/>
  <c r="A263" i="3" s="1"/>
  <c r="A273" i="3" s="1"/>
  <c r="A283" i="3" s="1"/>
  <c r="A293" i="3" s="1"/>
  <c r="A303" i="3" s="1"/>
  <c r="P7" i="9"/>
  <c r="O8" i="9"/>
  <c r="O10" i="9" s="1"/>
  <c r="O9" i="9"/>
  <c r="O11" i="9" s="1"/>
  <c r="AF3" i="9"/>
  <c r="A253" i="2"/>
  <c r="A254" i="2" s="1"/>
  <c r="A255" i="2" s="1"/>
  <c r="A256" i="2" s="1"/>
  <c r="A257" i="2" s="1"/>
  <c r="A258" i="2" s="1"/>
  <c r="A259" i="2" s="1"/>
  <c r="A260" i="2" s="1"/>
  <c r="A261" i="2" s="1"/>
  <c r="A145" i="3" l="1"/>
  <c r="A155" i="3" s="1"/>
  <c r="A165" i="3" s="1"/>
  <c r="A174" i="3"/>
  <c r="A184" i="3" s="1"/>
  <c r="A194" i="3" s="1"/>
  <c r="A204" i="3" s="1"/>
  <c r="A214" i="3" s="1"/>
  <c r="A224" i="3" s="1"/>
  <c r="A234" i="3" s="1"/>
  <c r="A244" i="3" s="1"/>
  <c r="A254" i="3" s="1"/>
  <c r="A264" i="3" s="1"/>
  <c r="A274" i="3" s="1"/>
  <c r="A284" i="3" s="1"/>
  <c r="A294" i="3" s="1"/>
  <c r="A304" i="3" s="1"/>
  <c r="AG3" i="9"/>
  <c r="P9" i="9"/>
  <c r="P11" i="9" s="1"/>
  <c r="Q7" i="9"/>
  <c r="P8" i="9"/>
  <c r="P10" i="9" s="1"/>
  <c r="A146" i="3" l="1"/>
  <c r="A175" i="3"/>
  <c r="A185" i="3" s="1"/>
  <c r="A195" i="3" s="1"/>
  <c r="A205" i="3" s="1"/>
  <c r="A215" i="3" s="1"/>
  <c r="A225" i="3" s="1"/>
  <c r="A235" i="3" s="1"/>
  <c r="A245" i="3" s="1"/>
  <c r="A255" i="3" s="1"/>
  <c r="A265" i="3" s="1"/>
  <c r="A275" i="3" s="1"/>
  <c r="A285" i="3" s="1"/>
  <c r="A295" i="3" s="1"/>
  <c r="A305" i="3" s="1"/>
  <c r="R7" i="9"/>
  <c r="Q8" i="9"/>
  <c r="Q10" i="9" s="1"/>
  <c r="Q9" i="9"/>
  <c r="Q11" i="9" s="1"/>
  <c r="AH3" i="9"/>
  <c r="A263" i="2"/>
  <c r="A264" i="2" s="1"/>
  <c r="A265" i="2" s="1"/>
  <c r="A266" i="2" s="1"/>
  <c r="A267" i="2" s="1"/>
  <c r="A268" i="2" s="1"/>
  <c r="A269" i="2" s="1"/>
  <c r="A270" i="2" s="1"/>
  <c r="A271" i="2" s="1"/>
  <c r="A156" i="3" l="1"/>
  <c r="A166" i="3" s="1"/>
  <c r="A176" i="3" s="1"/>
  <c r="A186" i="3" s="1"/>
  <c r="A196" i="3" s="1"/>
  <c r="A206" i="3" s="1"/>
  <c r="A216" i="3" s="1"/>
  <c r="A226" i="3" s="1"/>
  <c r="A236" i="3" s="1"/>
  <c r="A246" i="3" s="1"/>
  <c r="A256" i="3" s="1"/>
  <c r="A266" i="3" s="1"/>
  <c r="A276" i="3" s="1"/>
  <c r="A286" i="3" s="1"/>
  <c r="A296" i="3" s="1"/>
  <c r="A306" i="3" s="1"/>
  <c r="AI3" i="9"/>
  <c r="AI9" i="9" s="1"/>
  <c r="S7" i="9"/>
  <c r="R8" i="9"/>
  <c r="R10" i="9" s="1"/>
  <c r="R9" i="9"/>
  <c r="R11" i="9" s="1"/>
  <c r="S8" i="9" l="1"/>
  <c r="S10" i="9" s="1"/>
  <c r="T7" i="9"/>
  <c r="S9" i="9"/>
  <c r="S11" i="9" s="1"/>
  <c r="T8" i="9" l="1"/>
  <c r="T10" i="9" s="1"/>
  <c r="U7" i="9"/>
  <c r="T9" i="9"/>
  <c r="T11" i="9" s="1"/>
  <c r="U8" i="9" l="1"/>
  <c r="U10" i="9" s="1"/>
  <c r="V7" i="9"/>
  <c r="U9" i="9"/>
  <c r="U11" i="9" s="1"/>
  <c r="W7" i="9" l="1"/>
  <c r="V8" i="9"/>
  <c r="V10" i="9" s="1"/>
  <c r="V9" i="9"/>
  <c r="V11" i="9" s="1"/>
  <c r="X7" i="9" l="1"/>
  <c r="W8" i="9"/>
  <c r="W10" i="9" s="1"/>
  <c r="W9" i="9"/>
  <c r="W11" i="9" s="1"/>
  <c r="X9" i="9" l="1"/>
  <c r="X11" i="9" s="1"/>
  <c r="Y7" i="9"/>
  <c r="X8" i="9"/>
  <c r="X10" i="9" s="1"/>
  <c r="Z7" i="9" l="1"/>
  <c r="Y8" i="9"/>
  <c r="Y10" i="9" s="1"/>
  <c r="Y9" i="9"/>
  <c r="Y11" i="9" s="1"/>
  <c r="AA7" i="9" l="1"/>
  <c r="Z8" i="9"/>
  <c r="Z10" i="9" s="1"/>
  <c r="Z9" i="9"/>
  <c r="Z11" i="9" s="1"/>
  <c r="AA8" i="9" l="1"/>
  <c r="AA10" i="9" s="1"/>
  <c r="AB7" i="9"/>
  <c r="AA9" i="9"/>
  <c r="AA11" i="9" s="1"/>
  <c r="AB8" i="9" l="1"/>
  <c r="AB10" i="9" s="1"/>
  <c r="AC7" i="9"/>
  <c r="AB9" i="9"/>
  <c r="AB11" i="9" s="1"/>
  <c r="AD7" i="9" l="1"/>
  <c r="AC8" i="9"/>
  <c r="AC10" i="9" s="1"/>
  <c r="AC9" i="9"/>
  <c r="AC11" i="9" s="1"/>
  <c r="AD8" i="9" l="1"/>
  <c r="AD10" i="9" s="1"/>
  <c r="AE7" i="9"/>
  <c r="AD9" i="9"/>
  <c r="AD11" i="9" s="1"/>
  <c r="AF7" i="9" l="1"/>
  <c r="AE8" i="9"/>
  <c r="AE10" i="9" s="1"/>
  <c r="AE9" i="9"/>
  <c r="AE11" i="9" s="1"/>
  <c r="AG7" i="9" l="1"/>
  <c r="AF8" i="9"/>
  <c r="AF10" i="9" s="1"/>
  <c r="AF9" i="9"/>
  <c r="AF11" i="9" s="1"/>
  <c r="AH7" i="9" l="1"/>
  <c r="AG8" i="9"/>
  <c r="AG10" i="9" s="1"/>
  <c r="AG9" i="9"/>
  <c r="AG11" i="9" s="1"/>
  <c r="AH8" i="9" l="1"/>
  <c r="AH9" i="9"/>
  <c r="AH11" i="9" l="1"/>
  <c r="AI11" i="9"/>
  <c r="AH10" i="9"/>
  <c r="AI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7" authorId="0" shapeId="0" xr:uid="{35AD172A-2C44-4AB5-B2DD-528C039CC322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  <author>Luis Fernando Victor</author>
  </authors>
  <commentList>
    <comment ref="I84" authorId="0" shapeId="0" xr:uid="{9EB81737-1F18-419F-9B59-870F3D54931B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https://crie.org.gt/wp-content/uploads/2021/03/Informe-mensual-enero-2021.pdf</t>
        </r>
      </text>
    </comment>
    <comment ref="C112" authorId="1" shapeId="0" xr:uid="{C32071AE-BF96-4BC9-AFDF-072A7D555903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P117" authorId="0" shapeId="0" xr:uid="{B962D4F3-C318-434A-8670-A0CFB5C6E8BD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Del modelo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I19" authorId="0" shapeId="0" xr:uid="{7D06F8F0-BEDF-47D5-A850-E4158AE744C3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https://www.iea.org/data-and-statistics/charts/average-costs-of-biogas-production-technologies-per-unit-of-energy-produced-excluding-feedstock-201808-768-6.pdf</t>
        </r>
      </text>
    </comment>
    <comment ref="I27" authorId="0" shapeId="0" xr:uid="{E5549880-0697-44E1-9488-39C0CB419935}">
      <text>
        <r>
          <rPr>
            <b/>
            <sz val="9"/>
            <color indexed="81"/>
            <rFont val="Tahoma"/>
            <family val="2"/>
          </rPr>
          <t>https://www.irena.org/-/media/Files/IRENA/Agency/Publication/2012/RE_Technologies_Cost_Analysis-BIOMASS.pdf</t>
        </r>
      </text>
    </comment>
    <comment ref="I29" authorId="0" shapeId="0" xr:uid="{9D95651E-D8DC-45FC-96CF-927CC39F26F2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</t>
        </r>
      </text>
    </comment>
    <comment ref="I47" authorId="0" shapeId="0" xr:uid="{2649C69B-D804-4354-BBF7-38719F8EFB60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49" authorId="0" shapeId="0" xr:uid="{CB14568A-677D-412C-9A95-5B979DB634D2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F59" authorId="0" shapeId="0" xr:uid="{21D6765A-43CB-42F8-97F3-5A703F53F6C8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77" authorId="0" shapeId="0" xr:uid="{D5AB7FD2-4B00-4476-803C-20B3404BED8E}">
      <text>
        <r>
          <rPr>
            <b/>
            <sz val="9"/>
            <color indexed="81"/>
            <rFont val="Tahoma"/>
            <family val="2"/>
          </rPr>
          <t xml:space="preserve">En el Plan de expansión no se definen los costos de esta tecnología pero la agrupan con cabón. Técnicamente, el combustible es similar al carbón en términos de operación.
</t>
        </r>
      </text>
    </comment>
    <comment ref="F79" authorId="0" shapeId="0" xr:uid="{F531B2C2-D8CC-4E15-BD60-709ADEBC47FD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K105" authorId="0" shapeId="0" xr:uid="{A746B880-FDF3-49B1-9E9D-15DD6CC974E0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15" authorId="0" shapeId="0" xr:uid="{59888949-44EE-4907-9580-7CB962C14518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25" authorId="0" shapeId="0" xr:uid="{F425934B-14E0-40EE-AE64-65B3C994089E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35" authorId="0" shapeId="0" xr:uid="{4A15EC65-6A5A-4411-A161-8A6B16DAE9B7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45" authorId="0" shapeId="0" xr:uid="{38D6CD22-E3A3-42FB-8EBA-95707487A621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192EC8F9-17BA-41CD-9423-D0A5D2CABDE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B75E832B-FA8E-4753-ADDA-3C9FDC79426D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<sst xmlns="http://schemas.openxmlformats.org/spreadsheetml/2006/main" count="5603" uniqueCount="418">
  <si>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</si>
  <si>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</si>
  <si>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</si>
  <si>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</si>
  <si>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</si>
  <si>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</si>
  <si>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</si>
  <si>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</si>
  <si>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</si>
  <si>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</si>
  <si>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</si>
  <si>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</si>
  <si>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</si>
  <si>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PJ/PJ</t>
  </si>
  <si>
    <t>Not needed</t>
  </si>
  <si>
    <t>OperationalLife</t>
  </si>
  <si>
    <t>Years</t>
  </si>
  <si>
    <t>Does not have CAPEX, so operational life is not necessary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</si>
  <si>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</si>
  <si>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</si>
  <si>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</si>
  <si>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</si>
  <si>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</si>
  <si>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</si>
  <si>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</si>
  <si>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</si>
  <si>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</si>
  <si>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</si>
  <si>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</si>
  <si>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</si>
  <si>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DIST_URA</t>
  </si>
  <si>
    <t>Primary - Import/Distribution - Uranio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</si>
  <si>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</si>
  <si>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</si>
  <si>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</si>
  <si>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</si>
  <si>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</si>
  <si>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</si>
  <si>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</si>
  <si>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</si>
  <si>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</si>
  <si>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Standard</t>
  </si>
  <si>
    <t>PPHROR</t>
  </si>
  <si>
    <t>Primary - Transformation - Hydro ROR</t>
  </si>
  <si>
    <t>PPGEO</t>
  </si>
  <si>
    <t>Primary - Transformation - Geothermal</t>
  </si>
  <si>
    <t>U Galileo</t>
  </si>
  <si>
    <t>PPWNDON</t>
  </si>
  <si>
    <t>Primary - Transformation - Wind</t>
  </si>
  <si>
    <t>PPPVT</t>
  </si>
  <si>
    <t>Primary - Transformation - Transmission Solar</t>
  </si>
  <si>
    <t>PPPVT2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</si>
  <si>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</si>
  <si>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</si>
  <si>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</si>
  <si>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</si>
  <si>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</si>
  <si>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</si>
  <si>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</si>
  <si>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</si>
  <si>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Secondary</t>
  </si>
  <si>
    <t>PPBGS</t>
  </si>
  <si>
    <t>Primary - Transformation - Biogas</t>
  </si>
  <si>
    <t>PPCOA</t>
  </si>
  <si>
    <t>Primary - Transformation - Coal</t>
  </si>
  <si>
    <t>PPCOK</t>
  </si>
  <si>
    <t>Primary - Transformation - Coke</t>
  </si>
  <si>
    <t>PPGTDSL</t>
  </si>
  <si>
    <t>Primary - Transformation - GT Diesel</t>
  </si>
  <si>
    <t>PPICEDSL</t>
  </si>
  <si>
    <t>Primary - Transformation - ICE Diesel</t>
  </si>
  <si>
    <t>PPFOI</t>
  </si>
  <si>
    <t>Primary - Transformation - Fuel Oil</t>
  </si>
  <si>
    <t>PPGTGLP</t>
  </si>
  <si>
    <t>Primary - Transformation - LPG</t>
  </si>
  <si>
    <t>PPNUC</t>
  </si>
  <si>
    <t>Primary - Transformation - Nuclear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</si>
  <si>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</si>
  <si>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</si>
  <si>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</si>
  <si>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</si>
  <si>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</si>
  <si>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</si>
  <si>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DIST_NGS</t>
  </si>
  <si>
    <t>Primary - ETD - Natural Gas</t>
  </si>
  <si>
    <t>PPNGS</t>
  </si>
  <si>
    <t>Primary - Transformation - Natural Gas</t>
  </si>
  <si>
    <t>SOIALL</t>
  </si>
  <si>
    <t>Primary - Soil</t>
  </si>
  <si>
    <t>Mha/Mha</t>
  </si>
  <si>
    <t>ELE_TRANS</t>
  </si>
  <si>
    <t>Secondary - Power Transmission</t>
  </si>
  <si>
    <t>Provisional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</si>
  <si>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</si>
  <si>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</si>
  <si>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</si>
  <si>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</si>
  <si>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</si>
  <si>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</si>
  <si>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LU_OTR</t>
  </si>
  <si>
    <t>Mt/Mt</t>
  </si>
  <si>
    <t>LU_FORLAT</t>
  </si>
  <si>
    <t>LU_FORCON</t>
  </si>
  <si>
    <t>LU_FORMAN</t>
  </si>
  <si>
    <t>LU_CUL</t>
  </si>
  <si>
    <t>LU_ABO</t>
  </si>
  <si>
    <t>LU_PAS</t>
  </si>
  <si>
    <t>LU_HUM</t>
  </si>
  <si>
    <t>LU_ASE</t>
  </si>
  <si>
    <t>NS_LU_FOR_PER</t>
  </si>
  <si>
    <t>NS_LU_FOR_CON</t>
  </si>
  <si>
    <t>NS_LU_CUL_PER</t>
  </si>
  <si>
    <t>NS_LU_CUL_CON</t>
  </si>
  <si>
    <t>NS_LU_PAS_PER</t>
  </si>
  <si>
    <t>NS_LU_PAS_CON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</si>
  <si>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</si>
  <si>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</si>
  <si>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</si>
  <si>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</si>
  <si>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</si>
  <si>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</si>
  <si>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</si>
  <si>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</si>
  <si>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</si>
  <si>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</si>
  <si>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</si>
  <si>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</si>
  <si>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</si>
  <si>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</si>
  <si>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</si>
  <si>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</si>
  <si>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</si>
  <si>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</si>
  <si>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</si>
  <si>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</si>
  <si>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</si>
  <si>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</si>
  <si>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</si>
  <si>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</si>
  <si>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</si>
  <si>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</si>
  <si>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</si>
  <si>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</si>
  <si>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</si>
  <si>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</si>
  <si>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</si>
  <si>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</si>
  <si>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</si>
  <si>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T5LPGEXP</t>
  </si>
  <si>
    <t>Demand LPG for Exports</t>
  </si>
  <si>
    <t>T5DSLTOT</t>
  </si>
  <si>
    <t>Demand Diesel for Transport - Other</t>
  </si>
  <si>
    <t>T5KERTAC</t>
  </si>
  <si>
    <t>Demand Kerosen for Transport - Aero</t>
  </si>
  <si>
    <t>T5DSLCOM</t>
  </si>
  <si>
    <t>Demand Diesel for Commercial</t>
  </si>
  <si>
    <t>T5DSLAGR</t>
  </si>
  <si>
    <t>Demand Diesel for Agriculture</t>
  </si>
  <si>
    <t>Transport Fuel Distribution</t>
  </si>
  <si>
    <t>T4DSL_PRI</t>
  </si>
  <si>
    <t>Distribute Diesel for Private</t>
  </si>
  <si>
    <t>T4GSL_PRI</t>
  </si>
  <si>
    <t>Distribute Gasoline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</si>
  <si>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</si>
  <si>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</si>
  <si>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</si>
  <si>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</si>
  <si>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</si>
  <si>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</si>
  <si>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</si>
  <si>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</si>
  <si>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</si>
  <si>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</si>
  <si>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</si>
  <si>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</si>
  <si>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</si>
  <si>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</si>
  <si>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</si>
  <si>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</si>
  <si>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T4ELE_TUR</t>
  </si>
  <si>
    <t>Distribute Electric for Tourism</t>
  </si>
  <si>
    <t>T4DSL_HEA</t>
  </si>
  <si>
    <t>Distribute Diesel for Heavy Freight</t>
  </si>
  <si>
    <t>T4ELE_HEA</t>
  </si>
  <si>
    <t>Distribute Electric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</si>
  <si>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</si>
  <si>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</si>
  <si>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</si>
  <si>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</si>
  <si>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</si>
  <si>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</si>
  <si>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</si>
  <si>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</si>
  <si>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</si>
  <si>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</si>
  <si>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</si>
  <si>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</si>
  <si>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</si>
  <si>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TRAUTELE</t>
  </si>
  <si>
    <t>Automobiles Electric</t>
  </si>
  <si>
    <t>TRAUTHG</t>
  </si>
  <si>
    <t>Automobiles Hybrid Gasoline</t>
  </si>
  <si>
    <t>TRTAXGSL</t>
  </si>
  <si>
    <t>Taxi Gasoline</t>
  </si>
  <si>
    <t>TRTAXLPG</t>
  </si>
  <si>
    <t>Taxi LPG</t>
  </si>
  <si>
    <t>TRTAXELE</t>
  </si>
  <si>
    <t>Taxi Electric</t>
  </si>
  <si>
    <t>TRMOTGSL</t>
  </si>
  <si>
    <t>Motorcycle Gasoline</t>
  </si>
  <si>
    <t>TRMOTELE</t>
  </si>
  <si>
    <t>Motorcycle Electric</t>
  </si>
  <si>
    <t>TRSUVDSL</t>
  </si>
  <si>
    <t>Pick Up and Jeep Diesel</t>
  </si>
  <si>
    <t>TRSUVGSL</t>
  </si>
  <si>
    <t>Pick Up and Jeep Gasoline</t>
  </si>
  <si>
    <t>TRSUVELE</t>
  </si>
  <si>
    <t>Pick Up and Jeep Electric</t>
  </si>
  <si>
    <t>TRBPUDSL</t>
  </si>
  <si>
    <t>Bus Public Diesel</t>
  </si>
  <si>
    <t>TRBPUGSL</t>
  </si>
  <si>
    <t>Bus Public Gasoline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</si>
  <si>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</si>
  <si>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</si>
  <si>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</si>
  <si>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</si>
  <si>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</si>
  <si>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</si>
  <si>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</si>
  <si>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</si>
  <si>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TRBTURELE</t>
  </si>
  <si>
    <t>Bus Tourism Electric</t>
  </si>
  <si>
    <t>TRMBSDSL</t>
  </si>
  <si>
    <t>Minibus Diesel</t>
  </si>
  <si>
    <t>TRMBSGSL</t>
  </si>
  <si>
    <t>Minibus Gasoline</t>
  </si>
  <si>
    <t>TRMBSELE</t>
  </si>
  <si>
    <t>Minibus Electric</t>
  </si>
  <si>
    <t>TRYTKDSL</t>
  </si>
  <si>
    <t>Heavy Truck Diesel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</si>
  <si>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</si>
  <si>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</si>
  <si>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</si>
  <si>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</si>
  <si>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</si>
  <si>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</si>
  <si>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</si>
  <si>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</si>
  <si>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</si>
  <si>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</si>
  <si>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TRYLFELE</t>
  </si>
  <si>
    <t>Light Truck Electric</t>
  </si>
  <si>
    <t>TRYLFHD</t>
  </si>
  <si>
    <t>Light Truck Hybrid Diesel</t>
  </si>
  <si>
    <t>Vehicle Groups</t>
  </si>
  <si>
    <t>Techs_Auto</t>
  </si>
  <si>
    <t>Automobiles</t>
  </si>
  <si>
    <t>Techs_Taxi</t>
  </si>
  <si>
    <t>Taxi</t>
  </si>
  <si>
    <t>Techs_Motos</t>
  </si>
  <si>
    <t>Motorcycle</t>
  </si>
  <si>
    <t>Techs_SUV</t>
  </si>
  <si>
    <t>Pick Up and Jeep</t>
  </si>
  <si>
    <t>Techs_Buses_Pub</t>
  </si>
  <si>
    <t>Bus Public</t>
  </si>
  <si>
    <t>Techs_Buses_Tur</t>
  </si>
  <si>
    <t>Bus Tourism</t>
  </si>
  <si>
    <t>Techs_Buses_Micro</t>
  </si>
  <si>
    <t>Minibus</t>
  </si>
  <si>
    <t>Techs_He_Freight</t>
  </si>
  <si>
    <t>Heavy Truck</t>
  </si>
  <si>
    <t>Techs_Li_Freight</t>
  </si>
  <si>
    <t>Light Truck</t>
  </si>
  <si>
    <t>Projection.Mode</t>
  </si>
  <si>
    <t>Projection.Parameter</t>
  </si>
  <si>
    <t>NOTAS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</si>
  <si>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</si>
  <si>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</si>
  <si>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</si>
  <si>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</si>
  <si>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</si>
  <si>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</si>
  <si>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</si>
  <si>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</si>
  <si>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</si>
  <si>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</si>
  <si>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</si>
  <si>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</si>
  <si>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</si>
  <si>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</si>
  <si>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Flat</t>
  </si>
  <si>
    <t>User defined</t>
  </si>
  <si>
    <t>M US$ / GW</t>
  </si>
  <si>
    <t>Estas son mayores de 5 MW, e incluyen derivación, regulación anual, y diara/semanal.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</si>
  <si>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</si>
  <si>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</si>
  <si>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</si>
  <si>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</si>
  <si>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PPWNDS</t>
  </si>
  <si>
    <t>Primary - Transformation - Wind with Storage</t>
  </si>
  <si>
    <t>M US$ / GWh</t>
  </si>
  <si>
    <t>Revisar este supuesto de costo 0</t>
  </si>
  <si>
    <t>Primary - Import/Distribution - Natural Gas</t>
  </si>
  <si>
    <t>Copied from Costa Rica</t>
  </si>
  <si>
    <t>We previously had 1.02 MUSD/PJ but that was too low</t>
  </si>
  <si>
    <t>ELE_TRANS2</t>
  </si>
  <si>
    <t>Secondary - Power Transmission 2</t>
  </si>
  <si>
    <t>Comparemos con CR. Actualicemos cuando tengamos datos de la AMM.</t>
  </si>
  <si>
    <t>Primary - Transformation - Diesel</t>
  </si>
  <si>
    <t>Costos de indirectos relacionados con la operación de la planta</t>
  </si>
  <si>
    <t>STOELE</t>
  </si>
  <si>
    <t>Secondary - Battery Storage</t>
  </si>
  <si>
    <t>Mha</t>
  </si>
  <si>
    <t>T5KERCOM</t>
  </si>
  <si>
    <t>Demand Kerosen for Commercial</t>
  </si>
  <si>
    <t>T5FOICOM</t>
  </si>
  <si>
    <t>Demand Fuel Oil for Commercial</t>
  </si>
  <si>
    <t>T5HYDIND</t>
  </si>
  <si>
    <t>Demand Hydrogen for Industrial</t>
  </si>
  <si>
    <t>T5FIRIND</t>
  </si>
  <si>
    <t>Demand Firewood for Industrial</t>
  </si>
  <si>
    <t>T5BGSIND</t>
  </si>
  <si>
    <t>Demand Biofuel/Biogas for Industrial</t>
  </si>
  <si>
    <t>T5BIMRES</t>
  </si>
  <si>
    <t>Demand Biomass for Residential</t>
  </si>
  <si>
    <t>T5DSLEXP</t>
  </si>
  <si>
    <t>Demand Diesel for Exports</t>
  </si>
  <si>
    <t>T5GSLEXP</t>
  </si>
  <si>
    <t>Demand Gasoline for Exports</t>
  </si>
  <si>
    <t>T5ELEEXP</t>
  </si>
  <si>
    <t>Demand Electric for Exports</t>
  </si>
  <si>
    <t>T5KEREXP</t>
  </si>
  <si>
    <t>Demand Kerosen for Exports</t>
  </si>
  <si>
    <t>T5FOIEXP</t>
  </si>
  <si>
    <t>Demand Fuel Oil for Exports</t>
  </si>
  <si>
    <t>T5GSLTOT</t>
  </si>
  <si>
    <t>Demand Gasoline for Transport - Other</t>
  </si>
  <si>
    <t>T5ELETOT</t>
  </si>
  <si>
    <t>Demand Electric for Transport - Other</t>
  </si>
  <si>
    <t>T5LPGAGR</t>
  </si>
  <si>
    <t>Demand LPG for Agriculture</t>
  </si>
  <si>
    <t>T5ELEAGR</t>
  </si>
  <si>
    <t>Demand Electric for Agriculture</t>
  </si>
  <si>
    <t>T5KERAGR</t>
  </si>
  <si>
    <t>Demand Kerosen for Agriculture</t>
  </si>
  <si>
    <t>T5FIRAGR</t>
  </si>
  <si>
    <t>Demand Firewood for Agriculture</t>
  </si>
  <si>
    <t>T5BGSAGR</t>
  </si>
  <si>
    <t>Demand Biofuel/Biogas for Agriculture</t>
  </si>
  <si>
    <t>Unit.Introduced</t>
  </si>
  <si>
    <t>US$ / vehicle</t>
  </si>
  <si>
    <t>M US$ / Gvkm</t>
  </si>
  <si>
    <t>M US$ /Gvkm</t>
  </si>
  <si>
    <t>Vehicles</t>
  </si>
  <si>
    <t>Gvkm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</si>
  <si>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</si>
  <si>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</si>
  <si>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</si>
  <si>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</si>
  <si>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</si>
  <si>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</si>
  <si>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</si>
  <si>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</si>
  <si>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According to demand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</si>
  <si>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</si>
  <si>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</si>
  <si>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</si>
  <si>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</si>
  <si>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</si>
  <si>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</si>
  <si>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</si>
  <si>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</si>
  <si>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</si>
  <si>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</si>
  <si>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</si>
  <si>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</si>
  <si>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Transpose growth</t>
  </si>
  <si>
    <t>DESC</t>
  </si>
  <si>
    <t>Source 1</t>
  </si>
  <si>
    <t>Source 2</t>
  </si>
  <si>
    <t>GDP_orig</t>
  </si>
  <si>
    <t>GDP (original)</t>
  </si>
  <si>
    <t>Project database</t>
  </si>
  <si>
    <t>GDP_alt</t>
  </si>
  <si>
    <t>GDP alternativo</t>
  </si>
  <si>
    <t>use_orig_gdp</t>
  </si>
  <si>
    <t>Original GDP change</t>
  </si>
  <si>
    <t>USE</t>
  </si>
  <si>
    <t>Assumed GDP change</t>
  </si>
  <si>
    <t>ASSUMED</t>
  </si>
  <si>
    <t>EI_COUNTRY</t>
  </si>
  <si>
    <t>National energy intensity change</t>
  </si>
  <si>
    <t>POP</t>
  </si>
  <si>
    <t>Population</t>
  </si>
  <si>
    <t>https://data.worldbank.org/indicator/SP.POP.TOTL?end=2022&amp;locations=HN&amp;start=2018</t>
  </si>
  <si>
    <t>https://population.un.org/wpp/Graphs/Probabilistic/POP/TOT/340</t>
  </si>
  <si>
    <t>GDP_pc_orig</t>
  </si>
  <si>
    <t>GDP per capita (original)</t>
  </si>
  <si>
    <t>GDP_pc</t>
  </si>
  <si>
    <t>GDP per capita</t>
  </si>
  <si>
    <t>GDP_pc_gr_orig</t>
  </si>
  <si>
    <t>GDP per capita growth (original)</t>
  </si>
  <si>
    <t>GDP_pc_gr</t>
  </si>
  <si>
    <t>GDP per capita growth</t>
  </si>
  <si>
    <t>Tabla D-1 https://cnd.enee.hn/wp-content/uploads/2023/08/Anexos-PIEG-2024-2033-Borrador.pdf</t>
  </si>
  <si>
    <t>NS_LAT_CON</t>
  </si>
  <si>
    <t>MUSD/Mha</t>
  </si>
  <si>
    <t>PPWNDD</t>
  </si>
  <si>
    <t>Primary - Transformation - Distributed Wind</t>
  </si>
  <si>
    <t>2023 ATB NREL</t>
  </si>
  <si>
    <t>PPDDSL</t>
  </si>
  <si>
    <t>Primary - Transformation - Aislado Diesel</t>
  </si>
  <si>
    <t>PPDLPG</t>
  </si>
  <si>
    <t>Primary - Transformation - Aislado LPG</t>
  </si>
  <si>
    <t>Primary - Transformation - Aislado Wind</t>
  </si>
  <si>
    <t>Primary - Transformation - Aislado Solar</t>
  </si>
  <si>
    <t>https://www.evap-pans.com/how-long-do-commercial-refrigerators-last/</t>
  </si>
  <si>
    <t>https://www.sciencedirect.com/science/article/pii/S2352550922000951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</si>
</sst>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"/>
    <numFmt numFmtId="168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</font>
    <font>
      <sz val="11"/>
      <name val="Arial"/>
      <family val="2"/>
    </font>
    <font>
      <sz val="11"/>
      <color rgb="FFFF00FF"/>
      <name val="Calibri"/>
      <family val="2"/>
    </font>
    <font>
      <sz val="11"/>
      <color rgb="FFFF00FF"/>
      <name val="Calibri"/>
      <family val="2"/>
      <scheme val="minor"/>
    </font>
    <font>
      <sz val="11"/>
      <color rgb="FFFF00FF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rgb="FFB6DDE8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B7DEE8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0" fillId="4" borderId="1" xfId="0" applyFill="1" applyBorder="1"/>
    <xf numFmtId="0" fontId="3" fillId="2" borderId="3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3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5" fillId="0" borderId="0" xfId="0" applyFont="1"/>
    <xf numFmtId="0" fontId="3" fillId="6" borderId="2" xfId="0" applyFont="1" applyFill="1" applyBorder="1"/>
    <xf numFmtId="0" fontId="3" fillId="7" borderId="2" xfId="0" applyFont="1" applyFill="1" applyBorder="1"/>
    <xf numFmtId="0" fontId="0" fillId="8" borderId="1" xfId="0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3" fillId="2" borderId="8" xfId="0" applyFont="1" applyFill="1" applyBorder="1"/>
    <xf numFmtId="0" fontId="3" fillId="3" borderId="8" xfId="0" applyFont="1" applyFill="1" applyBorder="1"/>
    <xf numFmtId="0" fontId="1" fillId="0" borderId="9" xfId="0" applyFont="1" applyBorder="1" applyAlignment="1">
      <alignment horizontal="center" vertical="top"/>
    </xf>
    <xf numFmtId="0" fontId="1" fillId="0" borderId="1" xfId="0" applyFont="1" applyBorder="1"/>
    <xf numFmtId="0" fontId="3" fillId="11" borderId="2" xfId="0" applyFont="1" applyFill="1" applyBorder="1"/>
    <xf numFmtId="0" fontId="3" fillId="12" borderId="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7" fillId="13" borderId="1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1" fillId="0" borderId="0" xfId="0" applyFont="1"/>
    <xf numFmtId="164" fontId="0" fillId="0" borderId="14" xfId="1" applyNumberFormat="1" applyFont="1" applyBorder="1" applyAlignment="1">
      <alignment wrapText="1"/>
    </xf>
    <xf numFmtId="164" fontId="0" fillId="0" borderId="15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4" fontId="0" fillId="4" borderId="1" xfId="0" applyNumberFormat="1" applyFill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4" borderId="7" xfId="0" applyNumberFormat="1" applyFill="1" applyBorder="1" applyAlignment="1">
      <alignment vertical="center"/>
    </xf>
    <xf numFmtId="164" fontId="0" fillId="0" borderId="16" xfId="1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164" fontId="0" fillId="4" borderId="17" xfId="1" applyNumberFormat="1" applyFont="1" applyFill="1" applyBorder="1" applyAlignment="1">
      <alignment wrapText="1"/>
    </xf>
    <xf numFmtId="164" fontId="0" fillId="0" borderId="18" xfId="1" applyNumberFormat="1" applyFont="1" applyBorder="1" applyAlignment="1">
      <alignment wrapText="1"/>
    </xf>
    <xf numFmtId="164" fontId="0" fillId="0" borderId="19" xfId="1" applyNumberFormat="1" applyFont="1" applyBorder="1" applyAlignment="1">
      <alignment wrapText="1"/>
    </xf>
    <xf numFmtId="164" fontId="0" fillId="0" borderId="20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4" borderId="7" xfId="1" applyNumberFormat="1" applyFont="1" applyFill="1" applyBorder="1" applyAlignment="1">
      <alignment wrapText="1"/>
    </xf>
    <xf numFmtId="164" fontId="0" fillId="14" borderId="7" xfId="1" applyNumberFormat="1" applyFont="1" applyFill="1" applyBorder="1" applyAlignment="1">
      <alignment wrapText="1"/>
    </xf>
    <xf numFmtId="164" fontId="0" fillId="14" borderId="21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0" fontId="0" fillId="4" borderId="1" xfId="1" applyNumberFormat="1" applyFont="1" applyFill="1" applyBorder="1"/>
    <xf numFmtId="10" fontId="0" fillId="0" borderId="1" xfId="0" applyNumberFormat="1" applyBorder="1"/>
    <xf numFmtId="164" fontId="0" fillId="0" borderId="22" xfId="1" applyNumberFormat="1" applyFont="1" applyFill="1" applyBorder="1" applyAlignment="1">
      <alignment wrapText="1"/>
    </xf>
    <xf numFmtId="164" fontId="0" fillId="0" borderId="23" xfId="1" applyNumberFormat="1" applyFont="1" applyFill="1" applyBorder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0" fillId="4" borderId="0" xfId="0" applyFill="1"/>
    <xf numFmtId="10" fontId="0" fillId="0" borderId="0" xfId="1" applyNumberFormat="1" applyFont="1"/>
    <xf numFmtId="10" fontId="0" fillId="4" borderId="0" xfId="1" applyNumberFormat="1" applyFont="1" applyFill="1"/>
    <xf numFmtId="0" fontId="3" fillId="8" borderId="2" xfId="0" applyFont="1" applyFill="1" applyBorder="1"/>
    <xf numFmtId="0" fontId="9" fillId="2" borderId="2" xfId="0" applyFont="1" applyFill="1" applyBorder="1"/>
    <xf numFmtId="0" fontId="10" fillId="2" borderId="2" xfId="0" applyFont="1" applyFill="1" applyBorder="1"/>
    <xf numFmtId="0" fontId="12" fillId="2" borderId="2" xfId="0" applyFont="1" applyFill="1" applyBorder="1"/>
    <xf numFmtId="0" fontId="13" fillId="0" borderId="0" xfId="0" applyFont="1"/>
    <xf numFmtId="0" fontId="11" fillId="0" borderId="0" xfId="0" applyFont="1"/>
    <xf numFmtId="0" fontId="10" fillId="0" borderId="2" xfId="0" applyFont="1" applyBorder="1"/>
    <xf numFmtId="0" fontId="10" fillId="3" borderId="2" xfId="0" applyFont="1" applyFill="1" applyBorder="1"/>
    <xf numFmtId="0" fontId="14" fillId="0" borderId="0" xfId="0" applyFont="1"/>
    <xf numFmtId="0" fontId="12" fillId="3" borderId="2" xfId="0" applyFont="1" applyFill="1" applyBorder="1"/>
    <xf numFmtId="0" fontId="10" fillId="8" borderId="2" xfId="0" applyFont="1" applyFill="1" applyBorder="1"/>
    <xf numFmtId="0" fontId="10" fillId="2" borderId="8" xfId="0" applyFont="1" applyFill="1" applyBorder="1"/>
    <xf numFmtId="0" fontId="10" fillId="0" borderId="1" xfId="0" applyFont="1" applyBorder="1"/>
    <xf numFmtId="0" fontId="15" fillId="16" borderId="2" xfId="0" applyFont="1" applyFill="1" applyBorder="1"/>
    <xf numFmtId="0" fontId="12" fillId="0" borderId="2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0" xfId="0" applyFont="1"/>
    <xf numFmtId="0" fontId="12" fillId="5" borderId="2" xfId="0" applyFont="1" applyFill="1" applyBorder="1"/>
    <xf numFmtId="0" fontId="16" fillId="0" borderId="0" xfId="0" applyFont="1"/>
    <xf numFmtId="0" fontId="16" fillId="0" borderId="24" xfId="0" applyFont="1" applyBorder="1"/>
    <xf numFmtId="0" fontId="16" fillId="18" borderId="1" xfId="0" applyFont="1" applyFill="1" applyBorder="1"/>
    <xf numFmtId="0" fontId="16" fillId="0" borderId="25" xfId="0" applyFont="1" applyBorder="1"/>
    <xf numFmtId="0" fontId="16" fillId="17" borderId="1" xfId="0" applyFont="1" applyFill="1" applyBorder="1"/>
    <xf numFmtId="0" fontId="13" fillId="17" borderId="1" xfId="0" applyFont="1" applyFill="1" applyBorder="1"/>
    <xf numFmtId="0" fontId="16" fillId="2" borderId="1" xfId="0" applyFont="1" applyFill="1" applyBorder="1"/>
    <xf numFmtId="0" fontId="1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2" fillId="8" borderId="2" xfId="0" applyFont="1" applyFill="1" applyBorder="1"/>
    <xf numFmtId="0" fontId="17" fillId="2" borderId="2" xfId="0" applyFont="1" applyFill="1" applyBorder="1"/>
    <xf numFmtId="0" fontId="17" fillId="3" borderId="2" xfId="0" applyFont="1" applyFill="1" applyBorder="1"/>
    <xf numFmtId="0" fontId="12" fillId="5" borderId="8" xfId="0" applyFont="1" applyFill="1" applyBorder="1"/>
    <xf numFmtId="0" fontId="15" fillId="19" borderId="2" xfId="0" applyFont="1" applyFill="1" applyBorder="1"/>
    <xf numFmtId="0" fontId="12" fillId="15" borderId="2" xfId="0" applyFont="1" applyFill="1" applyBorder="1"/>
    <xf numFmtId="0" fontId="12" fillId="20" borderId="2" xfId="0" applyFont="1" applyFill="1" applyBorder="1"/>
    <xf numFmtId="0" fontId="3" fillId="20" borderId="2" xfId="0" applyFont="1" applyFill="1" applyBorder="1"/>
    <xf numFmtId="0" fontId="17" fillId="3" borderId="4" xfId="0" applyFont="1" applyFill="1" applyBorder="1"/>
    <xf numFmtId="0" fontId="3" fillId="11" borderId="8" xfId="0" applyFont="1" applyFill="1" applyBorder="1"/>
    <xf numFmtId="0" fontId="3" fillId="12" borderId="8" xfId="0" applyFont="1" applyFill="1" applyBorder="1"/>
    <xf numFmtId="166" fontId="3" fillId="11" borderId="8" xfId="0" applyNumberFormat="1" applyFont="1" applyFill="1" applyBorder="1"/>
    <xf numFmtId="166" fontId="0" fillId="0" borderId="1" xfId="0" applyNumberFormat="1" applyBorder="1"/>
    <xf numFmtId="166" fontId="3" fillId="12" borderId="8" xfId="0" applyNumberFormat="1" applyFont="1" applyFill="1" applyBorder="1"/>
    <xf numFmtId="167" fontId="12" fillId="0" borderId="2" xfId="0" applyNumberFormat="1" applyFont="1" applyBorder="1" applyAlignment="1">
      <alignment horizontal="center"/>
    </xf>
    <xf numFmtId="165" fontId="12" fillId="2" borderId="2" xfId="0" applyNumberFormat="1" applyFont="1" applyFill="1" applyBorder="1"/>
    <xf numFmtId="1" fontId="12" fillId="3" borderId="2" xfId="0" applyNumberFormat="1" applyFont="1" applyFill="1" applyBorder="1"/>
    <xf numFmtId="0" fontId="12" fillId="2" borderId="3" xfId="0" applyFont="1" applyFill="1" applyBorder="1"/>
    <xf numFmtId="0" fontId="12" fillId="3" borderId="4" xfId="0" applyFont="1" applyFill="1" applyBorder="1"/>
    <xf numFmtId="0" fontId="18" fillId="0" borderId="0" xfId="0" applyFont="1"/>
    <xf numFmtId="2" fontId="12" fillId="2" borderId="2" xfId="0" applyNumberFormat="1" applyFont="1" applyFill="1" applyBorder="1"/>
    <xf numFmtId="2" fontId="12" fillId="3" borderId="2" xfId="0" applyNumberFormat="1" applyFont="1" applyFill="1" applyBorder="1"/>
    <xf numFmtId="0" fontId="12" fillId="2" borderId="8" xfId="0" applyFont="1" applyFill="1" applyBorder="1"/>
    <xf numFmtId="2" fontId="12" fillId="2" borderId="8" xfId="0" applyNumberFormat="1" applyFont="1" applyFill="1" applyBorder="1"/>
    <xf numFmtId="1" fontId="12" fillId="0" borderId="2" xfId="0" applyNumberFormat="1" applyFont="1" applyBorder="1"/>
    <xf numFmtId="0" fontId="19" fillId="3" borderId="2" xfId="0" applyFont="1" applyFill="1" applyBorder="1"/>
    <xf numFmtId="0" fontId="19" fillId="0" borderId="2" xfId="0" applyFont="1" applyBorder="1"/>
    <xf numFmtId="0" fontId="19" fillId="8" borderId="2" xfId="0" applyFont="1" applyFill="1" applyBorder="1"/>
    <xf numFmtId="0" fontId="10" fillId="11" borderId="2" xfId="0" applyFont="1" applyFill="1" applyBorder="1"/>
    <xf numFmtId="0" fontId="10" fillId="11" borderId="8" xfId="0" applyFont="1" applyFill="1" applyBorder="1"/>
    <xf numFmtId="166" fontId="10" fillId="11" borderId="8" xfId="0" applyNumberFormat="1" applyFont="1" applyFill="1" applyBorder="1"/>
    <xf numFmtId="0" fontId="10" fillId="12" borderId="2" xfId="0" applyFont="1" applyFill="1" applyBorder="1"/>
    <xf numFmtId="0" fontId="10" fillId="12" borderId="8" xfId="0" applyFont="1" applyFill="1" applyBorder="1"/>
    <xf numFmtId="3" fontId="16" fillId="17" borderId="1" xfId="0" applyNumberFormat="1" applyFont="1" applyFill="1" applyBorder="1"/>
    <xf numFmtId="3" fontId="16" fillId="0" borderId="24" xfId="0" applyNumberFormat="1" applyFont="1" applyBorder="1"/>
    <xf numFmtId="3" fontId="16" fillId="2" borderId="1" xfId="0" applyNumberFormat="1" applyFont="1" applyFill="1" applyBorder="1"/>
    <xf numFmtId="0" fontId="19" fillId="2" borderId="2" xfId="0" applyFont="1" applyFill="1" applyBorder="1"/>
    <xf numFmtId="0" fontId="20" fillId="0" borderId="0" xfId="0" applyFont="1"/>
    <xf numFmtId="0" fontId="3" fillId="0" borderId="8" xfId="0" applyFont="1" applyBorder="1"/>
    <xf numFmtId="167" fontId="12" fillId="0" borderId="8" xfId="0" applyNumberFormat="1" applyFont="1" applyBorder="1" applyAlignment="1">
      <alignment horizontal="center"/>
    </xf>
    <xf numFmtId="0" fontId="3" fillId="0" borderId="1" xfId="0" applyFont="1" applyBorder="1"/>
    <xf numFmtId="167" fontId="3" fillId="3" borderId="2" xfId="0" applyNumberFormat="1" applyFont="1" applyFill="1" applyBorder="1" applyAlignment="1">
      <alignment horizontal="center"/>
    </xf>
    <xf numFmtId="1" fontId="19" fillId="2" borderId="2" xfId="0" applyNumberFormat="1" applyFont="1" applyFill="1" applyBorder="1"/>
    <xf numFmtId="0" fontId="21" fillId="0" borderId="0" xfId="0" applyFont="1"/>
    <xf numFmtId="168" fontId="19" fillId="2" borderId="2" xfId="0" applyNumberFormat="1" applyFont="1" applyFill="1" applyBorder="1"/>
    <xf numFmtId="168" fontId="19" fillId="0" borderId="2" xfId="0" applyNumberFormat="1" applyFont="1" applyBorder="1"/>
    <xf numFmtId="0" fontId="19" fillId="0" borderId="8" xfId="0" applyFont="1" applyBorder="1"/>
    <xf numFmtId="0" fontId="19" fillId="0" borderId="3" xfId="0" applyFont="1" applyBorder="1"/>
    <xf numFmtId="0" fontId="19" fillId="0" borderId="1" xfId="0" applyFont="1" applyBorder="1"/>
    <xf numFmtId="0" fontId="5" fillId="0" borderId="1" xfId="0" applyFont="1" applyBorder="1"/>
    <xf numFmtId="167" fontId="19" fillId="0" borderId="1" xfId="0" applyNumberFormat="1" applyFont="1" applyBorder="1"/>
    <xf numFmtId="0" fontId="19" fillId="2" borderId="8" xfId="0" applyFont="1" applyFill="1" applyBorder="1"/>
    <xf numFmtId="0" fontId="19" fillId="5" borderId="8" xfId="0" applyFont="1" applyFill="1" applyBorder="1"/>
    <xf numFmtId="168" fontId="19" fillId="0" borderId="1" xfId="0" applyNumberFormat="1" applyFont="1" applyBorder="1"/>
    <xf numFmtId="0" fontId="19" fillId="5" borderId="2" xfId="0" applyFont="1" applyFill="1" applyBorder="1"/>
    <xf numFmtId="168" fontId="19" fillId="2" borderId="8" xfId="0" applyNumberFormat="1" applyFont="1" applyFill="1" applyBorder="1"/>
    <xf numFmtId="0" fontId="19" fillId="20" borderId="2" xfId="0" applyFont="1" applyFill="1" applyBorder="1"/>
    <xf numFmtId="2" fontId="19" fillId="5" borderId="8" xfId="0" applyNumberFormat="1" applyFont="1" applyFill="1" applyBorder="1"/>
    <xf numFmtId="2" fontId="19" fillId="0" borderId="1" xfId="0" applyNumberFormat="1" applyFont="1" applyBorder="1"/>
    <xf numFmtId="0" fontId="19" fillId="2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2" fontId="19" fillId="2" borderId="2" xfId="0" applyNumberFormat="1" applyFont="1" applyFill="1" applyBorder="1"/>
    <xf numFmtId="2" fontId="19" fillId="0" borderId="2" xfId="0" applyNumberFormat="1" applyFont="1" applyBorder="1"/>
    <xf numFmtId="2" fontId="19" fillId="21" borderId="2" xfId="0" applyNumberFormat="1" applyFont="1" applyFill="1" applyBorder="1"/>
    <xf numFmtId="2" fontId="19" fillId="3" borderId="2" xfId="0" applyNumberFormat="1" applyFont="1" applyFill="1" applyBorder="1"/>
    <xf numFmtId="167" fontId="19" fillId="2" borderId="2" xfId="0" applyNumberFormat="1" applyFont="1" applyFill="1" applyBorder="1"/>
    <xf numFmtId="167" fontId="19" fillId="0" borderId="2" xfId="0" applyNumberFormat="1" applyFont="1" applyBorder="1"/>
    <xf numFmtId="167" fontId="19" fillId="0" borderId="8" xfId="0" applyNumberFormat="1" applyFont="1" applyBorder="1"/>
    <xf numFmtId="1" fontId="19" fillId="3" borderId="2" xfId="0" applyNumberFormat="1" applyFont="1" applyFill="1" applyBorder="1"/>
    <xf numFmtId="1" fontId="19" fillId="0" borderId="2" xfId="0" applyNumberFormat="1" applyFont="1" applyBorder="1"/>
    <xf numFmtId="1" fontId="19" fillId="0" borderId="8" xfId="0" applyNumberFormat="1" applyFont="1" applyBorder="1"/>
    <xf numFmtId="1" fontId="19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"/>
  <sheetViews>
    <sheetView tabSelected="1" zoomScale="81" workbookViewId="0">
      <pane ySplit="1" topLeftCell="A131" activePane="bottomLeft" state="frozen"/>
      <selection activeCell="C628" sqref="C628"/>
      <selection pane="bottomLeft" activeCell="I144" sqref="I144"/>
    </sheetView>
  </sheetViews>
  <sheetFormatPr defaultColWidth="9.109375" defaultRowHeight="14.4" x14ac:dyDescent="0.3"/>
  <cols>
    <col min="1" max="1" width="23.33203125" bestFit="1" customWidth="1"/>
    <col min="2" max="2" width="11.5546875" bestFit="1" customWidth="1"/>
    <col min="3" max="3" width="18.44140625" bestFit="1" customWidth="1"/>
    <col min="4" max="4" width="64.109375" bestFit="1" customWidth="1"/>
    <col min="5" max="5" width="8.88671875" customWidth="1"/>
    <col min="6" max="6" width="19.6640625" bestFit="1" customWidth="1"/>
    <col min="7" max="7" width="9" bestFit="1" customWidth="1"/>
    <col min="8" max="8" width="10" bestFit="1" customWidth="1"/>
    <col min="9" max="9" width="48.33203125" bestFit="1" customWidth="1"/>
  </cols>
  <sheetData>
    <row r="1" spans="1:9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4.25" customHeight="1" x14ac:dyDescent="0.3">
      <c r="A2" s="4" t="s">
        <v>9</v>
      </c>
      <c r="B2" s="4">
        <v>1</v>
      </c>
      <c r="C2" s="4" t="s">
        <v>10</v>
      </c>
      <c r="D2" s="4" t="s">
        <v>11</v>
      </c>
      <c r="E2" s="4">
        <v>1</v>
      </c>
      <c r="F2" s="4" t="s">
        <v>12</v>
      </c>
      <c r="G2" s="4" t="s">
        <v>13</v>
      </c>
      <c r="H2" s="4">
        <v>1</v>
      </c>
      <c r="I2" s="4" t="s">
        <v>14</v>
      </c>
    </row>
    <row r="3" spans="1:9" ht="14.25" customHeight="1" x14ac:dyDescent="0.3">
      <c r="A3" s="4" t="s">
        <v>9</v>
      </c>
      <c r="B3" s="4">
        <v>1</v>
      </c>
      <c r="C3" s="4" t="s">
        <v>10</v>
      </c>
      <c r="D3" s="4" t="s">
        <v>11</v>
      </c>
      <c r="E3" s="4">
        <v>2</v>
      </c>
      <c r="F3" s="4" t="s">
        <v>15</v>
      </c>
      <c r="G3" s="4" t="s">
        <v>16</v>
      </c>
      <c r="H3" s="4">
        <v>1</v>
      </c>
      <c r="I3" s="4" t="s">
        <v>17</v>
      </c>
    </row>
    <row r="4" spans="1:9" ht="14.25" customHeight="1" x14ac:dyDescent="0.3">
      <c r="A4" s="4" t="s">
        <v>9</v>
      </c>
      <c r="B4" s="4">
        <v>2</v>
      </c>
      <c r="C4" s="4" t="s">
        <v>18</v>
      </c>
      <c r="D4" s="4" t="s">
        <v>19</v>
      </c>
      <c r="E4" s="4">
        <v>1</v>
      </c>
      <c r="F4" s="4" t="s">
        <v>12</v>
      </c>
      <c r="G4" s="4" t="s">
        <v>13</v>
      </c>
      <c r="H4" s="4">
        <v>1</v>
      </c>
      <c r="I4" s="4" t="s">
        <v>14</v>
      </c>
    </row>
    <row r="5" spans="1:9" ht="14.25" customHeight="1" x14ac:dyDescent="0.3">
      <c r="A5" s="4" t="s">
        <v>9</v>
      </c>
      <c r="B5" s="4">
        <v>2</v>
      </c>
      <c r="C5" s="4" t="s">
        <v>18</v>
      </c>
      <c r="D5" s="4" t="s">
        <v>19</v>
      </c>
      <c r="E5" s="4">
        <v>2</v>
      </c>
      <c r="F5" s="4" t="s">
        <v>15</v>
      </c>
      <c r="G5" s="4" t="s">
        <v>16</v>
      </c>
      <c r="H5" s="4">
        <v>1</v>
      </c>
      <c r="I5" s="4" t="s">
        <v>17</v>
      </c>
    </row>
    <row r="6" spans="1:9" ht="14.25" customHeight="1" x14ac:dyDescent="0.3">
      <c r="A6" s="4" t="s">
        <v>9</v>
      </c>
      <c r="B6" s="4">
        <v>3</v>
      </c>
      <c r="C6" s="4" t="s">
        <v>20</v>
      </c>
      <c r="D6" s="4" t="s">
        <v>21</v>
      </c>
      <c r="E6" s="4">
        <v>1</v>
      </c>
      <c r="F6" s="4" t="s">
        <v>12</v>
      </c>
      <c r="G6" s="4" t="s">
        <v>13</v>
      </c>
      <c r="H6" s="4">
        <v>1</v>
      </c>
      <c r="I6" s="4" t="s">
        <v>14</v>
      </c>
    </row>
    <row r="7" spans="1:9" ht="14.25" customHeight="1" x14ac:dyDescent="0.3">
      <c r="A7" s="4" t="s">
        <v>9</v>
      </c>
      <c r="B7" s="4">
        <v>3</v>
      </c>
      <c r="C7" s="4" t="s">
        <v>20</v>
      </c>
      <c r="D7" s="4" t="s">
        <v>21</v>
      </c>
      <c r="E7" s="4">
        <v>2</v>
      </c>
      <c r="F7" s="4" t="s">
        <v>15</v>
      </c>
      <c r="G7" s="4" t="s">
        <v>16</v>
      </c>
      <c r="H7" s="4">
        <v>1</v>
      </c>
      <c r="I7" s="4" t="s">
        <v>17</v>
      </c>
    </row>
    <row r="8" spans="1:9" ht="14.25" customHeight="1" x14ac:dyDescent="0.3">
      <c r="A8" s="4" t="s">
        <v>9</v>
      </c>
      <c r="B8" s="4">
        <v>4</v>
      </c>
      <c r="C8" s="4" t="s">
        <v>22</v>
      </c>
      <c r="D8" s="4" t="s">
        <v>23</v>
      </c>
      <c r="E8" s="4">
        <v>1</v>
      </c>
      <c r="F8" s="4" t="s">
        <v>12</v>
      </c>
      <c r="G8" s="4" t="s">
        <v>13</v>
      </c>
      <c r="H8" s="4">
        <v>1</v>
      </c>
      <c r="I8" s="4" t="s">
        <v>14</v>
      </c>
    </row>
    <row r="9" spans="1:9" ht="14.25" customHeight="1" x14ac:dyDescent="0.3">
      <c r="A9" s="4" t="s">
        <v>9</v>
      </c>
      <c r="B9" s="4">
        <v>4</v>
      </c>
      <c r="C9" s="4" t="s">
        <v>22</v>
      </c>
      <c r="D9" s="4" t="s">
        <v>23</v>
      </c>
      <c r="E9" s="4">
        <v>2</v>
      </c>
      <c r="F9" s="4" t="s">
        <v>15</v>
      </c>
      <c r="G9" s="4" t="s">
        <v>16</v>
      </c>
      <c r="H9" s="4">
        <v>1</v>
      </c>
      <c r="I9" s="4" t="s">
        <v>17</v>
      </c>
    </row>
    <row r="10" spans="1:9" ht="14.25" customHeight="1" x14ac:dyDescent="0.3">
      <c r="A10" s="4" t="s">
        <v>9</v>
      </c>
      <c r="B10" s="4">
        <v>5</v>
      </c>
      <c r="C10" s="4" t="s">
        <v>24</v>
      </c>
      <c r="D10" s="4" t="s">
        <v>25</v>
      </c>
      <c r="E10" s="4">
        <v>1</v>
      </c>
      <c r="F10" s="4" t="s">
        <v>12</v>
      </c>
      <c r="G10" s="4" t="s">
        <v>13</v>
      </c>
      <c r="H10" s="4">
        <v>1</v>
      </c>
      <c r="I10" s="4" t="s">
        <v>14</v>
      </c>
    </row>
    <row r="11" spans="1:9" ht="14.25" customHeight="1" x14ac:dyDescent="0.3">
      <c r="A11" s="4" t="s">
        <v>9</v>
      </c>
      <c r="B11" s="4">
        <v>5</v>
      </c>
      <c r="C11" s="4" t="s">
        <v>24</v>
      </c>
      <c r="D11" s="4" t="s">
        <v>25</v>
      </c>
      <c r="E11" s="4">
        <v>2</v>
      </c>
      <c r="F11" s="4" t="s">
        <v>15</v>
      </c>
      <c r="G11" s="4" t="s">
        <v>16</v>
      </c>
      <c r="H11" s="4">
        <v>1</v>
      </c>
      <c r="I11" s="4" t="s">
        <v>17</v>
      </c>
    </row>
    <row r="12" spans="1:9" ht="14.25" customHeight="1" x14ac:dyDescent="0.3">
      <c r="A12" s="4" t="s">
        <v>9</v>
      </c>
      <c r="B12" s="4">
        <v>6</v>
      </c>
      <c r="C12" s="4" t="s">
        <v>26</v>
      </c>
      <c r="D12" s="4" t="s">
        <v>27</v>
      </c>
      <c r="E12" s="4">
        <v>1</v>
      </c>
      <c r="F12" s="4" t="s">
        <v>12</v>
      </c>
      <c r="G12" s="4" t="s">
        <v>13</v>
      </c>
      <c r="H12" s="4">
        <v>1</v>
      </c>
      <c r="I12" s="4" t="s">
        <v>14</v>
      </c>
    </row>
    <row r="13" spans="1:9" ht="14.25" customHeight="1" x14ac:dyDescent="0.3">
      <c r="A13" s="4" t="s">
        <v>9</v>
      </c>
      <c r="B13" s="4">
        <v>6</v>
      </c>
      <c r="C13" s="4" t="s">
        <v>26</v>
      </c>
      <c r="D13" s="4" t="s">
        <v>27</v>
      </c>
      <c r="E13" s="4">
        <v>2</v>
      </c>
      <c r="F13" s="4" t="s">
        <v>15</v>
      </c>
      <c r="G13" s="4" t="s">
        <v>16</v>
      </c>
      <c r="H13" s="4">
        <v>1</v>
      </c>
      <c r="I13" s="4" t="s">
        <v>17</v>
      </c>
    </row>
    <row r="14" spans="1:9" ht="14.25" customHeight="1" x14ac:dyDescent="0.3">
      <c r="A14" s="4" t="s">
        <v>9</v>
      </c>
      <c r="B14" s="4">
        <v>7</v>
      </c>
      <c r="C14" s="4" t="s">
        <v>28</v>
      </c>
      <c r="D14" s="4" t="s">
        <v>29</v>
      </c>
      <c r="E14" s="4">
        <v>1</v>
      </c>
      <c r="F14" s="4" t="s">
        <v>12</v>
      </c>
      <c r="G14" s="4" t="s">
        <v>13</v>
      </c>
      <c r="H14" s="4">
        <v>1</v>
      </c>
      <c r="I14" s="4" t="s">
        <v>14</v>
      </c>
    </row>
    <row r="15" spans="1:9" ht="14.25" customHeight="1" x14ac:dyDescent="0.3">
      <c r="A15" s="4" t="s">
        <v>9</v>
      </c>
      <c r="B15" s="4">
        <v>7</v>
      </c>
      <c r="C15" s="4" t="s">
        <v>28</v>
      </c>
      <c r="D15" s="4" t="s">
        <v>29</v>
      </c>
      <c r="E15" s="4">
        <v>2</v>
      </c>
      <c r="F15" s="4" t="s">
        <v>15</v>
      </c>
      <c r="G15" s="4" t="s">
        <v>16</v>
      </c>
      <c r="H15" s="4">
        <v>1</v>
      </c>
      <c r="I15" s="4" t="s">
        <v>17</v>
      </c>
    </row>
    <row r="16" spans="1:9" s="65" customFormat="1" ht="14.25" customHeight="1" x14ac:dyDescent="0.3">
      <c r="A16" s="64" t="s">
        <v>9</v>
      </c>
      <c r="B16" s="64">
        <v>8</v>
      </c>
      <c r="C16" s="4" t="s">
        <v>30</v>
      </c>
      <c r="D16" s="4" t="s">
        <v>31</v>
      </c>
      <c r="E16" s="64">
        <v>1</v>
      </c>
      <c r="F16" s="64" t="s">
        <v>12</v>
      </c>
      <c r="G16" s="64" t="s">
        <v>13</v>
      </c>
      <c r="H16" s="64">
        <v>1</v>
      </c>
      <c r="I16" s="64" t="s">
        <v>14</v>
      </c>
    </row>
    <row r="17" spans="1:9" s="65" customFormat="1" ht="14.25" customHeight="1" x14ac:dyDescent="0.3">
      <c r="A17" s="64" t="s">
        <v>9</v>
      </c>
      <c r="B17" s="64">
        <v>8</v>
      </c>
      <c r="C17" s="4" t="s">
        <v>30</v>
      </c>
      <c r="D17" s="4" t="s">
        <v>31</v>
      </c>
      <c r="E17" s="64">
        <v>2</v>
      </c>
      <c r="F17" s="64" t="s">
        <v>15</v>
      </c>
      <c r="G17" s="64" t="s">
        <v>16</v>
      </c>
      <c r="H17" s="64">
        <v>1</v>
      </c>
      <c r="I17" s="64" t="s">
        <v>17</v>
      </c>
    </row>
    <row r="18" spans="1:9" ht="14.25" customHeight="1" x14ac:dyDescent="0.3">
      <c r="A18" s="4" t="s">
        <v>9</v>
      </c>
      <c r="B18" s="4">
        <v>8</v>
      </c>
      <c r="C18" s="4" t="s">
        <v>32</v>
      </c>
      <c r="D18" s="4" t="s">
        <v>33</v>
      </c>
      <c r="E18" s="4">
        <v>1</v>
      </c>
      <c r="F18" s="4" t="s">
        <v>12</v>
      </c>
      <c r="G18" s="62" t="s">
        <v>34</v>
      </c>
      <c r="H18" s="62">
        <v>31.356000000000002</v>
      </c>
      <c r="I18" s="4" t="s">
        <v>14</v>
      </c>
    </row>
    <row r="19" spans="1:9" ht="14.25" customHeight="1" x14ac:dyDescent="0.3">
      <c r="A19" s="4" t="s">
        <v>9</v>
      </c>
      <c r="B19" s="4">
        <v>8</v>
      </c>
      <c r="C19" s="4" t="s">
        <v>32</v>
      </c>
      <c r="D19" s="4" t="s">
        <v>33</v>
      </c>
      <c r="E19" s="4">
        <v>2</v>
      </c>
      <c r="F19" s="4" t="s">
        <v>15</v>
      </c>
      <c r="G19" s="4" t="s">
        <v>16</v>
      </c>
      <c r="H19" s="4">
        <v>1</v>
      </c>
      <c r="I19" s="4" t="s">
        <v>17</v>
      </c>
    </row>
    <row r="20" spans="1:9" ht="14.25" customHeight="1" x14ac:dyDescent="0.3">
      <c r="A20" s="4" t="s">
        <v>9</v>
      </c>
      <c r="B20" s="4">
        <v>9</v>
      </c>
      <c r="C20" s="4" t="s">
        <v>35</v>
      </c>
      <c r="D20" s="4" t="s">
        <v>36</v>
      </c>
      <c r="E20" s="4">
        <v>1</v>
      </c>
      <c r="F20" s="4" t="s">
        <v>12</v>
      </c>
      <c r="G20" s="4" t="s">
        <v>13</v>
      </c>
      <c r="H20" s="4">
        <v>1</v>
      </c>
      <c r="I20" s="4" t="s">
        <v>14</v>
      </c>
    </row>
    <row r="21" spans="1:9" ht="14.25" customHeight="1" x14ac:dyDescent="0.3">
      <c r="A21" s="4" t="s">
        <v>9</v>
      </c>
      <c r="B21" s="4">
        <v>9</v>
      </c>
      <c r="C21" s="4" t="s">
        <v>35</v>
      </c>
      <c r="D21" s="4" t="s">
        <v>36</v>
      </c>
      <c r="E21" s="4">
        <v>2</v>
      </c>
      <c r="F21" s="4" t="s">
        <v>15</v>
      </c>
      <c r="G21" s="4" t="s">
        <v>16</v>
      </c>
      <c r="H21" s="4">
        <v>1</v>
      </c>
      <c r="I21" s="4" t="s">
        <v>17</v>
      </c>
    </row>
    <row r="22" spans="1:9" ht="14.25" customHeight="1" x14ac:dyDescent="0.3">
      <c r="A22" s="4" t="s">
        <v>9</v>
      </c>
      <c r="B22" s="4">
        <v>10</v>
      </c>
      <c r="C22" s="4" t="s">
        <v>37</v>
      </c>
      <c r="D22" s="4" t="s">
        <v>38</v>
      </c>
      <c r="E22" s="4">
        <v>1</v>
      </c>
      <c r="F22" s="4" t="s">
        <v>12</v>
      </c>
      <c r="G22" s="4" t="s">
        <v>13</v>
      </c>
      <c r="H22" s="4">
        <v>1</v>
      </c>
      <c r="I22" s="4" t="s">
        <v>14</v>
      </c>
    </row>
    <row r="23" spans="1:9" ht="14.25" customHeight="1" x14ac:dyDescent="0.3">
      <c r="A23" s="4" t="s">
        <v>9</v>
      </c>
      <c r="B23" s="4">
        <v>10</v>
      </c>
      <c r="C23" s="4" t="s">
        <v>37</v>
      </c>
      <c r="D23" s="4" t="s">
        <v>38</v>
      </c>
      <c r="E23" s="4">
        <v>2</v>
      </c>
      <c r="F23" s="4" t="s">
        <v>15</v>
      </c>
      <c r="G23" s="4" t="s">
        <v>16</v>
      </c>
      <c r="H23" s="4">
        <v>1</v>
      </c>
      <c r="I23" s="4" t="s">
        <v>17</v>
      </c>
    </row>
    <row r="24" spans="1:9" ht="14.25" customHeight="1" x14ac:dyDescent="0.3">
      <c r="A24" s="4" t="s">
        <v>9</v>
      </c>
      <c r="B24" s="4">
        <v>11</v>
      </c>
      <c r="C24" s="4" t="s">
        <v>39</v>
      </c>
      <c r="D24" s="4" t="s">
        <v>40</v>
      </c>
      <c r="E24" s="4">
        <v>1</v>
      </c>
      <c r="F24" s="4" t="s">
        <v>12</v>
      </c>
      <c r="G24" s="4" t="s">
        <v>34</v>
      </c>
      <c r="H24" s="4">
        <v>31.356000000000002</v>
      </c>
      <c r="I24" s="4" t="s">
        <v>41</v>
      </c>
    </row>
    <row r="25" spans="1:9" ht="14.25" customHeight="1" x14ac:dyDescent="0.3">
      <c r="A25" s="4" t="s">
        <v>9</v>
      </c>
      <c r="B25" s="4">
        <v>11</v>
      </c>
      <c r="C25" s="4" t="s">
        <v>39</v>
      </c>
      <c r="D25" s="4" t="s">
        <v>40</v>
      </c>
      <c r="E25" s="4">
        <v>2</v>
      </c>
      <c r="F25" s="4" t="s">
        <v>15</v>
      </c>
      <c r="G25" s="4" t="s">
        <v>16</v>
      </c>
      <c r="H25" s="4">
        <v>40</v>
      </c>
      <c r="I25" s="4" t="s">
        <v>404</v>
      </c>
    </row>
    <row r="26" spans="1:9" ht="14.25" customHeight="1" x14ac:dyDescent="0.3">
      <c r="A26" s="4" t="s">
        <v>9</v>
      </c>
      <c r="B26" s="4">
        <v>12</v>
      </c>
      <c r="C26" s="4" t="s">
        <v>42</v>
      </c>
      <c r="D26" s="4" t="s">
        <v>43</v>
      </c>
      <c r="E26" s="4">
        <v>1</v>
      </c>
      <c r="F26" s="4" t="s">
        <v>12</v>
      </c>
      <c r="G26" s="4" t="s">
        <v>34</v>
      </c>
      <c r="H26" s="4">
        <v>31.356000000000002</v>
      </c>
      <c r="I26" s="4" t="s">
        <v>41</v>
      </c>
    </row>
    <row r="27" spans="1:9" ht="14.25" customHeight="1" x14ac:dyDescent="0.3">
      <c r="A27" s="4" t="s">
        <v>9</v>
      </c>
      <c r="B27" s="4">
        <v>12</v>
      </c>
      <c r="C27" s="4" t="s">
        <v>42</v>
      </c>
      <c r="D27" s="4" t="s">
        <v>43</v>
      </c>
      <c r="E27" s="4">
        <v>2</v>
      </c>
      <c r="F27" s="4" t="s">
        <v>15</v>
      </c>
      <c r="G27" s="4" t="s">
        <v>16</v>
      </c>
      <c r="H27" s="4">
        <v>25</v>
      </c>
      <c r="I27" s="4" t="s">
        <v>404</v>
      </c>
    </row>
    <row r="28" spans="1:9" ht="14.25" customHeight="1" x14ac:dyDescent="0.3">
      <c r="A28" s="4" t="s">
        <v>9</v>
      </c>
      <c r="B28" s="4">
        <v>13</v>
      </c>
      <c r="C28" s="4" t="s">
        <v>44</v>
      </c>
      <c r="D28" s="4" t="s">
        <v>45</v>
      </c>
      <c r="E28" s="4">
        <v>1</v>
      </c>
      <c r="F28" s="4" t="s">
        <v>12</v>
      </c>
      <c r="G28" s="4" t="s">
        <v>34</v>
      </c>
      <c r="H28" s="4">
        <v>31.356000000000002</v>
      </c>
      <c r="I28" s="4" t="s">
        <v>41</v>
      </c>
    </row>
    <row r="29" spans="1:9" ht="14.25" customHeight="1" x14ac:dyDescent="0.3">
      <c r="A29" s="4" t="s">
        <v>9</v>
      </c>
      <c r="B29" s="4">
        <v>13</v>
      </c>
      <c r="C29" s="4" t="s">
        <v>44</v>
      </c>
      <c r="D29" s="4" t="s">
        <v>45</v>
      </c>
      <c r="E29" s="4">
        <v>2</v>
      </c>
      <c r="F29" s="4" t="s">
        <v>15</v>
      </c>
      <c r="G29" s="4" t="s">
        <v>16</v>
      </c>
      <c r="H29" s="4">
        <v>30</v>
      </c>
      <c r="I29" s="4" t="s">
        <v>404</v>
      </c>
    </row>
    <row r="30" spans="1:9" ht="14.25" customHeight="1" x14ac:dyDescent="0.3">
      <c r="A30" s="4" t="s">
        <v>9</v>
      </c>
      <c r="B30" s="4">
        <v>14</v>
      </c>
      <c r="C30" s="4" t="s">
        <v>47</v>
      </c>
      <c r="D30" s="4" t="s">
        <v>48</v>
      </c>
      <c r="E30" s="4">
        <v>1</v>
      </c>
      <c r="F30" s="4" t="s">
        <v>12</v>
      </c>
      <c r="G30" s="4" t="s">
        <v>34</v>
      </c>
      <c r="H30" s="4">
        <v>31.356000000000002</v>
      </c>
      <c r="I30" s="4" t="s">
        <v>41</v>
      </c>
    </row>
    <row r="31" spans="1:9" ht="14.25" customHeight="1" x14ac:dyDescent="0.3">
      <c r="A31" s="4" t="s">
        <v>9</v>
      </c>
      <c r="B31" s="4">
        <v>14</v>
      </c>
      <c r="C31" s="4" t="s">
        <v>47</v>
      </c>
      <c r="D31" s="4" t="s">
        <v>48</v>
      </c>
      <c r="E31" s="4">
        <v>2</v>
      </c>
      <c r="F31" s="4" t="s">
        <v>15</v>
      </c>
      <c r="G31" s="4" t="s">
        <v>16</v>
      </c>
      <c r="H31" s="4">
        <v>25</v>
      </c>
      <c r="I31" s="4" t="s">
        <v>404</v>
      </c>
    </row>
    <row r="32" spans="1:9" ht="14.25" customHeight="1" x14ac:dyDescent="0.3">
      <c r="A32" s="4" t="s">
        <v>9</v>
      </c>
      <c r="B32" s="4">
        <v>15</v>
      </c>
      <c r="C32" s="4" t="s">
        <v>49</v>
      </c>
      <c r="D32" s="4" t="s">
        <v>50</v>
      </c>
      <c r="E32" s="4">
        <v>1</v>
      </c>
      <c r="F32" s="4" t="s">
        <v>12</v>
      </c>
      <c r="G32" s="4" t="s">
        <v>34</v>
      </c>
      <c r="H32" s="4">
        <v>31.356000000000002</v>
      </c>
      <c r="I32" s="4" t="s">
        <v>41</v>
      </c>
    </row>
    <row r="33" spans="1:9" ht="14.25" customHeight="1" x14ac:dyDescent="0.3">
      <c r="A33" s="4" t="s">
        <v>9</v>
      </c>
      <c r="B33" s="4">
        <v>15</v>
      </c>
      <c r="C33" s="4" t="s">
        <v>49</v>
      </c>
      <c r="D33" s="4" t="s">
        <v>50</v>
      </c>
      <c r="E33" s="4">
        <v>2</v>
      </c>
      <c r="F33" s="4" t="s">
        <v>15</v>
      </c>
      <c r="G33" s="4" t="s">
        <v>16</v>
      </c>
      <c r="H33" s="4">
        <v>25</v>
      </c>
      <c r="I33" s="4" t="s">
        <v>404</v>
      </c>
    </row>
    <row r="34" spans="1:9" ht="14.25" customHeight="1" x14ac:dyDescent="0.3">
      <c r="A34" s="4" t="s">
        <v>9</v>
      </c>
      <c r="B34" s="4">
        <v>16</v>
      </c>
      <c r="C34" s="4" t="s">
        <v>51</v>
      </c>
      <c r="D34" s="4" t="s">
        <v>50</v>
      </c>
      <c r="E34" s="4">
        <v>1</v>
      </c>
      <c r="F34" s="4" t="s">
        <v>12</v>
      </c>
      <c r="G34" s="4" t="s">
        <v>34</v>
      </c>
      <c r="H34" s="4">
        <v>31.356000000000002</v>
      </c>
      <c r="I34" s="4" t="s">
        <v>41</v>
      </c>
    </row>
    <row r="35" spans="1:9" ht="14.25" customHeight="1" x14ac:dyDescent="0.3">
      <c r="A35" s="4" t="s">
        <v>9</v>
      </c>
      <c r="B35" s="4">
        <v>16</v>
      </c>
      <c r="C35" s="4" t="s">
        <v>51</v>
      </c>
      <c r="D35" s="4" t="s">
        <v>50</v>
      </c>
      <c r="E35" s="4">
        <v>2</v>
      </c>
      <c r="F35" s="4" t="s">
        <v>15</v>
      </c>
      <c r="G35" s="4" t="s">
        <v>16</v>
      </c>
      <c r="H35" s="4">
        <v>25</v>
      </c>
      <c r="I35" s="4" t="s">
        <v>404</v>
      </c>
    </row>
    <row r="36" spans="1:9" ht="14.25" customHeight="1" x14ac:dyDescent="0.3">
      <c r="A36" s="4" t="s">
        <v>9</v>
      </c>
      <c r="B36" s="4">
        <v>17</v>
      </c>
      <c r="C36" s="4" t="s">
        <v>52</v>
      </c>
      <c r="D36" s="4" t="s">
        <v>53</v>
      </c>
      <c r="E36" s="4">
        <v>1</v>
      </c>
      <c r="F36" s="4" t="s">
        <v>12</v>
      </c>
      <c r="G36" s="4" t="s">
        <v>34</v>
      </c>
      <c r="H36" s="4">
        <v>31.356000000000002</v>
      </c>
      <c r="I36" s="4" t="s">
        <v>41</v>
      </c>
    </row>
    <row r="37" spans="1:9" ht="14.25" customHeight="1" x14ac:dyDescent="0.3">
      <c r="A37" s="4" t="s">
        <v>9</v>
      </c>
      <c r="B37" s="4">
        <v>17</v>
      </c>
      <c r="C37" s="4" t="s">
        <v>52</v>
      </c>
      <c r="D37" s="4" t="s">
        <v>53</v>
      </c>
      <c r="E37" s="4">
        <v>2</v>
      </c>
      <c r="F37" s="4" t="s">
        <v>15</v>
      </c>
      <c r="G37" s="4" t="s">
        <v>16</v>
      </c>
      <c r="H37" s="4">
        <v>25</v>
      </c>
      <c r="I37" s="4" t="s">
        <v>404</v>
      </c>
    </row>
    <row r="38" spans="1:9" ht="14.25" customHeight="1" x14ac:dyDescent="0.3">
      <c r="A38" s="4" t="s">
        <v>9</v>
      </c>
      <c r="B38" s="4">
        <v>18</v>
      </c>
      <c r="C38" s="4" t="s">
        <v>54</v>
      </c>
      <c r="D38" s="4" t="s">
        <v>55</v>
      </c>
      <c r="E38" s="4">
        <v>1</v>
      </c>
      <c r="F38" s="4" t="s">
        <v>12</v>
      </c>
      <c r="G38" s="4" t="s">
        <v>34</v>
      </c>
      <c r="H38" s="4">
        <v>31.356000000000002</v>
      </c>
      <c r="I38" s="4" t="s">
        <v>41</v>
      </c>
    </row>
    <row r="39" spans="1:9" ht="14.25" customHeight="1" x14ac:dyDescent="0.3">
      <c r="A39" s="4" t="s">
        <v>9</v>
      </c>
      <c r="B39" s="4">
        <v>18</v>
      </c>
      <c r="C39" s="4" t="s">
        <v>54</v>
      </c>
      <c r="D39" s="4" t="s">
        <v>55</v>
      </c>
      <c r="E39" s="4">
        <v>2</v>
      </c>
      <c r="F39" s="4" t="s">
        <v>15</v>
      </c>
      <c r="G39" s="4" t="s">
        <v>16</v>
      </c>
      <c r="H39" s="125">
        <v>30</v>
      </c>
      <c r="I39" s="125" t="s">
        <v>409</v>
      </c>
    </row>
    <row r="40" spans="1:9" ht="14.25" customHeight="1" x14ac:dyDescent="0.3">
      <c r="A40" s="4" t="s">
        <v>9</v>
      </c>
      <c r="B40" s="4">
        <f>B39+1</f>
        <v>19</v>
      </c>
      <c r="C40" s="125" t="s">
        <v>407</v>
      </c>
      <c r="D40" s="125" t="s">
        <v>408</v>
      </c>
      <c r="E40" s="125">
        <v>1</v>
      </c>
      <c r="F40" s="125" t="s">
        <v>12</v>
      </c>
      <c r="G40" s="125" t="s">
        <v>34</v>
      </c>
      <c r="H40" s="125">
        <v>31.356000000000002</v>
      </c>
      <c r="I40" s="125" t="s">
        <v>41</v>
      </c>
    </row>
    <row r="41" spans="1:9" ht="14.25" customHeight="1" x14ac:dyDescent="0.3">
      <c r="A41" s="4" t="s">
        <v>9</v>
      </c>
      <c r="B41" s="4">
        <f>B40</f>
        <v>19</v>
      </c>
      <c r="C41" s="125" t="s">
        <v>407</v>
      </c>
      <c r="D41" s="125" t="s">
        <v>408</v>
      </c>
      <c r="E41" s="125">
        <v>2</v>
      </c>
      <c r="F41" s="125" t="s">
        <v>15</v>
      </c>
      <c r="G41" s="125" t="s">
        <v>16</v>
      </c>
      <c r="H41" s="125">
        <v>30</v>
      </c>
      <c r="I41" s="125" t="s">
        <v>409</v>
      </c>
    </row>
    <row r="42" spans="1:9" ht="14.25" customHeight="1" x14ac:dyDescent="0.3">
      <c r="A42" s="4" t="s">
        <v>9</v>
      </c>
      <c r="B42" s="4">
        <f t="shared" ref="B42" si="0">B41+1</f>
        <v>20</v>
      </c>
      <c r="C42" s="4" t="s">
        <v>56</v>
      </c>
      <c r="D42" s="4" t="s">
        <v>57</v>
      </c>
      <c r="E42" s="4">
        <v>1</v>
      </c>
      <c r="F42" s="4" t="s">
        <v>12</v>
      </c>
      <c r="G42" s="4" t="s">
        <v>34</v>
      </c>
      <c r="H42" s="4">
        <v>31.356000000000002</v>
      </c>
      <c r="I42" s="4" t="s">
        <v>41</v>
      </c>
    </row>
    <row r="43" spans="1:9" ht="14.25" customHeight="1" x14ac:dyDescent="0.3">
      <c r="A43" s="4" t="s">
        <v>9</v>
      </c>
      <c r="B43" s="4">
        <f t="shared" ref="B43" si="1">B42</f>
        <v>20</v>
      </c>
      <c r="C43" s="4" t="s">
        <v>56</v>
      </c>
      <c r="D43" s="4" t="s">
        <v>57</v>
      </c>
      <c r="E43" s="4">
        <v>2</v>
      </c>
      <c r="F43" s="4" t="s">
        <v>15</v>
      </c>
      <c r="G43" s="4" t="s">
        <v>16</v>
      </c>
      <c r="H43" s="125">
        <v>30</v>
      </c>
      <c r="I43" s="125" t="s">
        <v>409</v>
      </c>
    </row>
    <row r="44" spans="1:9" ht="14.25" customHeight="1" x14ac:dyDescent="0.3">
      <c r="A44" s="4" t="s">
        <v>9</v>
      </c>
      <c r="B44" s="4">
        <f t="shared" ref="B44" si="2">B43+1</f>
        <v>21</v>
      </c>
      <c r="C44" s="4" t="s">
        <v>58</v>
      </c>
      <c r="D44" s="4" t="s">
        <v>59</v>
      </c>
      <c r="E44" s="4">
        <v>1</v>
      </c>
      <c r="F44" s="4" t="s">
        <v>12</v>
      </c>
      <c r="G44" s="4" t="s">
        <v>34</v>
      </c>
      <c r="H44" s="4">
        <v>31.356000000000002</v>
      </c>
      <c r="I44" s="4" t="s">
        <v>41</v>
      </c>
    </row>
    <row r="45" spans="1:9" ht="14.25" customHeight="1" x14ac:dyDescent="0.3">
      <c r="A45" s="4" t="s">
        <v>60</v>
      </c>
      <c r="B45" s="4">
        <f t="shared" ref="B45" si="3">B44</f>
        <v>21</v>
      </c>
      <c r="C45" s="4" t="s">
        <v>58</v>
      </c>
      <c r="D45" s="4" t="s">
        <v>59</v>
      </c>
      <c r="E45" s="4">
        <v>2</v>
      </c>
      <c r="F45" s="4" t="s">
        <v>15</v>
      </c>
      <c r="G45" s="4" t="s">
        <v>16</v>
      </c>
      <c r="H45" s="4">
        <v>25</v>
      </c>
      <c r="I45" s="4" t="s">
        <v>404</v>
      </c>
    </row>
    <row r="46" spans="1:9" ht="14.25" customHeight="1" x14ac:dyDescent="0.3">
      <c r="A46" s="4" t="s">
        <v>60</v>
      </c>
      <c r="B46" s="4">
        <f t="shared" ref="B46" si="4">B45+1</f>
        <v>22</v>
      </c>
      <c r="C46" s="4" t="s">
        <v>61</v>
      </c>
      <c r="D46" s="4" t="s">
        <v>62</v>
      </c>
      <c r="E46" s="4">
        <v>1</v>
      </c>
      <c r="F46" s="4" t="s">
        <v>12</v>
      </c>
      <c r="G46" s="4" t="s">
        <v>34</v>
      </c>
      <c r="H46" s="4">
        <v>31.356000000000002</v>
      </c>
      <c r="I46" s="4" t="s">
        <v>41</v>
      </c>
    </row>
    <row r="47" spans="1:9" ht="14.25" customHeight="1" x14ac:dyDescent="0.3">
      <c r="A47" s="4" t="s">
        <v>60</v>
      </c>
      <c r="B47" s="4">
        <f t="shared" ref="B47" si="5">B46</f>
        <v>22</v>
      </c>
      <c r="C47" s="4" t="s">
        <v>61</v>
      </c>
      <c r="D47" s="4" t="s">
        <v>62</v>
      </c>
      <c r="E47" s="4">
        <v>2</v>
      </c>
      <c r="F47" s="4" t="s">
        <v>15</v>
      </c>
      <c r="G47" s="4" t="s">
        <v>16</v>
      </c>
      <c r="H47" s="4">
        <v>15</v>
      </c>
      <c r="I47" s="4" t="s">
        <v>46</v>
      </c>
    </row>
    <row r="48" spans="1:9" ht="14.25" customHeight="1" x14ac:dyDescent="0.3">
      <c r="A48" s="4" t="s">
        <v>60</v>
      </c>
      <c r="B48" s="4">
        <f t="shared" ref="B48" si="6">B47+1</f>
        <v>23</v>
      </c>
      <c r="C48" s="4" t="s">
        <v>63</v>
      </c>
      <c r="D48" s="4" t="s">
        <v>64</v>
      </c>
      <c r="E48" s="4">
        <v>1</v>
      </c>
      <c r="F48" s="4" t="s">
        <v>12</v>
      </c>
      <c r="G48" s="4" t="s">
        <v>34</v>
      </c>
      <c r="H48" s="4">
        <v>31.356000000000002</v>
      </c>
      <c r="I48" s="4" t="s">
        <v>41</v>
      </c>
    </row>
    <row r="49" spans="1:9" ht="14.25" customHeight="1" x14ac:dyDescent="0.3">
      <c r="A49" s="4" t="s">
        <v>60</v>
      </c>
      <c r="B49" s="4">
        <f t="shared" ref="B49" si="7">B48</f>
        <v>23</v>
      </c>
      <c r="C49" s="4" t="s">
        <v>63</v>
      </c>
      <c r="D49" s="4" t="s">
        <v>64</v>
      </c>
      <c r="E49" s="4">
        <v>2</v>
      </c>
      <c r="F49" s="4" t="s">
        <v>15</v>
      </c>
      <c r="G49" s="4" t="s">
        <v>16</v>
      </c>
      <c r="H49" s="4">
        <v>25</v>
      </c>
      <c r="I49" s="4" t="s">
        <v>404</v>
      </c>
    </row>
    <row r="50" spans="1:9" s="66" customFormat="1" ht="14.25" customHeight="1" x14ac:dyDescent="0.3">
      <c r="A50" s="4" t="s">
        <v>60</v>
      </c>
      <c r="B50" s="4">
        <f t="shared" ref="B50" si="8">B49+1</f>
        <v>24</v>
      </c>
      <c r="C50" s="4" t="s">
        <v>65</v>
      </c>
      <c r="D50" s="4" t="s">
        <v>66</v>
      </c>
      <c r="E50" s="4">
        <v>1</v>
      </c>
      <c r="F50" s="4" t="s">
        <v>12</v>
      </c>
      <c r="G50" s="4" t="s">
        <v>34</v>
      </c>
      <c r="H50" s="4">
        <v>31.356000000000002</v>
      </c>
      <c r="I50" s="4" t="s">
        <v>41</v>
      </c>
    </row>
    <row r="51" spans="1:9" s="66" customFormat="1" ht="14.25" customHeight="1" x14ac:dyDescent="0.3">
      <c r="A51" s="4" t="s">
        <v>60</v>
      </c>
      <c r="B51" s="4">
        <f t="shared" ref="B51" si="9">B50</f>
        <v>24</v>
      </c>
      <c r="C51" s="4" t="s">
        <v>65</v>
      </c>
      <c r="D51" s="4" t="s">
        <v>66</v>
      </c>
      <c r="E51" s="4">
        <v>2</v>
      </c>
      <c r="F51" s="4" t="s">
        <v>15</v>
      </c>
      <c r="G51" s="4" t="s">
        <v>16</v>
      </c>
      <c r="H51" s="4">
        <v>25</v>
      </c>
      <c r="I51" s="4" t="s">
        <v>404</v>
      </c>
    </row>
    <row r="52" spans="1:9" ht="14.25" customHeight="1" x14ac:dyDescent="0.3">
      <c r="A52" s="4" t="s">
        <v>60</v>
      </c>
      <c r="B52" s="4">
        <f t="shared" ref="B52" si="10">B51+1</f>
        <v>25</v>
      </c>
      <c r="C52" s="4" t="s">
        <v>67</v>
      </c>
      <c r="D52" s="4" t="s">
        <v>68</v>
      </c>
      <c r="E52" s="4">
        <v>1</v>
      </c>
      <c r="F52" s="4" t="s">
        <v>12</v>
      </c>
      <c r="G52" s="4" t="s">
        <v>34</v>
      </c>
      <c r="H52" s="4">
        <v>31.356000000000002</v>
      </c>
      <c r="I52" s="4" t="s">
        <v>41</v>
      </c>
    </row>
    <row r="53" spans="1:9" ht="14.25" customHeight="1" x14ac:dyDescent="0.3">
      <c r="A53" s="4" t="s">
        <v>60</v>
      </c>
      <c r="B53" s="4">
        <f t="shared" ref="B53" si="11">B52</f>
        <v>25</v>
      </c>
      <c r="C53" s="4" t="s">
        <v>67</v>
      </c>
      <c r="D53" s="4" t="s">
        <v>68</v>
      </c>
      <c r="E53" s="4">
        <v>2</v>
      </c>
      <c r="F53" s="4" t="s">
        <v>15</v>
      </c>
      <c r="G53" s="4" t="s">
        <v>16</v>
      </c>
      <c r="H53" s="4">
        <v>25</v>
      </c>
      <c r="I53" s="4" t="s">
        <v>404</v>
      </c>
    </row>
    <row r="54" spans="1:9" ht="14.25" customHeight="1" x14ac:dyDescent="0.3">
      <c r="A54" s="4" t="s">
        <v>60</v>
      </c>
      <c r="B54" s="4">
        <f t="shared" ref="B54" si="12">B53+1</f>
        <v>26</v>
      </c>
      <c r="C54" s="4" t="s">
        <v>69</v>
      </c>
      <c r="D54" s="4" t="s">
        <v>70</v>
      </c>
      <c r="E54" s="4">
        <v>1</v>
      </c>
      <c r="F54" s="4" t="s">
        <v>12</v>
      </c>
      <c r="G54" s="4" t="s">
        <v>34</v>
      </c>
      <c r="H54" s="4">
        <v>31.356000000000002</v>
      </c>
      <c r="I54" s="4" t="s">
        <v>41</v>
      </c>
    </row>
    <row r="55" spans="1:9" ht="14.25" customHeight="1" x14ac:dyDescent="0.3">
      <c r="A55" s="4" t="s">
        <v>60</v>
      </c>
      <c r="B55" s="4">
        <f t="shared" ref="B55" si="13">B54</f>
        <v>26</v>
      </c>
      <c r="C55" s="4" t="s">
        <v>69</v>
      </c>
      <c r="D55" s="4" t="s">
        <v>70</v>
      </c>
      <c r="E55" s="4">
        <v>2</v>
      </c>
      <c r="F55" s="4" t="s">
        <v>15</v>
      </c>
      <c r="G55" s="4" t="s">
        <v>16</v>
      </c>
      <c r="H55" s="4">
        <v>25</v>
      </c>
      <c r="I55" s="4" t="s">
        <v>404</v>
      </c>
    </row>
    <row r="56" spans="1:9" ht="14.25" customHeight="1" x14ac:dyDescent="0.3">
      <c r="A56" s="4" t="s">
        <v>60</v>
      </c>
      <c r="B56" s="4">
        <f t="shared" ref="B56" si="14">B55+1</f>
        <v>27</v>
      </c>
      <c r="C56" s="4" t="s">
        <v>71</v>
      </c>
      <c r="D56" s="4" t="s">
        <v>72</v>
      </c>
      <c r="E56" s="4">
        <v>1</v>
      </c>
      <c r="F56" s="4" t="s">
        <v>12</v>
      </c>
      <c r="G56" s="4" t="s">
        <v>34</v>
      </c>
      <c r="H56" s="4">
        <v>31.356000000000002</v>
      </c>
      <c r="I56" s="4" t="s">
        <v>41</v>
      </c>
    </row>
    <row r="57" spans="1:9" ht="14.25" customHeight="1" x14ac:dyDescent="0.3">
      <c r="A57" s="4" t="s">
        <v>60</v>
      </c>
      <c r="B57" s="4">
        <f t="shared" ref="B57" si="15">B56</f>
        <v>27</v>
      </c>
      <c r="C57" s="4" t="s">
        <v>71</v>
      </c>
      <c r="D57" s="4" t="s">
        <v>72</v>
      </c>
      <c r="E57" s="4">
        <v>2</v>
      </c>
      <c r="F57" s="4" t="s">
        <v>15</v>
      </c>
      <c r="G57" s="4" t="s">
        <v>16</v>
      </c>
      <c r="H57" s="4">
        <v>25</v>
      </c>
      <c r="I57" s="4" t="s">
        <v>404</v>
      </c>
    </row>
    <row r="58" spans="1:9" ht="14.25" customHeight="1" x14ac:dyDescent="0.3">
      <c r="A58" s="4" t="s">
        <v>60</v>
      </c>
      <c r="B58" s="4">
        <f t="shared" ref="B58:B120" si="16">B57+1</f>
        <v>28</v>
      </c>
      <c r="C58" s="4" t="s">
        <v>73</v>
      </c>
      <c r="D58" s="4" t="s">
        <v>74</v>
      </c>
      <c r="E58" s="4">
        <v>1</v>
      </c>
      <c r="F58" s="4" t="s">
        <v>12</v>
      </c>
      <c r="G58" s="4" t="s">
        <v>34</v>
      </c>
      <c r="H58" s="4">
        <v>31.356000000000002</v>
      </c>
      <c r="I58" s="4" t="s">
        <v>41</v>
      </c>
    </row>
    <row r="59" spans="1:9" ht="14.25" customHeight="1" x14ac:dyDescent="0.3">
      <c r="A59" s="4" t="s">
        <v>60</v>
      </c>
      <c r="B59" s="4">
        <f t="shared" ref="B59:B121" si="17">B58</f>
        <v>28</v>
      </c>
      <c r="C59" s="4" t="s">
        <v>73</v>
      </c>
      <c r="D59" s="4" t="s">
        <v>74</v>
      </c>
      <c r="E59" s="4">
        <v>2</v>
      </c>
      <c r="F59" s="4" t="s">
        <v>15</v>
      </c>
      <c r="G59" s="4" t="s">
        <v>16</v>
      </c>
      <c r="H59" s="4">
        <v>25</v>
      </c>
      <c r="I59" s="4" t="s">
        <v>404</v>
      </c>
    </row>
    <row r="60" spans="1:9" s="126" customFormat="1" ht="14.25" customHeight="1" x14ac:dyDescent="0.3">
      <c r="A60" s="125" t="s">
        <v>60</v>
      </c>
      <c r="B60" s="4">
        <f t="shared" si="16"/>
        <v>29</v>
      </c>
      <c r="C60" s="125" t="s">
        <v>410</v>
      </c>
      <c r="D60" s="125" t="s">
        <v>411</v>
      </c>
      <c r="E60" s="125">
        <v>1</v>
      </c>
      <c r="F60" s="4" t="s">
        <v>12</v>
      </c>
      <c r="G60" s="4" t="s">
        <v>34</v>
      </c>
      <c r="H60" s="125">
        <v>31.356000000000002</v>
      </c>
      <c r="I60" s="125" t="s">
        <v>41</v>
      </c>
    </row>
    <row r="61" spans="1:9" s="126" customFormat="1" ht="14.25" customHeight="1" x14ac:dyDescent="0.3">
      <c r="A61" s="125" t="s">
        <v>60</v>
      </c>
      <c r="B61" s="4">
        <f t="shared" si="17"/>
        <v>29</v>
      </c>
      <c r="C61" s="125" t="s">
        <v>410</v>
      </c>
      <c r="D61" s="125" t="s">
        <v>411</v>
      </c>
      <c r="E61" s="125">
        <v>2</v>
      </c>
      <c r="F61" s="4" t="s">
        <v>15</v>
      </c>
      <c r="G61" s="4" t="s">
        <v>16</v>
      </c>
      <c r="H61" s="125">
        <v>25</v>
      </c>
      <c r="I61" s="125" t="s">
        <v>404</v>
      </c>
    </row>
    <row r="62" spans="1:9" s="126" customFormat="1" ht="14.25" customHeight="1" x14ac:dyDescent="0.3">
      <c r="A62" s="125" t="s">
        <v>60</v>
      </c>
      <c r="B62" s="4">
        <f t="shared" si="16"/>
        <v>30</v>
      </c>
      <c r="C62" s="125" t="s">
        <v>412</v>
      </c>
      <c r="D62" s="125" t="s">
        <v>413</v>
      </c>
      <c r="E62" s="125">
        <v>1</v>
      </c>
      <c r="F62" s="4" t="s">
        <v>12</v>
      </c>
      <c r="G62" s="4" t="s">
        <v>34</v>
      </c>
      <c r="H62" s="125">
        <v>31.356000000000002</v>
      </c>
      <c r="I62" s="125" t="s">
        <v>41</v>
      </c>
    </row>
    <row r="63" spans="1:9" s="126" customFormat="1" ht="14.25" customHeight="1" x14ac:dyDescent="0.3">
      <c r="A63" s="125" t="s">
        <v>60</v>
      </c>
      <c r="B63" s="4">
        <f t="shared" si="17"/>
        <v>30</v>
      </c>
      <c r="C63" s="125" t="s">
        <v>412</v>
      </c>
      <c r="D63" s="125" t="s">
        <v>413</v>
      </c>
      <c r="E63" s="125">
        <v>2</v>
      </c>
      <c r="F63" s="4" t="s">
        <v>15</v>
      </c>
      <c r="G63" s="4" t="s">
        <v>16</v>
      </c>
      <c r="H63" s="125">
        <v>25</v>
      </c>
      <c r="I63" s="125" t="s">
        <v>404</v>
      </c>
    </row>
    <row r="64" spans="1:9" ht="14.25" customHeight="1" x14ac:dyDescent="0.3">
      <c r="A64" s="4" t="s">
        <v>60</v>
      </c>
      <c r="B64" s="4">
        <f t="shared" si="16"/>
        <v>31</v>
      </c>
      <c r="C64" s="4" t="s">
        <v>75</v>
      </c>
      <c r="D64" s="4" t="s">
        <v>76</v>
      </c>
      <c r="E64" s="4">
        <v>1</v>
      </c>
      <c r="F64" s="4" t="s">
        <v>12</v>
      </c>
      <c r="G64" s="4" t="s">
        <v>34</v>
      </c>
      <c r="H64" s="4">
        <v>31.356000000000002</v>
      </c>
      <c r="I64" s="4" t="s">
        <v>41</v>
      </c>
    </row>
    <row r="65" spans="1:9" ht="14.25" customHeight="1" x14ac:dyDescent="0.3">
      <c r="A65" s="4" t="s">
        <v>60</v>
      </c>
      <c r="B65" s="4">
        <f t="shared" si="17"/>
        <v>31</v>
      </c>
      <c r="C65" s="4" t="s">
        <v>75</v>
      </c>
      <c r="D65" s="4" t="s">
        <v>76</v>
      </c>
      <c r="E65" s="4">
        <v>2</v>
      </c>
      <c r="F65" s="4" t="s">
        <v>15</v>
      </c>
      <c r="G65" s="4" t="s">
        <v>16</v>
      </c>
      <c r="H65" s="4">
        <v>40</v>
      </c>
      <c r="I65" s="4" t="s">
        <v>46</v>
      </c>
    </row>
    <row r="66" spans="1:9" ht="14.25" customHeight="1" x14ac:dyDescent="0.3">
      <c r="A66" s="4" t="s">
        <v>9</v>
      </c>
      <c r="B66" s="4">
        <f t="shared" si="16"/>
        <v>32</v>
      </c>
      <c r="C66" s="4" t="s">
        <v>77</v>
      </c>
      <c r="D66" s="4" t="s">
        <v>78</v>
      </c>
      <c r="E66" s="4">
        <v>1</v>
      </c>
      <c r="F66" s="4" t="s">
        <v>12</v>
      </c>
      <c r="G66" s="4" t="s">
        <v>34</v>
      </c>
      <c r="H66" s="4">
        <v>1</v>
      </c>
      <c r="I66" s="4" t="s">
        <v>41</v>
      </c>
    </row>
    <row r="67" spans="1:9" ht="14.25" customHeight="1" x14ac:dyDescent="0.3">
      <c r="A67" s="4" t="s">
        <v>9</v>
      </c>
      <c r="B67" s="4">
        <f t="shared" si="17"/>
        <v>32</v>
      </c>
      <c r="C67" s="4" t="s">
        <v>77</v>
      </c>
      <c r="D67" s="4" t="s">
        <v>78</v>
      </c>
      <c r="E67" s="4">
        <v>2</v>
      </c>
      <c r="F67" s="4" t="s">
        <v>15</v>
      </c>
      <c r="G67" s="4" t="s">
        <v>16</v>
      </c>
      <c r="H67" s="4">
        <v>1</v>
      </c>
      <c r="I67" s="4" t="s">
        <v>17</v>
      </c>
    </row>
    <row r="68" spans="1:9" ht="14.25" customHeight="1" x14ac:dyDescent="0.3">
      <c r="A68" s="4" t="s">
        <v>9</v>
      </c>
      <c r="B68" s="4">
        <f t="shared" si="16"/>
        <v>33</v>
      </c>
      <c r="C68" s="4" t="s">
        <v>79</v>
      </c>
      <c r="D68" s="4" t="s">
        <v>80</v>
      </c>
      <c r="E68" s="4">
        <v>1</v>
      </c>
      <c r="F68" s="4" t="s">
        <v>12</v>
      </c>
      <c r="G68" s="4" t="s">
        <v>34</v>
      </c>
      <c r="H68" s="4">
        <v>1</v>
      </c>
      <c r="I68" s="4" t="s">
        <v>41</v>
      </c>
    </row>
    <row r="69" spans="1:9" ht="14.25" customHeight="1" x14ac:dyDescent="0.3">
      <c r="A69" s="4" t="s">
        <v>9</v>
      </c>
      <c r="B69" s="4">
        <f t="shared" si="17"/>
        <v>33</v>
      </c>
      <c r="C69" s="4" t="s">
        <v>79</v>
      </c>
      <c r="D69" s="4" t="s">
        <v>80</v>
      </c>
      <c r="E69" s="4">
        <v>2</v>
      </c>
      <c r="F69" s="4" t="s">
        <v>15</v>
      </c>
      <c r="G69" s="4" t="s">
        <v>16</v>
      </c>
      <c r="H69" s="4">
        <v>1</v>
      </c>
      <c r="I69" s="4" t="s">
        <v>17</v>
      </c>
    </row>
    <row r="70" spans="1:9" ht="14.25" customHeight="1" x14ac:dyDescent="0.3">
      <c r="A70" s="4" t="s">
        <v>9</v>
      </c>
      <c r="B70" s="4">
        <f t="shared" si="16"/>
        <v>34</v>
      </c>
      <c r="C70" s="4" t="s">
        <v>81</v>
      </c>
      <c r="D70" s="4" t="s">
        <v>82</v>
      </c>
      <c r="E70" s="4">
        <v>1</v>
      </c>
      <c r="F70" s="4" t="s">
        <v>12</v>
      </c>
      <c r="G70" s="4" t="s">
        <v>34</v>
      </c>
      <c r="H70" s="4">
        <v>1</v>
      </c>
      <c r="I70" s="4" t="s">
        <v>41</v>
      </c>
    </row>
    <row r="71" spans="1:9" ht="14.25" customHeight="1" x14ac:dyDescent="0.3">
      <c r="A71" s="4" t="s">
        <v>9</v>
      </c>
      <c r="B71" s="4">
        <f t="shared" si="17"/>
        <v>34</v>
      </c>
      <c r="C71" s="4" t="s">
        <v>81</v>
      </c>
      <c r="D71" s="4" t="s">
        <v>82</v>
      </c>
      <c r="E71" s="4">
        <v>2</v>
      </c>
      <c r="F71" s="4" t="s">
        <v>15</v>
      </c>
      <c r="G71" s="4" t="s">
        <v>16</v>
      </c>
      <c r="H71" s="7">
        <v>1</v>
      </c>
      <c r="I71" s="7" t="s">
        <v>17</v>
      </c>
    </row>
    <row r="72" spans="1:9" ht="14.25" customHeight="1" x14ac:dyDescent="0.3">
      <c r="A72" s="4" t="s">
        <v>9</v>
      </c>
      <c r="B72" s="4">
        <f t="shared" si="16"/>
        <v>35</v>
      </c>
      <c r="C72" s="4" t="s">
        <v>83</v>
      </c>
      <c r="D72" s="4" t="s">
        <v>84</v>
      </c>
      <c r="E72" s="4">
        <v>1</v>
      </c>
      <c r="F72" s="4" t="s">
        <v>12</v>
      </c>
      <c r="G72" s="4" t="s">
        <v>34</v>
      </c>
      <c r="H72" s="4">
        <v>1</v>
      </c>
      <c r="I72" s="4" t="s">
        <v>41</v>
      </c>
    </row>
    <row r="73" spans="1:9" ht="14.25" customHeight="1" x14ac:dyDescent="0.3">
      <c r="A73" s="4" t="s">
        <v>9</v>
      </c>
      <c r="B73" s="4">
        <f t="shared" si="17"/>
        <v>35</v>
      </c>
      <c r="C73" s="4" t="s">
        <v>83</v>
      </c>
      <c r="D73" s="4" t="s">
        <v>84</v>
      </c>
      <c r="E73" s="4">
        <v>2</v>
      </c>
      <c r="F73" s="4" t="s">
        <v>15</v>
      </c>
      <c r="G73" s="4" t="s">
        <v>16</v>
      </c>
      <c r="H73" s="7">
        <v>1</v>
      </c>
      <c r="I73" s="7" t="s">
        <v>17</v>
      </c>
    </row>
    <row r="74" spans="1:9" ht="14.25" customHeight="1" x14ac:dyDescent="0.3">
      <c r="A74" s="4" t="s">
        <v>60</v>
      </c>
      <c r="B74" s="4">
        <f t="shared" si="16"/>
        <v>36</v>
      </c>
      <c r="C74" s="4" t="s">
        <v>85</v>
      </c>
      <c r="D74" s="4" t="s">
        <v>86</v>
      </c>
      <c r="E74" s="4">
        <v>1</v>
      </c>
      <c r="F74" s="4" t="s">
        <v>12</v>
      </c>
      <c r="G74" s="4" t="s">
        <v>34</v>
      </c>
      <c r="H74" s="4">
        <v>31.356000000000002</v>
      </c>
      <c r="I74" s="4" t="s">
        <v>41</v>
      </c>
    </row>
    <row r="75" spans="1:9" ht="14.25" customHeight="1" x14ac:dyDescent="0.3">
      <c r="A75" s="4" t="s">
        <v>60</v>
      </c>
      <c r="B75" s="4">
        <f t="shared" si="17"/>
        <v>36</v>
      </c>
      <c r="C75" s="4" t="s">
        <v>85</v>
      </c>
      <c r="D75" s="4" t="s">
        <v>86</v>
      </c>
      <c r="E75" s="4">
        <v>2</v>
      </c>
      <c r="F75" s="4" t="s">
        <v>15</v>
      </c>
      <c r="G75" s="4" t="s">
        <v>16</v>
      </c>
      <c r="H75" s="4">
        <v>25</v>
      </c>
      <c r="I75" s="7" t="s">
        <v>404</v>
      </c>
    </row>
    <row r="76" spans="1:9" x14ac:dyDescent="0.3">
      <c r="A76" s="21" t="s">
        <v>9</v>
      </c>
      <c r="B76" s="4">
        <f t="shared" si="16"/>
        <v>37</v>
      </c>
      <c r="C76" s="21" t="s">
        <v>87</v>
      </c>
      <c r="D76" s="21" t="s">
        <v>88</v>
      </c>
      <c r="E76" s="21">
        <v>1</v>
      </c>
      <c r="F76" s="21" t="s">
        <v>12</v>
      </c>
      <c r="G76" s="17" t="s">
        <v>89</v>
      </c>
      <c r="H76" s="18">
        <v>1</v>
      </c>
      <c r="I76" s="18" t="s">
        <v>14</v>
      </c>
    </row>
    <row r="77" spans="1:9" x14ac:dyDescent="0.3">
      <c r="A77" s="21" t="s">
        <v>9</v>
      </c>
      <c r="B77" s="4">
        <f t="shared" si="17"/>
        <v>37</v>
      </c>
      <c r="C77" s="21" t="s">
        <v>87</v>
      </c>
      <c r="D77" s="21" t="s">
        <v>88</v>
      </c>
      <c r="E77" s="21">
        <v>2</v>
      </c>
      <c r="F77" s="21" t="s">
        <v>15</v>
      </c>
      <c r="G77" s="19" t="s">
        <v>16</v>
      </c>
      <c r="H77" s="20">
        <v>100</v>
      </c>
      <c r="I77" s="16"/>
    </row>
    <row r="78" spans="1:9" x14ac:dyDescent="0.3">
      <c r="A78" s="4" t="s">
        <v>60</v>
      </c>
      <c r="B78" s="4">
        <f t="shared" si="16"/>
        <v>38</v>
      </c>
      <c r="C78" s="4" t="s">
        <v>310</v>
      </c>
      <c r="D78" s="4" t="s">
        <v>311</v>
      </c>
      <c r="E78" s="4">
        <v>1</v>
      </c>
      <c r="F78" s="4" t="s">
        <v>12</v>
      </c>
      <c r="G78" s="4" t="s">
        <v>34</v>
      </c>
      <c r="H78" s="4">
        <v>31.356000000000002</v>
      </c>
      <c r="I78" s="4" t="s">
        <v>41</v>
      </c>
    </row>
    <row r="79" spans="1:9" x14ac:dyDescent="0.3">
      <c r="A79" s="4" t="s">
        <v>60</v>
      </c>
      <c r="B79" s="4">
        <f t="shared" si="17"/>
        <v>38</v>
      </c>
      <c r="C79" s="4" t="s">
        <v>310</v>
      </c>
      <c r="D79" s="4" t="s">
        <v>311</v>
      </c>
      <c r="E79" s="4">
        <v>2</v>
      </c>
      <c r="F79" s="4" t="s">
        <v>15</v>
      </c>
      <c r="G79" s="4" t="s">
        <v>16</v>
      </c>
      <c r="H79" s="4">
        <v>20</v>
      </c>
      <c r="I79" s="4" t="s">
        <v>404</v>
      </c>
    </row>
    <row r="80" spans="1:9" ht="13.95" customHeight="1" x14ac:dyDescent="0.3">
      <c r="A80" s="5" t="s">
        <v>60</v>
      </c>
      <c r="B80" s="4">
        <f t="shared" si="16"/>
        <v>39</v>
      </c>
      <c r="C80" s="5" t="s">
        <v>90</v>
      </c>
      <c r="D80" s="5" t="s">
        <v>91</v>
      </c>
      <c r="E80" s="5">
        <v>1</v>
      </c>
      <c r="F80" s="5" t="s">
        <v>12</v>
      </c>
      <c r="G80" s="10" t="s">
        <v>13</v>
      </c>
      <c r="H80" s="10">
        <v>1</v>
      </c>
      <c r="I80" s="10" t="s">
        <v>14</v>
      </c>
    </row>
    <row r="81" spans="1:9" ht="14.25" customHeight="1" x14ac:dyDescent="0.3">
      <c r="A81" s="5" t="s">
        <v>60</v>
      </c>
      <c r="B81" s="4">
        <f t="shared" si="17"/>
        <v>39</v>
      </c>
      <c r="C81" s="5" t="s">
        <v>90</v>
      </c>
      <c r="D81" s="5" t="s">
        <v>91</v>
      </c>
      <c r="E81" s="5">
        <v>2</v>
      </c>
      <c r="F81" s="5" t="s">
        <v>15</v>
      </c>
      <c r="G81" s="5" t="s">
        <v>16</v>
      </c>
      <c r="H81" s="5">
        <v>60</v>
      </c>
      <c r="I81" s="5" t="s">
        <v>92</v>
      </c>
    </row>
    <row r="82" spans="1:9" ht="14.25" customHeight="1" x14ac:dyDescent="0.3">
      <c r="A82" s="5" t="s">
        <v>60</v>
      </c>
      <c r="B82" s="4">
        <f t="shared" si="16"/>
        <v>40</v>
      </c>
      <c r="C82" s="5" t="s">
        <v>93</v>
      </c>
      <c r="D82" s="5" t="s">
        <v>94</v>
      </c>
      <c r="E82" s="5">
        <v>1</v>
      </c>
      <c r="F82" s="5" t="s">
        <v>12</v>
      </c>
      <c r="G82" s="5" t="s">
        <v>13</v>
      </c>
      <c r="H82" s="5">
        <v>1</v>
      </c>
      <c r="I82" s="5" t="s">
        <v>14</v>
      </c>
    </row>
    <row r="83" spans="1:9" ht="14.25" customHeight="1" x14ac:dyDescent="0.3">
      <c r="A83" s="5" t="s">
        <v>60</v>
      </c>
      <c r="B83" s="4">
        <f t="shared" si="17"/>
        <v>40</v>
      </c>
      <c r="C83" s="5" t="s">
        <v>93</v>
      </c>
      <c r="D83" s="5" t="s">
        <v>94</v>
      </c>
      <c r="E83" s="5">
        <v>2</v>
      </c>
      <c r="F83" s="5" t="s">
        <v>15</v>
      </c>
      <c r="G83" s="5" t="s">
        <v>16</v>
      </c>
      <c r="H83" s="5">
        <v>60</v>
      </c>
      <c r="I83" s="5" t="s">
        <v>92</v>
      </c>
    </row>
    <row r="84" spans="1:9" ht="14.25" customHeight="1" x14ac:dyDescent="0.3">
      <c r="A84" s="5" t="s">
        <v>60</v>
      </c>
      <c r="B84" s="4">
        <f t="shared" si="16"/>
        <v>41</v>
      </c>
      <c r="C84" s="5" t="s">
        <v>95</v>
      </c>
      <c r="D84" s="5" t="s">
        <v>96</v>
      </c>
      <c r="E84" s="5">
        <v>1</v>
      </c>
      <c r="F84" s="5" t="s">
        <v>12</v>
      </c>
      <c r="G84" s="5" t="s">
        <v>13</v>
      </c>
      <c r="H84" s="5">
        <v>1</v>
      </c>
      <c r="I84" s="5" t="s">
        <v>14</v>
      </c>
    </row>
    <row r="85" spans="1:9" ht="14.25" customHeight="1" x14ac:dyDescent="0.3">
      <c r="A85" s="5" t="s">
        <v>60</v>
      </c>
      <c r="B85" s="4">
        <f t="shared" si="17"/>
        <v>41</v>
      </c>
      <c r="C85" s="5" t="s">
        <v>95</v>
      </c>
      <c r="D85" s="5" t="s">
        <v>96</v>
      </c>
      <c r="E85" s="5">
        <v>2</v>
      </c>
      <c r="F85" s="5" t="s">
        <v>15</v>
      </c>
      <c r="G85" s="5" t="s">
        <v>16</v>
      </c>
      <c r="H85" s="5">
        <v>20</v>
      </c>
      <c r="I85" s="5" t="s">
        <v>92</v>
      </c>
    </row>
    <row r="86" spans="1:9" ht="14.25" customHeight="1" x14ac:dyDescent="0.3">
      <c r="A86" s="5" t="s">
        <v>60</v>
      </c>
      <c r="B86" s="4">
        <f t="shared" si="16"/>
        <v>42</v>
      </c>
      <c r="C86" s="5" t="s">
        <v>97</v>
      </c>
      <c r="D86" s="5" t="s">
        <v>98</v>
      </c>
      <c r="E86" s="5">
        <v>1</v>
      </c>
      <c r="F86" s="5" t="s">
        <v>12</v>
      </c>
      <c r="G86" s="5" t="s">
        <v>13</v>
      </c>
      <c r="H86" s="5">
        <v>1</v>
      </c>
      <c r="I86" s="5" t="s">
        <v>14</v>
      </c>
    </row>
    <row r="87" spans="1:9" ht="14.25" customHeight="1" x14ac:dyDescent="0.3">
      <c r="A87" s="5" t="s">
        <v>60</v>
      </c>
      <c r="B87" s="4">
        <f t="shared" si="17"/>
        <v>42</v>
      </c>
      <c r="C87" s="5" t="s">
        <v>97</v>
      </c>
      <c r="D87" s="5" t="s">
        <v>98</v>
      </c>
      <c r="E87" s="5">
        <v>2</v>
      </c>
      <c r="F87" s="5" t="s">
        <v>15</v>
      </c>
      <c r="G87" s="5" t="s">
        <v>16</v>
      </c>
      <c r="H87" s="5">
        <v>15</v>
      </c>
      <c r="I87" s="5" t="s">
        <v>92</v>
      </c>
    </row>
    <row r="88" spans="1:9" x14ac:dyDescent="0.3">
      <c r="A88" s="21" t="s">
        <v>60</v>
      </c>
      <c r="B88" s="4">
        <f t="shared" si="16"/>
        <v>43</v>
      </c>
      <c r="C88" s="21" t="s">
        <v>99</v>
      </c>
      <c r="D88" s="21"/>
      <c r="E88" s="21">
        <v>1</v>
      </c>
      <c r="F88" s="21" t="s">
        <v>12</v>
      </c>
      <c r="G88" s="16" t="s">
        <v>100</v>
      </c>
      <c r="H88" s="16">
        <v>1</v>
      </c>
      <c r="I88" s="18" t="s">
        <v>14</v>
      </c>
    </row>
    <row r="89" spans="1:9" x14ac:dyDescent="0.3">
      <c r="A89" s="21" t="s">
        <v>60</v>
      </c>
      <c r="B89" s="4">
        <f t="shared" si="17"/>
        <v>43</v>
      </c>
      <c r="C89" s="21" t="s">
        <v>99</v>
      </c>
      <c r="D89" s="21"/>
      <c r="E89" s="21">
        <v>2</v>
      </c>
      <c r="F89" s="21" t="s">
        <v>15</v>
      </c>
      <c r="G89" s="19" t="s">
        <v>16</v>
      </c>
      <c r="H89" s="20">
        <v>1</v>
      </c>
      <c r="I89" s="16"/>
    </row>
    <row r="90" spans="1:9" x14ac:dyDescent="0.3">
      <c r="A90" s="21" t="s">
        <v>60</v>
      </c>
      <c r="B90" s="4">
        <f t="shared" si="16"/>
        <v>44</v>
      </c>
      <c r="C90" s="21" t="s">
        <v>101</v>
      </c>
      <c r="D90" s="21"/>
      <c r="E90" s="21">
        <v>1</v>
      </c>
      <c r="F90" s="21" t="s">
        <v>12</v>
      </c>
      <c r="G90" s="16" t="s">
        <v>100</v>
      </c>
      <c r="H90" s="16">
        <v>1</v>
      </c>
      <c r="I90" s="18" t="s">
        <v>14</v>
      </c>
    </row>
    <row r="91" spans="1:9" x14ac:dyDescent="0.3">
      <c r="A91" s="21" t="s">
        <v>60</v>
      </c>
      <c r="B91" s="4">
        <f t="shared" si="17"/>
        <v>44</v>
      </c>
      <c r="C91" s="21" t="s">
        <v>101</v>
      </c>
      <c r="D91" s="21"/>
      <c r="E91" s="21">
        <v>2</v>
      </c>
      <c r="F91" s="21" t="s">
        <v>15</v>
      </c>
      <c r="G91" s="19" t="s">
        <v>16</v>
      </c>
      <c r="H91" s="20">
        <v>1</v>
      </c>
      <c r="I91" s="16"/>
    </row>
    <row r="92" spans="1:9" x14ac:dyDescent="0.3">
      <c r="A92" s="21" t="s">
        <v>60</v>
      </c>
      <c r="B92" s="4">
        <f t="shared" si="16"/>
        <v>45</v>
      </c>
      <c r="C92" s="21" t="s">
        <v>102</v>
      </c>
      <c r="D92" s="21"/>
      <c r="E92" s="21">
        <v>1</v>
      </c>
      <c r="F92" s="21" t="s">
        <v>12</v>
      </c>
      <c r="G92" s="16" t="s">
        <v>100</v>
      </c>
      <c r="H92" s="16">
        <v>1</v>
      </c>
      <c r="I92" s="18" t="s">
        <v>14</v>
      </c>
    </row>
    <row r="93" spans="1:9" x14ac:dyDescent="0.3">
      <c r="A93" s="21" t="s">
        <v>60</v>
      </c>
      <c r="B93" s="4">
        <f t="shared" si="17"/>
        <v>45</v>
      </c>
      <c r="C93" s="21" t="s">
        <v>102</v>
      </c>
      <c r="D93" s="21"/>
      <c r="E93" s="21">
        <v>2</v>
      </c>
      <c r="F93" s="21" t="s">
        <v>15</v>
      </c>
      <c r="G93" s="19" t="s">
        <v>16</v>
      </c>
      <c r="H93" s="20">
        <v>1</v>
      </c>
      <c r="I93" s="16"/>
    </row>
    <row r="94" spans="1:9" x14ac:dyDescent="0.3">
      <c r="A94" s="21" t="s">
        <v>60</v>
      </c>
      <c r="B94" s="4">
        <f t="shared" si="16"/>
        <v>46</v>
      </c>
      <c r="C94" s="21" t="s">
        <v>103</v>
      </c>
      <c r="D94" s="21"/>
      <c r="E94" s="21">
        <v>1</v>
      </c>
      <c r="F94" s="21" t="s">
        <v>12</v>
      </c>
      <c r="G94" s="16" t="s">
        <v>100</v>
      </c>
      <c r="H94" s="16">
        <v>1</v>
      </c>
      <c r="I94" s="18" t="s">
        <v>14</v>
      </c>
    </row>
    <row r="95" spans="1:9" x14ac:dyDescent="0.3">
      <c r="A95" s="21" t="s">
        <v>60</v>
      </c>
      <c r="B95" s="4">
        <f t="shared" si="17"/>
        <v>46</v>
      </c>
      <c r="C95" s="21" t="s">
        <v>103</v>
      </c>
      <c r="D95" s="21"/>
      <c r="E95" s="21">
        <v>2</v>
      </c>
      <c r="F95" s="21" t="s">
        <v>15</v>
      </c>
      <c r="G95" s="19" t="s">
        <v>16</v>
      </c>
      <c r="H95" s="20">
        <v>1</v>
      </c>
      <c r="I95" s="16"/>
    </row>
    <row r="96" spans="1:9" x14ac:dyDescent="0.3">
      <c r="A96" s="21" t="s">
        <v>60</v>
      </c>
      <c r="B96" s="4">
        <f t="shared" si="16"/>
        <v>47</v>
      </c>
      <c r="C96" s="21" t="s">
        <v>104</v>
      </c>
      <c r="D96" s="21"/>
      <c r="E96" s="21">
        <v>1</v>
      </c>
      <c r="F96" s="21" t="s">
        <v>12</v>
      </c>
      <c r="G96" s="16" t="s">
        <v>100</v>
      </c>
      <c r="H96" s="16">
        <v>1</v>
      </c>
      <c r="I96" s="18" t="s">
        <v>14</v>
      </c>
    </row>
    <row r="97" spans="1:9" x14ac:dyDescent="0.3">
      <c r="A97" s="21" t="s">
        <v>60</v>
      </c>
      <c r="B97" s="4">
        <f t="shared" si="17"/>
        <v>47</v>
      </c>
      <c r="C97" s="21" t="s">
        <v>104</v>
      </c>
      <c r="D97" s="21"/>
      <c r="E97" s="21">
        <v>2</v>
      </c>
      <c r="F97" s="21" t="s">
        <v>15</v>
      </c>
      <c r="G97" s="19" t="s">
        <v>16</v>
      </c>
      <c r="H97" s="20">
        <v>1</v>
      </c>
      <c r="I97" s="16"/>
    </row>
    <row r="98" spans="1:9" x14ac:dyDescent="0.3">
      <c r="A98" s="21" t="s">
        <v>60</v>
      </c>
      <c r="B98" s="4">
        <f t="shared" si="16"/>
        <v>48</v>
      </c>
      <c r="C98" s="21" t="s">
        <v>105</v>
      </c>
      <c r="D98" s="21"/>
      <c r="E98" s="21">
        <v>1</v>
      </c>
      <c r="F98" s="21" t="s">
        <v>12</v>
      </c>
      <c r="G98" s="16" t="s">
        <v>100</v>
      </c>
      <c r="H98" s="16">
        <v>1</v>
      </c>
      <c r="I98" s="18" t="s">
        <v>14</v>
      </c>
    </row>
    <row r="99" spans="1:9" x14ac:dyDescent="0.3">
      <c r="A99" s="21" t="s">
        <v>60</v>
      </c>
      <c r="B99" s="4">
        <f t="shared" si="17"/>
        <v>48</v>
      </c>
      <c r="C99" s="21" t="s">
        <v>105</v>
      </c>
      <c r="D99" s="21"/>
      <c r="E99" s="21">
        <v>2</v>
      </c>
      <c r="F99" s="21" t="s">
        <v>15</v>
      </c>
      <c r="G99" s="19" t="s">
        <v>16</v>
      </c>
      <c r="H99" s="20">
        <v>1</v>
      </c>
      <c r="I99" s="16"/>
    </row>
    <row r="100" spans="1:9" x14ac:dyDescent="0.3">
      <c r="A100" s="21" t="s">
        <v>60</v>
      </c>
      <c r="B100" s="4">
        <f t="shared" si="16"/>
        <v>49</v>
      </c>
      <c r="C100" s="21" t="s">
        <v>106</v>
      </c>
      <c r="D100" s="21"/>
      <c r="E100" s="21">
        <v>1</v>
      </c>
      <c r="F100" s="21" t="s">
        <v>12</v>
      </c>
      <c r="G100" s="16" t="s">
        <v>100</v>
      </c>
      <c r="H100" s="16">
        <v>1</v>
      </c>
      <c r="I100" s="18" t="s">
        <v>14</v>
      </c>
    </row>
    <row r="101" spans="1:9" x14ac:dyDescent="0.3">
      <c r="A101" s="21" t="s">
        <v>60</v>
      </c>
      <c r="B101" s="4">
        <f t="shared" si="17"/>
        <v>49</v>
      </c>
      <c r="C101" s="21" t="s">
        <v>106</v>
      </c>
      <c r="D101" s="21"/>
      <c r="E101" s="21">
        <v>2</v>
      </c>
      <c r="F101" s="21" t="s">
        <v>15</v>
      </c>
      <c r="G101" s="19" t="s">
        <v>16</v>
      </c>
      <c r="H101" s="20">
        <v>1</v>
      </c>
      <c r="I101" s="16"/>
    </row>
    <row r="102" spans="1:9" x14ac:dyDescent="0.3">
      <c r="A102" s="21" t="s">
        <v>60</v>
      </c>
      <c r="B102" s="4">
        <f t="shared" si="16"/>
        <v>50</v>
      </c>
      <c r="C102" s="21" t="s">
        <v>107</v>
      </c>
      <c r="D102" s="21"/>
      <c r="E102" s="21">
        <v>1</v>
      </c>
      <c r="F102" s="21" t="s">
        <v>12</v>
      </c>
      <c r="G102" s="16" t="s">
        <v>100</v>
      </c>
      <c r="H102" s="16">
        <v>1</v>
      </c>
      <c r="I102" s="18" t="s">
        <v>14</v>
      </c>
    </row>
    <row r="103" spans="1:9" x14ac:dyDescent="0.3">
      <c r="A103" s="21" t="s">
        <v>60</v>
      </c>
      <c r="B103" s="4">
        <f t="shared" si="17"/>
        <v>50</v>
      </c>
      <c r="C103" s="21" t="s">
        <v>107</v>
      </c>
      <c r="D103" s="21"/>
      <c r="E103" s="21">
        <v>2</v>
      </c>
      <c r="F103" s="21" t="s">
        <v>15</v>
      </c>
      <c r="G103" s="19" t="s">
        <v>16</v>
      </c>
      <c r="H103" s="20">
        <v>1</v>
      </c>
      <c r="I103" s="16"/>
    </row>
    <row r="104" spans="1:9" x14ac:dyDescent="0.3">
      <c r="A104" s="21" t="s">
        <v>60</v>
      </c>
      <c r="B104" s="4">
        <f t="shared" si="16"/>
        <v>51</v>
      </c>
      <c r="C104" s="21" t="s">
        <v>108</v>
      </c>
      <c r="D104" s="21"/>
      <c r="E104" s="21">
        <v>1</v>
      </c>
      <c r="F104" s="21" t="s">
        <v>12</v>
      </c>
      <c r="G104" s="16" t="s">
        <v>100</v>
      </c>
      <c r="H104" s="16">
        <v>1</v>
      </c>
      <c r="I104" s="18" t="s">
        <v>14</v>
      </c>
    </row>
    <row r="105" spans="1:9" x14ac:dyDescent="0.3">
      <c r="A105" s="21" t="s">
        <v>60</v>
      </c>
      <c r="B105" s="4">
        <f t="shared" si="17"/>
        <v>51</v>
      </c>
      <c r="C105" s="21" t="s">
        <v>108</v>
      </c>
      <c r="D105" s="21"/>
      <c r="E105" s="21">
        <v>2</v>
      </c>
      <c r="F105" s="21" t="s">
        <v>15</v>
      </c>
      <c r="G105" s="19" t="s">
        <v>16</v>
      </c>
      <c r="H105" s="20">
        <v>1</v>
      </c>
      <c r="I105" s="16"/>
    </row>
    <row r="106" spans="1:9" x14ac:dyDescent="0.3">
      <c r="A106" s="21" t="s">
        <v>60</v>
      </c>
      <c r="B106" s="4">
        <f t="shared" si="16"/>
        <v>52</v>
      </c>
      <c r="C106" s="21" t="s">
        <v>109</v>
      </c>
      <c r="D106" s="21"/>
      <c r="E106" s="21">
        <v>1</v>
      </c>
      <c r="F106" s="21" t="s">
        <v>12</v>
      </c>
      <c r="G106" s="16" t="s">
        <v>100</v>
      </c>
      <c r="H106" s="16">
        <v>1</v>
      </c>
      <c r="I106" s="18" t="s">
        <v>14</v>
      </c>
    </row>
    <row r="107" spans="1:9" x14ac:dyDescent="0.3">
      <c r="A107" s="21" t="s">
        <v>60</v>
      </c>
      <c r="B107" s="4">
        <f t="shared" si="17"/>
        <v>52</v>
      </c>
      <c r="C107" s="21" t="s">
        <v>109</v>
      </c>
      <c r="D107" s="21"/>
      <c r="E107" s="21">
        <v>2</v>
      </c>
      <c r="F107" s="21" t="s">
        <v>15</v>
      </c>
      <c r="G107" s="19" t="s">
        <v>16</v>
      </c>
      <c r="H107" s="20">
        <v>1</v>
      </c>
      <c r="I107" s="16"/>
    </row>
    <row r="108" spans="1:9" x14ac:dyDescent="0.3">
      <c r="A108" s="21" t="s">
        <v>60</v>
      </c>
      <c r="B108" s="4">
        <f t="shared" si="16"/>
        <v>53</v>
      </c>
      <c r="C108" s="21" t="s">
        <v>110</v>
      </c>
      <c r="D108" s="21"/>
      <c r="E108" s="21">
        <v>1</v>
      </c>
      <c r="F108" s="21" t="s">
        <v>12</v>
      </c>
      <c r="G108" s="16" t="s">
        <v>100</v>
      </c>
      <c r="H108" s="16">
        <v>1</v>
      </c>
      <c r="I108" s="18" t="s">
        <v>14</v>
      </c>
    </row>
    <row r="109" spans="1:9" x14ac:dyDescent="0.3">
      <c r="A109" s="21" t="s">
        <v>60</v>
      </c>
      <c r="B109" s="4">
        <f t="shared" si="17"/>
        <v>53</v>
      </c>
      <c r="C109" s="21" t="s">
        <v>110</v>
      </c>
      <c r="D109" s="21"/>
      <c r="E109" s="21">
        <v>2</v>
      </c>
      <c r="F109" s="21" t="s">
        <v>15</v>
      </c>
      <c r="G109" s="19" t="s">
        <v>16</v>
      </c>
      <c r="H109" s="20">
        <v>1</v>
      </c>
      <c r="I109" s="16"/>
    </row>
    <row r="110" spans="1:9" x14ac:dyDescent="0.3">
      <c r="A110" s="21" t="s">
        <v>60</v>
      </c>
      <c r="B110" s="4">
        <f t="shared" si="16"/>
        <v>54</v>
      </c>
      <c r="C110" s="21" t="s">
        <v>111</v>
      </c>
      <c r="D110" s="21"/>
      <c r="E110" s="21">
        <v>1</v>
      </c>
      <c r="F110" s="21" t="s">
        <v>12</v>
      </c>
      <c r="G110" s="16" t="s">
        <v>100</v>
      </c>
      <c r="H110" s="16">
        <v>1</v>
      </c>
      <c r="I110" s="18" t="s">
        <v>14</v>
      </c>
    </row>
    <row r="111" spans="1:9" x14ac:dyDescent="0.3">
      <c r="A111" s="21" t="s">
        <v>60</v>
      </c>
      <c r="B111" s="4">
        <f t="shared" si="17"/>
        <v>54</v>
      </c>
      <c r="C111" s="21" t="s">
        <v>111</v>
      </c>
      <c r="D111" s="21"/>
      <c r="E111" s="21">
        <v>2</v>
      </c>
      <c r="F111" s="21" t="s">
        <v>15</v>
      </c>
      <c r="G111" s="19" t="s">
        <v>16</v>
      </c>
      <c r="H111" s="20">
        <v>1</v>
      </c>
      <c r="I111" s="16"/>
    </row>
    <row r="112" spans="1:9" x14ac:dyDescent="0.3">
      <c r="A112" s="21" t="s">
        <v>60</v>
      </c>
      <c r="B112" s="4">
        <f t="shared" si="16"/>
        <v>55</v>
      </c>
      <c r="C112" s="21" t="s">
        <v>112</v>
      </c>
      <c r="D112" s="21"/>
      <c r="E112" s="21">
        <v>1</v>
      </c>
      <c r="F112" s="21" t="s">
        <v>12</v>
      </c>
      <c r="G112" s="16" t="s">
        <v>100</v>
      </c>
      <c r="H112" s="16">
        <v>1</v>
      </c>
      <c r="I112" s="18" t="s">
        <v>14</v>
      </c>
    </row>
    <row r="113" spans="1:9" x14ac:dyDescent="0.3">
      <c r="A113" s="21" t="s">
        <v>60</v>
      </c>
      <c r="B113" s="4">
        <f t="shared" si="17"/>
        <v>55</v>
      </c>
      <c r="C113" s="21" t="s">
        <v>112</v>
      </c>
      <c r="D113" s="21"/>
      <c r="E113" s="21">
        <v>2</v>
      </c>
      <c r="F113" s="21" t="s">
        <v>15</v>
      </c>
      <c r="G113" s="19" t="s">
        <v>16</v>
      </c>
      <c r="H113" s="20">
        <v>1</v>
      </c>
      <c r="I113" s="16"/>
    </row>
    <row r="114" spans="1:9" x14ac:dyDescent="0.3">
      <c r="A114" s="21" t="s">
        <v>60</v>
      </c>
      <c r="B114" s="4">
        <f t="shared" si="16"/>
        <v>56</v>
      </c>
      <c r="C114" s="21" t="s">
        <v>113</v>
      </c>
      <c r="D114" s="21"/>
      <c r="E114" s="21">
        <v>1</v>
      </c>
      <c r="F114" s="21" t="s">
        <v>12</v>
      </c>
      <c r="G114" s="16" t="s">
        <v>100</v>
      </c>
      <c r="H114" s="16">
        <v>1</v>
      </c>
      <c r="I114" s="18" t="s">
        <v>14</v>
      </c>
    </row>
    <row r="115" spans="1:9" x14ac:dyDescent="0.3">
      <c r="A115" s="21" t="s">
        <v>60</v>
      </c>
      <c r="B115" s="4">
        <f t="shared" si="17"/>
        <v>56</v>
      </c>
      <c r="C115" s="21" t="s">
        <v>113</v>
      </c>
      <c r="D115" s="21"/>
      <c r="E115" s="21">
        <v>2</v>
      </c>
      <c r="F115" s="21" t="s">
        <v>15</v>
      </c>
      <c r="G115" s="19" t="s">
        <v>16</v>
      </c>
      <c r="H115" s="20">
        <v>1</v>
      </c>
      <c r="I115" s="16"/>
    </row>
    <row r="116" spans="1:9" x14ac:dyDescent="0.3">
      <c r="A116" s="21" t="s">
        <v>60</v>
      </c>
      <c r="B116" s="4">
        <f t="shared" si="16"/>
        <v>57</v>
      </c>
      <c r="C116" s="21" t="s">
        <v>114</v>
      </c>
      <c r="D116" s="21"/>
      <c r="E116" s="21">
        <v>1</v>
      </c>
      <c r="F116" s="21" t="s">
        <v>12</v>
      </c>
      <c r="G116" s="16" t="s">
        <v>100</v>
      </c>
      <c r="H116" s="16">
        <v>1</v>
      </c>
      <c r="I116" s="18" t="s">
        <v>14</v>
      </c>
    </row>
    <row r="117" spans="1:9" x14ac:dyDescent="0.3">
      <c r="A117" s="21" t="s">
        <v>60</v>
      </c>
      <c r="B117" s="4">
        <f t="shared" si="17"/>
        <v>57</v>
      </c>
      <c r="C117" s="21" t="s">
        <v>114</v>
      </c>
      <c r="D117" s="21"/>
      <c r="E117" s="21">
        <v>2</v>
      </c>
      <c r="F117" s="21" t="s">
        <v>15</v>
      </c>
      <c r="G117" s="19" t="s">
        <v>16</v>
      </c>
      <c r="H117" s="20">
        <v>1</v>
      </c>
      <c r="I117" s="16"/>
    </row>
    <row r="118" spans="1:9" ht="14.25" customHeight="1" x14ac:dyDescent="0.3">
      <c r="A118" s="4" t="s">
        <v>115</v>
      </c>
      <c r="B118" s="4">
        <f t="shared" si="16"/>
        <v>58</v>
      </c>
      <c r="C118" s="4" t="s">
        <v>116</v>
      </c>
      <c r="D118" s="4" t="s">
        <v>117</v>
      </c>
      <c r="E118" s="4">
        <v>1</v>
      </c>
      <c r="F118" s="4" t="s">
        <v>12</v>
      </c>
      <c r="G118" s="4" t="s">
        <v>13</v>
      </c>
      <c r="H118" s="4">
        <v>1</v>
      </c>
      <c r="I118" s="4" t="s">
        <v>14</v>
      </c>
    </row>
    <row r="119" spans="1:9" ht="14.25" customHeight="1" x14ac:dyDescent="0.3">
      <c r="A119" s="4" t="s">
        <v>115</v>
      </c>
      <c r="B119" s="4">
        <f t="shared" si="17"/>
        <v>58</v>
      </c>
      <c r="C119" s="4" t="s">
        <v>116</v>
      </c>
      <c r="D119" s="4" t="s">
        <v>117</v>
      </c>
      <c r="E119" s="4">
        <v>2</v>
      </c>
      <c r="F119" s="4" t="s">
        <v>15</v>
      </c>
      <c r="G119" s="4" t="s">
        <v>16</v>
      </c>
      <c r="H119" s="4">
        <v>1</v>
      </c>
      <c r="I119" s="4" t="s">
        <v>17</v>
      </c>
    </row>
    <row r="120" spans="1:9" ht="14.25" customHeight="1" x14ac:dyDescent="0.3">
      <c r="A120" s="4" t="s">
        <v>115</v>
      </c>
      <c r="B120" s="4">
        <f t="shared" si="16"/>
        <v>59</v>
      </c>
      <c r="C120" s="4" t="s">
        <v>118</v>
      </c>
      <c r="D120" s="4" t="s">
        <v>119</v>
      </c>
      <c r="E120" s="4">
        <v>1</v>
      </c>
      <c r="F120" s="4" t="s">
        <v>12</v>
      </c>
      <c r="G120" s="4" t="s">
        <v>13</v>
      </c>
      <c r="H120" s="4">
        <v>1</v>
      </c>
      <c r="I120" s="4" t="s">
        <v>14</v>
      </c>
    </row>
    <row r="121" spans="1:9" ht="14.25" customHeight="1" x14ac:dyDescent="0.3">
      <c r="A121" s="4" t="s">
        <v>115</v>
      </c>
      <c r="B121" s="4">
        <f t="shared" si="17"/>
        <v>59</v>
      </c>
      <c r="C121" s="4" t="s">
        <v>118</v>
      </c>
      <c r="D121" s="4" t="s">
        <v>119</v>
      </c>
      <c r="E121" s="4">
        <v>2</v>
      </c>
      <c r="F121" s="4" t="s">
        <v>15</v>
      </c>
      <c r="G121" s="4" t="s">
        <v>16</v>
      </c>
      <c r="H121" s="4">
        <v>1</v>
      </c>
      <c r="I121" s="4" t="s">
        <v>17</v>
      </c>
    </row>
    <row r="122" spans="1:9" ht="14.25" customHeight="1" x14ac:dyDescent="0.3">
      <c r="A122" s="4" t="s">
        <v>115</v>
      </c>
      <c r="B122" s="4">
        <f t="shared" ref="B122:B184" si="18">B121+1</f>
        <v>60</v>
      </c>
      <c r="C122" s="4" t="s">
        <v>120</v>
      </c>
      <c r="D122" s="4" t="s">
        <v>121</v>
      </c>
      <c r="E122" s="4">
        <v>1</v>
      </c>
      <c r="F122" s="4" t="s">
        <v>12</v>
      </c>
      <c r="G122" s="4" t="s">
        <v>13</v>
      </c>
      <c r="H122" s="4">
        <v>1</v>
      </c>
      <c r="I122" s="4" t="s">
        <v>14</v>
      </c>
    </row>
    <row r="123" spans="1:9" ht="14.25" customHeight="1" x14ac:dyDescent="0.3">
      <c r="A123" s="4" t="s">
        <v>115</v>
      </c>
      <c r="B123" s="4">
        <f t="shared" ref="B123:B185" si="19">B122</f>
        <v>60</v>
      </c>
      <c r="C123" s="4" t="s">
        <v>120</v>
      </c>
      <c r="D123" s="4" t="s">
        <v>121</v>
      </c>
      <c r="E123" s="125">
        <v>2</v>
      </c>
      <c r="F123" s="125" t="s">
        <v>15</v>
      </c>
      <c r="G123" s="125" t="s">
        <v>16</v>
      </c>
      <c r="H123" s="125">
        <v>15</v>
      </c>
      <c r="I123" s="125" t="s">
        <v>416</v>
      </c>
    </row>
    <row r="124" spans="1:9" ht="14.25" customHeight="1" x14ac:dyDescent="0.3">
      <c r="A124" s="4" t="s">
        <v>115</v>
      </c>
      <c r="B124" s="4">
        <f t="shared" si="18"/>
        <v>61</v>
      </c>
      <c r="C124" s="4" t="s">
        <v>122</v>
      </c>
      <c r="D124" s="4" t="s">
        <v>123</v>
      </c>
      <c r="E124" s="4">
        <v>1</v>
      </c>
      <c r="F124" s="4" t="s">
        <v>12</v>
      </c>
      <c r="G124" s="4" t="s">
        <v>13</v>
      </c>
      <c r="H124" s="4">
        <v>1</v>
      </c>
      <c r="I124" s="4" t="s">
        <v>14</v>
      </c>
    </row>
    <row r="125" spans="1:9" ht="14.25" customHeight="1" x14ac:dyDescent="0.3">
      <c r="A125" s="4" t="s">
        <v>115</v>
      </c>
      <c r="B125" s="4">
        <f t="shared" si="19"/>
        <v>61</v>
      </c>
      <c r="C125" s="4" t="s">
        <v>122</v>
      </c>
      <c r="D125" s="4" t="s">
        <v>123</v>
      </c>
      <c r="E125" s="4">
        <v>2</v>
      </c>
      <c r="F125" s="4" t="s">
        <v>15</v>
      </c>
      <c r="G125" s="4" t="s">
        <v>16</v>
      </c>
      <c r="H125" s="4">
        <v>1</v>
      </c>
      <c r="I125" s="4" t="s">
        <v>17</v>
      </c>
    </row>
    <row r="126" spans="1:9" ht="14.25" customHeight="1" x14ac:dyDescent="0.3">
      <c r="A126" s="4" t="s">
        <v>115</v>
      </c>
      <c r="B126" s="4">
        <f t="shared" si="18"/>
        <v>62</v>
      </c>
      <c r="C126" s="4" t="s">
        <v>124</v>
      </c>
      <c r="D126" s="4" t="s">
        <v>125</v>
      </c>
      <c r="E126" s="4">
        <v>1</v>
      </c>
      <c r="F126" s="4" t="s">
        <v>12</v>
      </c>
      <c r="G126" s="4" t="s">
        <v>13</v>
      </c>
      <c r="H126" s="4">
        <v>1</v>
      </c>
      <c r="I126" s="4" t="s">
        <v>14</v>
      </c>
    </row>
    <row r="127" spans="1:9" ht="14.25" customHeight="1" x14ac:dyDescent="0.3">
      <c r="A127" s="4" t="s">
        <v>115</v>
      </c>
      <c r="B127" s="4">
        <f t="shared" si="19"/>
        <v>62</v>
      </c>
      <c r="C127" s="4" t="s">
        <v>124</v>
      </c>
      <c r="D127" s="4" t="s">
        <v>125</v>
      </c>
      <c r="E127" s="4">
        <v>2</v>
      </c>
      <c r="F127" s="4" t="s">
        <v>15</v>
      </c>
      <c r="G127" s="4" t="s">
        <v>16</v>
      </c>
      <c r="H127" s="4">
        <v>1</v>
      </c>
      <c r="I127" s="4" t="s">
        <v>17</v>
      </c>
    </row>
    <row r="128" spans="1:9" ht="14.25" customHeight="1" x14ac:dyDescent="0.3">
      <c r="A128" s="4" t="s">
        <v>115</v>
      </c>
      <c r="B128" s="4">
        <f t="shared" si="18"/>
        <v>63</v>
      </c>
      <c r="C128" s="4" t="s">
        <v>126</v>
      </c>
      <c r="D128" s="4" t="s">
        <v>127</v>
      </c>
      <c r="E128" s="4">
        <v>1</v>
      </c>
      <c r="F128" s="4" t="s">
        <v>12</v>
      </c>
      <c r="G128" s="4" t="s">
        <v>13</v>
      </c>
      <c r="H128" s="4">
        <v>1</v>
      </c>
      <c r="I128" s="4" t="s">
        <v>14</v>
      </c>
    </row>
    <row r="129" spans="1:9" ht="14.25" customHeight="1" x14ac:dyDescent="0.3">
      <c r="A129" s="4" t="s">
        <v>115</v>
      </c>
      <c r="B129" s="4">
        <f t="shared" si="19"/>
        <v>63</v>
      </c>
      <c r="C129" s="4" t="s">
        <v>126</v>
      </c>
      <c r="D129" s="4" t="s">
        <v>127</v>
      </c>
      <c r="E129" s="4">
        <v>2</v>
      </c>
      <c r="F129" s="4" t="s">
        <v>15</v>
      </c>
      <c r="G129" s="4" t="s">
        <v>16</v>
      </c>
      <c r="H129" s="4">
        <v>1</v>
      </c>
      <c r="I129" s="4" t="s">
        <v>17</v>
      </c>
    </row>
    <row r="130" spans="1:9" ht="14.25" customHeight="1" x14ac:dyDescent="0.3">
      <c r="A130" s="4" t="s">
        <v>115</v>
      </c>
      <c r="B130" s="4">
        <f t="shared" si="18"/>
        <v>64</v>
      </c>
      <c r="C130" s="4" t="s">
        <v>128</v>
      </c>
      <c r="D130" s="4" t="s">
        <v>129</v>
      </c>
      <c r="E130" s="4">
        <v>1</v>
      </c>
      <c r="F130" s="4" t="s">
        <v>12</v>
      </c>
      <c r="G130" s="4" t="s">
        <v>13</v>
      </c>
      <c r="H130" s="4">
        <v>1</v>
      </c>
      <c r="I130" s="4" t="s">
        <v>14</v>
      </c>
    </row>
    <row r="131" spans="1:9" ht="14.25" customHeight="1" x14ac:dyDescent="0.3">
      <c r="A131" s="4" t="s">
        <v>115</v>
      </c>
      <c r="B131" s="4">
        <f t="shared" si="19"/>
        <v>64</v>
      </c>
      <c r="C131" s="4" t="s">
        <v>128</v>
      </c>
      <c r="D131" s="4" t="s">
        <v>129</v>
      </c>
      <c r="E131" s="4">
        <v>2</v>
      </c>
      <c r="F131" s="4" t="s">
        <v>15</v>
      </c>
      <c r="G131" s="4" t="s">
        <v>16</v>
      </c>
      <c r="H131" s="4">
        <v>1</v>
      </c>
      <c r="I131" s="4" t="s">
        <v>17</v>
      </c>
    </row>
    <row r="132" spans="1:9" ht="14.25" customHeight="1" x14ac:dyDescent="0.3">
      <c r="A132" s="4" t="s">
        <v>115</v>
      </c>
      <c r="B132" s="4">
        <f t="shared" si="18"/>
        <v>65</v>
      </c>
      <c r="C132" s="4" t="s">
        <v>130</v>
      </c>
      <c r="D132" s="4" t="s">
        <v>131</v>
      </c>
      <c r="E132" s="4">
        <v>1</v>
      </c>
      <c r="F132" s="4" t="s">
        <v>12</v>
      </c>
      <c r="G132" s="4" t="s">
        <v>13</v>
      </c>
      <c r="H132" s="4">
        <v>1</v>
      </c>
      <c r="I132" s="4" t="s">
        <v>14</v>
      </c>
    </row>
    <row r="133" spans="1:9" ht="14.25" customHeight="1" x14ac:dyDescent="0.3">
      <c r="A133" s="4" t="s">
        <v>115</v>
      </c>
      <c r="B133" s="4">
        <f t="shared" si="19"/>
        <v>65</v>
      </c>
      <c r="C133" s="4" t="s">
        <v>130</v>
      </c>
      <c r="D133" s="4" t="s">
        <v>131</v>
      </c>
      <c r="E133" s="4">
        <v>2</v>
      </c>
      <c r="F133" s="4" t="s">
        <v>15</v>
      </c>
      <c r="G133" s="4" t="s">
        <v>16</v>
      </c>
      <c r="H133" s="4">
        <v>1</v>
      </c>
      <c r="I133" s="4" t="s">
        <v>17</v>
      </c>
    </row>
    <row r="134" spans="1:9" ht="14.25" customHeight="1" x14ac:dyDescent="0.3">
      <c r="A134" s="4" t="s">
        <v>115</v>
      </c>
      <c r="B134" s="4">
        <f t="shared" si="18"/>
        <v>66</v>
      </c>
      <c r="C134" s="4" t="s">
        <v>132</v>
      </c>
      <c r="D134" s="4" t="s">
        <v>133</v>
      </c>
      <c r="E134" s="4">
        <v>1</v>
      </c>
      <c r="F134" s="4" t="s">
        <v>12</v>
      </c>
      <c r="G134" s="4" t="s">
        <v>13</v>
      </c>
      <c r="H134" s="4">
        <v>1</v>
      </c>
      <c r="I134" s="4" t="s">
        <v>14</v>
      </c>
    </row>
    <row r="135" spans="1:9" ht="14.25" customHeight="1" x14ac:dyDescent="0.3">
      <c r="A135" s="4" t="s">
        <v>115</v>
      </c>
      <c r="B135" s="4">
        <f t="shared" si="19"/>
        <v>66</v>
      </c>
      <c r="C135" s="4" t="s">
        <v>132</v>
      </c>
      <c r="D135" s="4" t="s">
        <v>133</v>
      </c>
      <c r="E135" s="4">
        <v>2</v>
      </c>
      <c r="F135" s="4" t="s">
        <v>15</v>
      </c>
      <c r="G135" s="4" t="s">
        <v>16</v>
      </c>
      <c r="H135" s="4">
        <v>1</v>
      </c>
      <c r="I135" s="4" t="s">
        <v>17</v>
      </c>
    </row>
    <row r="136" spans="1:9" ht="14.25" customHeight="1" x14ac:dyDescent="0.3">
      <c r="A136" s="4" t="s">
        <v>115</v>
      </c>
      <c r="B136" s="4">
        <f t="shared" si="18"/>
        <v>67</v>
      </c>
      <c r="C136" s="4" t="s">
        <v>134</v>
      </c>
      <c r="D136" s="4" t="s">
        <v>135</v>
      </c>
      <c r="E136" s="4">
        <v>1</v>
      </c>
      <c r="F136" s="4" t="s">
        <v>12</v>
      </c>
      <c r="G136" s="4" t="s">
        <v>13</v>
      </c>
      <c r="H136" s="4">
        <v>1</v>
      </c>
      <c r="I136" s="4" t="s">
        <v>14</v>
      </c>
    </row>
    <row r="137" spans="1:9" ht="14.25" customHeight="1" x14ac:dyDescent="0.3">
      <c r="A137" s="4" t="s">
        <v>115</v>
      </c>
      <c r="B137" s="4">
        <f t="shared" si="19"/>
        <v>67</v>
      </c>
      <c r="C137" s="4" t="s">
        <v>134</v>
      </c>
      <c r="D137" s="4" t="s">
        <v>135</v>
      </c>
      <c r="E137" s="4">
        <v>2</v>
      </c>
      <c r="F137" s="4" t="s">
        <v>15</v>
      </c>
      <c r="G137" s="4" t="s">
        <v>16</v>
      </c>
      <c r="H137" s="4">
        <v>1</v>
      </c>
      <c r="I137" s="4" t="s">
        <v>17</v>
      </c>
    </row>
    <row r="138" spans="1:9" ht="14.25" customHeight="1" x14ac:dyDescent="0.3">
      <c r="A138" s="4" t="s">
        <v>115</v>
      </c>
      <c r="B138" s="4">
        <f t="shared" si="18"/>
        <v>68</v>
      </c>
      <c r="C138" s="4" t="s">
        <v>136</v>
      </c>
      <c r="D138" s="4" t="s">
        <v>137</v>
      </c>
      <c r="E138" s="4">
        <v>1</v>
      </c>
      <c r="F138" s="4" t="s">
        <v>12</v>
      </c>
      <c r="G138" s="4" t="s">
        <v>13</v>
      </c>
      <c r="H138" s="4">
        <v>1</v>
      </c>
      <c r="I138" s="4" t="s">
        <v>14</v>
      </c>
    </row>
    <row r="139" spans="1:9" ht="14.25" customHeight="1" x14ac:dyDescent="0.3">
      <c r="A139" s="4" t="s">
        <v>115</v>
      </c>
      <c r="B139" s="4">
        <f t="shared" si="19"/>
        <v>68</v>
      </c>
      <c r="C139" s="4" t="s">
        <v>136</v>
      </c>
      <c r="D139" s="4" t="s">
        <v>137</v>
      </c>
      <c r="E139" s="4">
        <v>2</v>
      </c>
      <c r="F139" s="4" t="s">
        <v>15</v>
      </c>
      <c r="G139" s="4" t="s">
        <v>16</v>
      </c>
      <c r="H139" s="4">
        <v>1</v>
      </c>
      <c r="I139" s="4" t="s">
        <v>17</v>
      </c>
    </row>
    <row r="140" spans="1:9" ht="14.25" customHeight="1" x14ac:dyDescent="0.3">
      <c r="A140" s="4" t="s">
        <v>115</v>
      </c>
      <c r="B140" s="4">
        <f t="shared" si="18"/>
        <v>69</v>
      </c>
      <c r="C140" s="4" t="s">
        <v>138</v>
      </c>
      <c r="D140" s="4" t="s">
        <v>139</v>
      </c>
      <c r="E140" s="4">
        <v>1</v>
      </c>
      <c r="F140" s="4" t="s">
        <v>12</v>
      </c>
      <c r="G140" s="4" t="s">
        <v>13</v>
      </c>
      <c r="H140" s="4">
        <v>1</v>
      </c>
      <c r="I140" s="4" t="s">
        <v>14</v>
      </c>
    </row>
    <row r="141" spans="1:9" ht="14.25" customHeight="1" x14ac:dyDescent="0.3">
      <c r="A141" s="4" t="s">
        <v>115</v>
      </c>
      <c r="B141" s="4">
        <f t="shared" si="19"/>
        <v>69</v>
      </c>
      <c r="C141" s="4" t="s">
        <v>138</v>
      </c>
      <c r="D141" s="4" t="s">
        <v>139</v>
      </c>
      <c r="E141" s="4">
        <v>2</v>
      </c>
      <c r="F141" s="4" t="s">
        <v>15</v>
      </c>
      <c r="G141" s="4" t="s">
        <v>16</v>
      </c>
      <c r="H141" s="4">
        <v>1</v>
      </c>
      <c r="I141" s="4" t="s">
        <v>17</v>
      </c>
    </row>
    <row r="142" spans="1:9" ht="14.25" customHeight="1" x14ac:dyDescent="0.3">
      <c r="A142" s="4" t="s">
        <v>115</v>
      </c>
      <c r="B142" s="4">
        <f t="shared" si="18"/>
        <v>70</v>
      </c>
      <c r="C142" s="4" t="s">
        <v>140</v>
      </c>
      <c r="D142" s="4" t="s">
        <v>141</v>
      </c>
      <c r="E142" s="4">
        <v>1</v>
      </c>
      <c r="F142" s="4" t="s">
        <v>12</v>
      </c>
      <c r="G142" s="4" t="s">
        <v>13</v>
      </c>
      <c r="H142" s="4">
        <v>1</v>
      </c>
      <c r="I142" s="4" t="s">
        <v>14</v>
      </c>
    </row>
    <row r="143" spans="1:9" ht="14.25" customHeight="1" x14ac:dyDescent="0.3">
      <c r="A143" s="4" t="s">
        <v>115</v>
      </c>
      <c r="B143" s="4">
        <f t="shared" si="19"/>
        <v>70</v>
      </c>
      <c r="C143" s="4" t="s">
        <v>140</v>
      </c>
      <c r="D143" s="4" t="s">
        <v>141</v>
      </c>
      <c r="E143" s="4">
        <v>2</v>
      </c>
      <c r="F143" s="4" t="s">
        <v>15</v>
      </c>
      <c r="G143" s="4" t="s">
        <v>16</v>
      </c>
      <c r="H143" s="4">
        <v>1</v>
      </c>
      <c r="I143" s="4" t="s">
        <v>17</v>
      </c>
    </row>
    <row r="144" spans="1:9" ht="14.25" customHeight="1" x14ac:dyDescent="0.3">
      <c r="A144" s="4" t="s">
        <v>115</v>
      </c>
      <c r="B144" s="4">
        <f t="shared" si="18"/>
        <v>71</v>
      </c>
      <c r="C144" s="4" t="s">
        <v>142</v>
      </c>
      <c r="D144" s="4" t="s">
        <v>143</v>
      </c>
      <c r="E144" s="4">
        <v>1</v>
      </c>
      <c r="F144" s="4" t="s">
        <v>12</v>
      </c>
      <c r="G144" s="4" t="s">
        <v>13</v>
      </c>
      <c r="H144" s="4">
        <v>1</v>
      </c>
      <c r="I144" s="4" t="s">
        <v>14</v>
      </c>
    </row>
    <row r="145" spans="1:9" ht="14.25" customHeight="1" x14ac:dyDescent="0.3">
      <c r="A145" s="4" t="s">
        <v>115</v>
      </c>
      <c r="B145" s="4">
        <f t="shared" si="19"/>
        <v>71</v>
      </c>
      <c r="C145" s="4" t="s">
        <v>142</v>
      </c>
      <c r="D145" s="4" t="s">
        <v>143</v>
      </c>
      <c r="E145" s="125">
        <v>2</v>
      </c>
      <c r="F145" s="125" t="s">
        <v>15</v>
      </c>
      <c r="G145" s="125" t="s">
        <v>16</v>
      </c>
      <c r="H145" s="125">
        <v>10</v>
      </c>
      <c r="I145" s="125" t="s">
        <v>417</v>
      </c>
    </row>
    <row r="146" spans="1:9" ht="14.25" customHeight="1" x14ac:dyDescent="0.3">
      <c r="A146" s="4" t="s">
        <v>115</v>
      </c>
      <c r="B146" s="4">
        <f t="shared" si="18"/>
        <v>72</v>
      </c>
      <c r="C146" s="4" t="s">
        <v>144</v>
      </c>
      <c r="D146" s="4" t="s">
        <v>145</v>
      </c>
      <c r="E146" s="4">
        <v>1</v>
      </c>
      <c r="F146" s="4" t="s">
        <v>12</v>
      </c>
      <c r="G146" s="4" t="s">
        <v>13</v>
      </c>
      <c r="H146" s="4">
        <v>1</v>
      </c>
      <c r="I146" s="4" t="s">
        <v>14</v>
      </c>
    </row>
    <row r="147" spans="1:9" ht="14.25" customHeight="1" x14ac:dyDescent="0.3">
      <c r="A147" s="4" t="s">
        <v>115</v>
      </c>
      <c r="B147" s="4">
        <f t="shared" si="19"/>
        <v>72</v>
      </c>
      <c r="C147" s="4" t="s">
        <v>144</v>
      </c>
      <c r="D147" s="4" t="s">
        <v>145</v>
      </c>
      <c r="E147" s="4">
        <v>2</v>
      </c>
      <c r="F147" s="4" t="s">
        <v>15</v>
      </c>
      <c r="G147" s="4" t="s">
        <v>16</v>
      </c>
      <c r="H147" s="4">
        <v>1</v>
      </c>
      <c r="I147" s="4" t="s">
        <v>17</v>
      </c>
    </row>
    <row r="148" spans="1:9" ht="14.25" customHeight="1" x14ac:dyDescent="0.3">
      <c r="A148" s="4" t="s">
        <v>115</v>
      </c>
      <c r="B148" s="4">
        <f t="shared" si="18"/>
        <v>73</v>
      </c>
      <c r="C148" s="4" t="s">
        <v>146</v>
      </c>
      <c r="D148" s="4" t="s">
        <v>147</v>
      </c>
      <c r="E148" s="4">
        <v>1</v>
      </c>
      <c r="F148" s="4" t="s">
        <v>12</v>
      </c>
      <c r="G148" s="4" t="s">
        <v>13</v>
      </c>
      <c r="H148" s="4">
        <v>1</v>
      </c>
      <c r="I148" s="4" t="s">
        <v>14</v>
      </c>
    </row>
    <row r="149" spans="1:9" ht="14.25" customHeight="1" x14ac:dyDescent="0.3">
      <c r="A149" s="4" t="s">
        <v>115</v>
      </c>
      <c r="B149" s="4">
        <f t="shared" si="19"/>
        <v>73</v>
      </c>
      <c r="C149" s="4" t="s">
        <v>146</v>
      </c>
      <c r="D149" s="4" t="s">
        <v>147</v>
      </c>
      <c r="E149" s="4">
        <v>2</v>
      </c>
      <c r="F149" s="4" t="s">
        <v>15</v>
      </c>
      <c r="G149" s="4" t="s">
        <v>16</v>
      </c>
      <c r="H149" s="4">
        <v>1</v>
      </c>
      <c r="I149" s="4" t="s">
        <v>17</v>
      </c>
    </row>
    <row r="150" spans="1:9" ht="14.25" customHeight="1" x14ac:dyDescent="0.3">
      <c r="A150" s="4" t="s">
        <v>115</v>
      </c>
      <c r="B150" s="4">
        <f t="shared" si="18"/>
        <v>74</v>
      </c>
      <c r="C150" s="4" t="s">
        <v>148</v>
      </c>
      <c r="D150" s="4" t="s">
        <v>149</v>
      </c>
      <c r="E150" s="4">
        <v>1</v>
      </c>
      <c r="F150" s="4" t="s">
        <v>12</v>
      </c>
      <c r="G150" s="4" t="s">
        <v>13</v>
      </c>
      <c r="H150" s="4">
        <v>1</v>
      </c>
      <c r="I150" s="4" t="s">
        <v>14</v>
      </c>
    </row>
    <row r="151" spans="1:9" ht="14.25" customHeight="1" x14ac:dyDescent="0.3">
      <c r="A151" s="4" t="s">
        <v>115</v>
      </c>
      <c r="B151" s="4">
        <f t="shared" si="19"/>
        <v>74</v>
      </c>
      <c r="C151" s="4" t="s">
        <v>148</v>
      </c>
      <c r="D151" s="4" t="s">
        <v>149</v>
      </c>
      <c r="E151" s="4">
        <v>2</v>
      </c>
      <c r="F151" s="4" t="s">
        <v>15</v>
      </c>
      <c r="G151" s="4" t="s">
        <v>16</v>
      </c>
      <c r="H151" s="4">
        <v>1</v>
      </c>
      <c r="I151" s="4" t="s">
        <v>17</v>
      </c>
    </row>
    <row r="152" spans="1:9" ht="14.25" customHeight="1" x14ac:dyDescent="0.3">
      <c r="A152" s="4" t="s">
        <v>115</v>
      </c>
      <c r="B152" s="4">
        <f t="shared" si="18"/>
        <v>75</v>
      </c>
      <c r="C152" s="4" t="s">
        <v>150</v>
      </c>
      <c r="D152" s="4" t="s">
        <v>151</v>
      </c>
      <c r="E152" s="4">
        <v>1</v>
      </c>
      <c r="F152" s="4" t="s">
        <v>12</v>
      </c>
      <c r="G152" s="4" t="s">
        <v>13</v>
      </c>
      <c r="H152" s="4">
        <v>1</v>
      </c>
      <c r="I152" s="4" t="s">
        <v>14</v>
      </c>
    </row>
    <row r="153" spans="1:9" ht="14.25" customHeight="1" x14ac:dyDescent="0.3">
      <c r="A153" s="4" t="s">
        <v>115</v>
      </c>
      <c r="B153" s="4">
        <f t="shared" si="19"/>
        <v>75</v>
      </c>
      <c r="C153" s="4" t="s">
        <v>150</v>
      </c>
      <c r="D153" s="4" t="s">
        <v>151</v>
      </c>
      <c r="E153" s="4">
        <v>2</v>
      </c>
      <c r="F153" s="4" t="s">
        <v>15</v>
      </c>
      <c r="G153" s="4" t="s">
        <v>16</v>
      </c>
      <c r="H153" s="4">
        <v>1</v>
      </c>
      <c r="I153" s="4" t="s">
        <v>17</v>
      </c>
    </row>
    <row r="154" spans="1:9" ht="14.25" customHeight="1" x14ac:dyDescent="0.3">
      <c r="A154" s="4" t="s">
        <v>115</v>
      </c>
      <c r="B154" s="4">
        <f t="shared" si="18"/>
        <v>76</v>
      </c>
      <c r="C154" s="4" t="s">
        <v>152</v>
      </c>
      <c r="D154" s="4" t="s">
        <v>153</v>
      </c>
      <c r="E154" s="4">
        <v>1</v>
      </c>
      <c r="F154" s="4" t="s">
        <v>12</v>
      </c>
      <c r="G154" s="4" t="s">
        <v>13</v>
      </c>
      <c r="H154" s="4">
        <v>1</v>
      </c>
      <c r="I154" s="4" t="s">
        <v>14</v>
      </c>
    </row>
    <row r="155" spans="1:9" ht="14.25" customHeight="1" x14ac:dyDescent="0.3">
      <c r="A155" s="4" t="s">
        <v>115</v>
      </c>
      <c r="B155" s="4">
        <f t="shared" si="19"/>
        <v>76</v>
      </c>
      <c r="C155" s="4" t="s">
        <v>152</v>
      </c>
      <c r="D155" s="4" t="s">
        <v>153</v>
      </c>
      <c r="E155" s="4">
        <v>2</v>
      </c>
      <c r="F155" s="4" t="s">
        <v>15</v>
      </c>
      <c r="G155" s="4" t="s">
        <v>16</v>
      </c>
      <c r="H155" s="4">
        <v>1</v>
      </c>
      <c r="I155" s="4" t="s">
        <v>17</v>
      </c>
    </row>
    <row r="156" spans="1:9" ht="14.25" customHeight="1" x14ac:dyDescent="0.3">
      <c r="A156" s="4" t="s">
        <v>115</v>
      </c>
      <c r="B156" s="4">
        <f t="shared" si="18"/>
        <v>77</v>
      </c>
      <c r="C156" s="4" t="s">
        <v>154</v>
      </c>
      <c r="D156" s="4" t="s">
        <v>155</v>
      </c>
      <c r="E156" s="4">
        <v>1</v>
      </c>
      <c r="F156" s="4" t="s">
        <v>12</v>
      </c>
      <c r="G156" s="4" t="s">
        <v>13</v>
      </c>
      <c r="H156" s="4">
        <v>1</v>
      </c>
      <c r="I156" s="4" t="s">
        <v>14</v>
      </c>
    </row>
    <row r="157" spans="1:9" ht="14.25" customHeight="1" x14ac:dyDescent="0.3">
      <c r="A157" s="4" t="s">
        <v>115</v>
      </c>
      <c r="B157" s="4">
        <f t="shared" si="19"/>
        <v>77</v>
      </c>
      <c r="C157" s="4" t="s">
        <v>154</v>
      </c>
      <c r="D157" s="4" t="s">
        <v>155</v>
      </c>
      <c r="E157" s="4">
        <v>2</v>
      </c>
      <c r="F157" s="4" t="s">
        <v>15</v>
      </c>
      <c r="G157" s="4" t="s">
        <v>16</v>
      </c>
      <c r="H157" s="4">
        <v>1</v>
      </c>
      <c r="I157" s="4" t="s">
        <v>17</v>
      </c>
    </row>
    <row r="158" spans="1:9" ht="14.25" customHeight="1" x14ac:dyDescent="0.3">
      <c r="A158" s="4" t="s">
        <v>115</v>
      </c>
      <c r="B158" s="4">
        <f t="shared" si="18"/>
        <v>78</v>
      </c>
      <c r="C158" s="4" t="s">
        <v>156</v>
      </c>
      <c r="D158" s="4" t="s">
        <v>157</v>
      </c>
      <c r="E158" s="4">
        <v>1</v>
      </c>
      <c r="F158" s="4" t="s">
        <v>12</v>
      </c>
      <c r="G158" s="4" t="s">
        <v>13</v>
      </c>
      <c r="H158" s="4">
        <v>1</v>
      </c>
      <c r="I158" s="4" t="s">
        <v>14</v>
      </c>
    </row>
    <row r="159" spans="1:9" ht="14.25" customHeight="1" x14ac:dyDescent="0.3">
      <c r="A159" s="4" t="s">
        <v>115</v>
      </c>
      <c r="B159" s="4">
        <f t="shared" si="19"/>
        <v>78</v>
      </c>
      <c r="C159" s="4" t="s">
        <v>156</v>
      </c>
      <c r="D159" s="4" t="s">
        <v>157</v>
      </c>
      <c r="E159" s="4">
        <v>2</v>
      </c>
      <c r="F159" s="4" t="s">
        <v>15</v>
      </c>
      <c r="G159" s="4" t="s">
        <v>16</v>
      </c>
      <c r="H159" s="4">
        <v>1</v>
      </c>
      <c r="I159" s="4" t="s">
        <v>17</v>
      </c>
    </row>
    <row r="160" spans="1:9" x14ac:dyDescent="0.3">
      <c r="A160" s="5" t="s">
        <v>158</v>
      </c>
      <c r="B160" s="4">
        <f t="shared" si="18"/>
        <v>79</v>
      </c>
      <c r="C160" s="5" t="s">
        <v>159</v>
      </c>
      <c r="D160" s="5" t="s">
        <v>160</v>
      </c>
      <c r="E160" s="5">
        <v>1</v>
      </c>
      <c r="F160" s="5" t="s">
        <v>12</v>
      </c>
      <c r="G160" s="6" t="s">
        <v>13</v>
      </c>
      <c r="H160" s="6">
        <v>1</v>
      </c>
      <c r="I160" s="6" t="s">
        <v>14</v>
      </c>
    </row>
    <row r="161" spans="1:9" x14ac:dyDescent="0.3">
      <c r="A161" s="5" t="s">
        <v>158</v>
      </c>
      <c r="B161" s="4">
        <f t="shared" si="19"/>
        <v>79</v>
      </c>
      <c r="C161" s="5" t="s">
        <v>159</v>
      </c>
      <c r="D161" s="5" t="s">
        <v>160</v>
      </c>
      <c r="E161" s="5">
        <v>2</v>
      </c>
      <c r="F161" s="5" t="s">
        <v>15</v>
      </c>
      <c r="G161" s="6" t="s">
        <v>16</v>
      </c>
      <c r="H161" s="6">
        <v>1</v>
      </c>
      <c r="I161" s="6" t="s">
        <v>17</v>
      </c>
    </row>
    <row r="162" spans="1:9" x14ac:dyDescent="0.3">
      <c r="A162" s="5" t="s">
        <v>158</v>
      </c>
      <c r="B162" s="4">
        <f t="shared" si="18"/>
        <v>80</v>
      </c>
      <c r="C162" s="5" t="s">
        <v>161</v>
      </c>
      <c r="D162" s="5" t="s">
        <v>162</v>
      </c>
      <c r="E162" s="5">
        <v>1</v>
      </c>
      <c r="F162" s="5" t="s">
        <v>12</v>
      </c>
      <c r="G162" s="6" t="s">
        <v>13</v>
      </c>
      <c r="H162" s="6">
        <v>1</v>
      </c>
      <c r="I162" s="6" t="s">
        <v>14</v>
      </c>
    </row>
    <row r="163" spans="1:9" x14ac:dyDescent="0.3">
      <c r="A163" s="5" t="s">
        <v>158</v>
      </c>
      <c r="B163" s="4">
        <f t="shared" si="19"/>
        <v>80</v>
      </c>
      <c r="C163" s="5" t="s">
        <v>161</v>
      </c>
      <c r="D163" s="5" t="s">
        <v>162</v>
      </c>
      <c r="E163" s="5">
        <v>2</v>
      </c>
      <c r="F163" s="5" t="s">
        <v>15</v>
      </c>
      <c r="G163" s="6" t="s">
        <v>16</v>
      </c>
      <c r="H163" s="6">
        <v>1</v>
      </c>
      <c r="I163" s="6" t="s">
        <v>17</v>
      </c>
    </row>
    <row r="164" spans="1:9" x14ac:dyDescent="0.3">
      <c r="A164" s="5" t="s">
        <v>158</v>
      </c>
      <c r="B164" s="4">
        <f t="shared" si="18"/>
        <v>81</v>
      </c>
      <c r="C164" s="5" t="s">
        <v>163</v>
      </c>
      <c r="D164" s="5" t="s">
        <v>164</v>
      </c>
      <c r="E164" s="5">
        <v>1</v>
      </c>
      <c r="F164" s="5" t="s">
        <v>12</v>
      </c>
      <c r="G164" s="6" t="s">
        <v>13</v>
      </c>
      <c r="H164" s="6">
        <v>1</v>
      </c>
      <c r="I164" s="6" t="s">
        <v>14</v>
      </c>
    </row>
    <row r="165" spans="1:9" x14ac:dyDescent="0.3">
      <c r="A165" s="5" t="s">
        <v>158</v>
      </c>
      <c r="B165" s="4">
        <f t="shared" si="19"/>
        <v>81</v>
      </c>
      <c r="C165" s="5" t="s">
        <v>163</v>
      </c>
      <c r="D165" s="5" t="s">
        <v>164</v>
      </c>
      <c r="E165" s="5">
        <v>2</v>
      </c>
      <c r="F165" s="5" t="s">
        <v>15</v>
      </c>
      <c r="G165" s="6" t="s">
        <v>16</v>
      </c>
      <c r="H165" s="6">
        <v>1</v>
      </c>
      <c r="I165" s="6" t="s">
        <v>17</v>
      </c>
    </row>
    <row r="166" spans="1:9" x14ac:dyDescent="0.3">
      <c r="A166" s="5" t="s">
        <v>158</v>
      </c>
      <c r="B166" s="4">
        <f t="shared" si="18"/>
        <v>82</v>
      </c>
      <c r="C166" s="5" t="s">
        <v>165</v>
      </c>
      <c r="D166" s="5" t="s">
        <v>166</v>
      </c>
      <c r="E166" s="5">
        <v>1</v>
      </c>
      <c r="F166" s="5" t="s">
        <v>12</v>
      </c>
      <c r="G166" s="6" t="s">
        <v>13</v>
      </c>
      <c r="H166" s="6">
        <v>1</v>
      </c>
      <c r="I166" s="6" t="s">
        <v>14</v>
      </c>
    </row>
    <row r="167" spans="1:9" x14ac:dyDescent="0.3">
      <c r="A167" s="5" t="s">
        <v>158</v>
      </c>
      <c r="B167" s="4">
        <f t="shared" si="19"/>
        <v>82</v>
      </c>
      <c r="C167" s="5" t="s">
        <v>165</v>
      </c>
      <c r="D167" s="5" t="s">
        <v>166</v>
      </c>
      <c r="E167" s="5">
        <v>2</v>
      </c>
      <c r="F167" s="5" t="s">
        <v>15</v>
      </c>
      <c r="G167" s="6" t="s">
        <v>16</v>
      </c>
      <c r="H167" s="6">
        <v>1</v>
      </c>
      <c r="I167" s="6" t="s">
        <v>17</v>
      </c>
    </row>
    <row r="168" spans="1:9" x14ac:dyDescent="0.3">
      <c r="A168" s="5" t="s">
        <v>158</v>
      </c>
      <c r="B168" s="4">
        <f t="shared" si="18"/>
        <v>83</v>
      </c>
      <c r="C168" s="5" t="s">
        <v>167</v>
      </c>
      <c r="D168" s="5" t="s">
        <v>168</v>
      </c>
      <c r="E168" s="5">
        <v>1</v>
      </c>
      <c r="F168" s="5" t="s">
        <v>12</v>
      </c>
      <c r="G168" s="6" t="s">
        <v>13</v>
      </c>
      <c r="H168" s="6">
        <v>1</v>
      </c>
      <c r="I168" s="6" t="s">
        <v>14</v>
      </c>
    </row>
    <row r="169" spans="1:9" x14ac:dyDescent="0.3">
      <c r="A169" s="5" t="s">
        <v>158</v>
      </c>
      <c r="B169" s="4">
        <f t="shared" si="19"/>
        <v>83</v>
      </c>
      <c r="C169" s="5" t="s">
        <v>167</v>
      </c>
      <c r="D169" s="5" t="s">
        <v>168</v>
      </c>
      <c r="E169" s="5">
        <v>2</v>
      </c>
      <c r="F169" s="5" t="s">
        <v>15</v>
      </c>
      <c r="G169" s="6" t="s">
        <v>16</v>
      </c>
      <c r="H169" s="6">
        <v>1</v>
      </c>
      <c r="I169" s="6" t="s">
        <v>17</v>
      </c>
    </row>
    <row r="170" spans="1:9" x14ac:dyDescent="0.3">
      <c r="A170" s="5" t="s">
        <v>158</v>
      </c>
      <c r="B170" s="4">
        <f t="shared" si="18"/>
        <v>84</v>
      </c>
      <c r="C170" s="5" t="s">
        <v>169</v>
      </c>
      <c r="D170" s="5" t="s">
        <v>170</v>
      </c>
      <c r="E170" s="5">
        <v>1</v>
      </c>
      <c r="F170" s="5" t="s">
        <v>12</v>
      </c>
      <c r="G170" s="6" t="s">
        <v>13</v>
      </c>
      <c r="H170" s="6">
        <v>1</v>
      </c>
      <c r="I170" s="6" t="s">
        <v>14</v>
      </c>
    </row>
    <row r="171" spans="1:9" x14ac:dyDescent="0.3">
      <c r="A171" s="5" t="s">
        <v>158</v>
      </c>
      <c r="B171" s="4">
        <f t="shared" si="19"/>
        <v>84</v>
      </c>
      <c r="C171" s="5" t="s">
        <v>169</v>
      </c>
      <c r="D171" s="5" t="s">
        <v>170</v>
      </c>
      <c r="E171" s="5">
        <v>2</v>
      </c>
      <c r="F171" s="5" t="s">
        <v>15</v>
      </c>
      <c r="G171" s="6" t="s">
        <v>16</v>
      </c>
      <c r="H171" s="6">
        <v>1</v>
      </c>
      <c r="I171" s="6" t="s">
        <v>17</v>
      </c>
    </row>
    <row r="172" spans="1:9" x14ac:dyDescent="0.3">
      <c r="A172" s="5" t="s">
        <v>158</v>
      </c>
      <c r="B172" s="4">
        <f t="shared" si="18"/>
        <v>85</v>
      </c>
      <c r="C172" s="5" t="s">
        <v>171</v>
      </c>
      <c r="D172" s="5" t="s">
        <v>172</v>
      </c>
      <c r="E172" s="5">
        <v>1</v>
      </c>
      <c r="F172" s="5" t="s">
        <v>12</v>
      </c>
      <c r="G172" s="6" t="s">
        <v>13</v>
      </c>
      <c r="H172" s="6">
        <v>1</v>
      </c>
      <c r="I172" s="6" t="s">
        <v>14</v>
      </c>
    </row>
    <row r="173" spans="1:9" x14ac:dyDescent="0.3">
      <c r="A173" s="5" t="s">
        <v>158</v>
      </c>
      <c r="B173" s="4">
        <f t="shared" si="19"/>
        <v>85</v>
      </c>
      <c r="C173" s="5" t="s">
        <v>171</v>
      </c>
      <c r="D173" s="5" t="s">
        <v>172</v>
      </c>
      <c r="E173" s="5">
        <v>2</v>
      </c>
      <c r="F173" s="5" t="s">
        <v>15</v>
      </c>
      <c r="G173" s="6" t="s">
        <v>16</v>
      </c>
      <c r="H173" s="6">
        <v>1</v>
      </c>
      <c r="I173" s="6" t="s">
        <v>17</v>
      </c>
    </row>
    <row r="174" spans="1:9" x14ac:dyDescent="0.3">
      <c r="A174" s="5" t="s">
        <v>158</v>
      </c>
      <c r="B174" s="4">
        <f t="shared" si="18"/>
        <v>86</v>
      </c>
      <c r="C174" s="5" t="s">
        <v>173</v>
      </c>
      <c r="D174" s="5" t="s">
        <v>174</v>
      </c>
      <c r="E174" s="5">
        <v>1</v>
      </c>
      <c r="F174" s="5" t="s">
        <v>12</v>
      </c>
      <c r="G174" s="6" t="s">
        <v>13</v>
      </c>
      <c r="H174" s="6">
        <v>1</v>
      </c>
      <c r="I174" s="6" t="s">
        <v>14</v>
      </c>
    </row>
    <row r="175" spans="1:9" x14ac:dyDescent="0.3">
      <c r="A175" s="5" t="s">
        <v>158</v>
      </c>
      <c r="B175" s="4">
        <f t="shared" si="19"/>
        <v>86</v>
      </c>
      <c r="C175" s="5" t="s">
        <v>173</v>
      </c>
      <c r="D175" s="5" t="s">
        <v>174</v>
      </c>
      <c r="E175" s="5">
        <v>2</v>
      </c>
      <c r="F175" s="5" t="s">
        <v>15</v>
      </c>
      <c r="G175" s="6" t="s">
        <v>16</v>
      </c>
      <c r="H175" s="6">
        <v>1</v>
      </c>
      <c r="I175" s="6" t="s">
        <v>17</v>
      </c>
    </row>
    <row r="176" spans="1:9" x14ac:dyDescent="0.3">
      <c r="A176" s="5" t="s">
        <v>158</v>
      </c>
      <c r="B176" s="4">
        <f t="shared" si="18"/>
        <v>87</v>
      </c>
      <c r="C176" s="5" t="s">
        <v>175</v>
      </c>
      <c r="D176" s="5" t="s">
        <v>176</v>
      </c>
      <c r="E176" s="5">
        <v>1</v>
      </c>
      <c r="F176" s="5" t="s">
        <v>12</v>
      </c>
      <c r="G176" s="6" t="s">
        <v>13</v>
      </c>
      <c r="H176" s="6">
        <v>1</v>
      </c>
      <c r="I176" s="6" t="s">
        <v>14</v>
      </c>
    </row>
    <row r="177" spans="1:9" x14ac:dyDescent="0.3">
      <c r="A177" s="5" t="s">
        <v>158</v>
      </c>
      <c r="B177" s="4">
        <f t="shared" si="19"/>
        <v>87</v>
      </c>
      <c r="C177" s="5" t="s">
        <v>175</v>
      </c>
      <c r="D177" s="5" t="s">
        <v>176</v>
      </c>
      <c r="E177" s="5">
        <v>2</v>
      </c>
      <c r="F177" s="5" t="s">
        <v>15</v>
      </c>
      <c r="G177" s="6" t="s">
        <v>16</v>
      </c>
      <c r="H177" s="6">
        <v>1</v>
      </c>
      <c r="I177" s="6" t="s">
        <v>17</v>
      </c>
    </row>
    <row r="178" spans="1:9" x14ac:dyDescent="0.3">
      <c r="A178" s="5" t="s">
        <v>158</v>
      </c>
      <c r="B178" s="4">
        <f t="shared" si="18"/>
        <v>88</v>
      </c>
      <c r="C178" s="5" t="s">
        <v>177</v>
      </c>
      <c r="D178" s="5" t="s">
        <v>178</v>
      </c>
      <c r="E178" s="5">
        <v>1</v>
      </c>
      <c r="F178" s="5" t="s">
        <v>12</v>
      </c>
      <c r="G178" s="6" t="s">
        <v>13</v>
      </c>
      <c r="H178" s="6">
        <v>1</v>
      </c>
      <c r="I178" s="6" t="s">
        <v>14</v>
      </c>
    </row>
    <row r="179" spans="1:9" x14ac:dyDescent="0.3">
      <c r="A179" s="5" t="s">
        <v>158</v>
      </c>
      <c r="B179" s="4">
        <f t="shared" si="19"/>
        <v>88</v>
      </c>
      <c r="C179" s="5" t="s">
        <v>177</v>
      </c>
      <c r="D179" s="5" t="s">
        <v>178</v>
      </c>
      <c r="E179" s="5">
        <v>2</v>
      </c>
      <c r="F179" s="5" t="s">
        <v>15</v>
      </c>
      <c r="G179" s="6" t="s">
        <v>16</v>
      </c>
      <c r="H179" s="6">
        <v>1</v>
      </c>
      <c r="I179" s="6" t="s">
        <v>17</v>
      </c>
    </row>
    <row r="180" spans="1:9" x14ac:dyDescent="0.3">
      <c r="A180" s="5" t="s">
        <v>158</v>
      </c>
      <c r="B180" s="4">
        <f t="shared" si="18"/>
        <v>89</v>
      </c>
      <c r="C180" s="5" t="s">
        <v>179</v>
      </c>
      <c r="D180" s="5" t="s">
        <v>180</v>
      </c>
      <c r="E180" s="5">
        <v>1</v>
      </c>
      <c r="F180" s="5" t="s">
        <v>12</v>
      </c>
      <c r="G180" s="6" t="s">
        <v>13</v>
      </c>
      <c r="H180" s="6">
        <v>1</v>
      </c>
      <c r="I180" s="6" t="s">
        <v>14</v>
      </c>
    </row>
    <row r="181" spans="1:9" x14ac:dyDescent="0.3">
      <c r="A181" s="5" t="s">
        <v>158</v>
      </c>
      <c r="B181" s="4">
        <f t="shared" si="19"/>
        <v>89</v>
      </c>
      <c r="C181" s="5" t="s">
        <v>179</v>
      </c>
      <c r="D181" s="5" t="s">
        <v>180</v>
      </c>
      <c r="E181" s="5">
        <v>2</v>
      </c>
      <c r="F181" s="5" t="s">
        <v>15</v>
      </c>
      <c r="G181" s="6" t="s">
        <v>16</v>
      </c>
      <c r="H181" s="6">
        <v>1</v>
      </c>
      <c r="I181" s="6" t="s">
        <v>17</v>
      </c>
    </row>
    <row r="182" spans="1:9" x14ac:dyDescent="0.3">
      <c r="A182" s="5" t="s">
        <v>158</v>
      </c>
      <c r="B182" s="4">
        <f t="shared" si="18"/>
        <v>90</v>
      </c>
      <c r="C182" s="5" t="s">
        <v>181</v>
      </c>
      <c r="D182" s="5" t="s">
        <v>182</v>
      </c>
      <c r="E182" s="5">
        <v>1</v>
      </c>
      <c r="F182" s="5" t="s">
        <v>12</v>
      </c>
      <c r="G182" s="6" t="s">
        <v>13</v>
      </c>
      <c r="H182" s="6">
        <v>1</v>
      </c>
      <c r="I182" s="6" t="s">
        <v>14</v>
      </c>
    </row>
    <row r="183" spans="1:9" x14ac:dyDescent="0.3">
      <c r="A183" s="5" t="s">
        <v>158</v>
      </c>
      <c r="B183" s="4">
        <f t="shared" si="19"/>
        <v>90</v>
      </c>
      <c r="C183" s="5" t="s">
        <v>181</v>
      </c>
      <c r="D183" s="5" t="s">
        <v>182</v>
      </c>
      <c r="E183" s="5">
        <v>2</v>
      </c>
      <c r="F183" s="5" t="s">
        <v>15</v>
      </c>
      <c r="G183" s="6" t="s">
        <v>16</v>
      </c>
      <c r="H183" s="6">
        <v>1</v>
      </c>
      <c r="I183" s="6" t="s">
        <v>17</v>
      </c>
    </row>
    <row r="184" spans="1:9" x14ac:dyDescent="0.3">
      <c r="A184" s="5" t="s">
        <v>158</v>
      </c>
      <c r="B184" s="4">
        <f t="shared" si="18"/>
        <v>91</v>
      </c>
      <c r="C184" s="5" t="s">
        <v>183</v>
      </c>
      <c r="D184" s="5" t="s">
        <v>184</v>
      </c>
      <c r="E184" s="5">
        <v>1</v>
      </c>
      <c r="F184" s="5" t="s">
        <v>12</v>
      </c>
      <c r="G184" s="6" t="s">
        <v>13</v>
      </c>
      <c r="H184" s="6">
        <v>1</v>
      </c>
      <c r="I184" s="6" t="s">
        <v>14</v>
      </c>
    </row>
    <row r="185" spans="1:9" x14ac:dyDescent="0.3">
      <c r="A185" s="5" t="s">
        <v>158</v>
      </c>
      <c r="B185" s="4">
        <f t="shared" si="19"/>
        <v>91</v>
      </c>
      <c r="C185" s="5" t="s">
        <v>183</v>
      </c>
      <c r="D185" s="5" t="s">
        <v>184</v>
      </c>
      <c r="E185" s="5">
        <v>2</v>
      </c>
      <c r="F185" s="5" t="s">
        <v>15</v>
      </c>
      <c r="G185" s="6" t="s">
        <v>16</v>
      </c>
      <c r="H185" s="6">
        <v>1</v>
      </c>
      <c r="I185" s="6" t="s">
        <v>17</v>
      </c>
    </row>
    <row r="186" spans="1:9" x14ac:dyDescent="0.3">
      <c r="A186" s="5" t="s">
        <v>158</v>
      </c>
      <c r="B186" s="4">
        <f t="shared" ref="B186:B248" si="20">B185+1</f>
        <v>92</v>
      </c>
      <c r="C186" s="5" t="s">
        <v>185</v>
      </c>
      <c r="D186" s="5" t="s">
        <v>186</v>
      </c>
      <c r="E186" s="5">
        <v>1</v>
      </c>
      <c r="F186" s="5" t="s">
        <v>12</v>
      </c>
      <c r="G186" s="6" t="s">
        <v>13</v>
      </c>
      <c r="H186" s="6">
        <v>1</v>
      </c>
      <c r="I186" s="6" t="s">
        <v>14</v>
      </c>
    </row>
    <row r="187" spans="1:9" x14ac:dyDescent="0.3">
      <c r="A187" s="5" t="s">
        <v>158</v>
      </c>
      <c r="B187" s="4">
        <f t="shared" ref="B187:B249" si="21">B186</f>
        <v>92</v>
      </c>
      <c r="C187" s="5" t="s">
        <v>185</v>
      </c>
      <c r="D187" s="5" t="s">
        <v>186</v>
      </c>
      <c r="E187" s="5">
        <v>2</v>
      </c>
      <c r="F187" s="5" t="s">
        <v>15</v>
      </c>
      <c r="G187" s="6" t="s">
        <v>16</v>
      </c>
      <c r="H187" s="6">
        <v>1</v>
      </c>
      <c r="I187" s="6" t="s">
        <v>17</v>
      </c>
    </row>
    <row r="188" spans="1:9" x14ac:dyDescent="0.3">
      <c r="A188" s="5" t="s">
        <v>158</v>
      </c>
      <c r="B188" s="4">
        <f t="shared" si="20"/>
        <v>93</v>
      </c>
      <c r="C188" s="5" t="s">
        <v>187</v>
      </c>
      <c r="D188" s="5" t="s">
        <v>188</v>
      </c>
      <c r="E188" s="5">
        <v>1</v>
      </c>
      <c r="F188" s="5" t="s">
        <v>12</v>
      </c>
      <c r="G188" s="6" t="s">
        <v>13</v>
      </c>
      <c r="H188" s="6">
        <v>1</v>
      </c>
      <c r="I188" s="6" t="s">
        <v>14</v>
      </c>
    </row>
    <row r="189" spans="1:9" x14ac:dyDescent="0.3">
      <c r="A189" s="5" t="s">
        <v>158</v>
      </c>
      <c r="B189" s="4">
        <f t="shared" si="21"/>
        <v>93</v>
      </c>
      <c r="C189" s="5" t="s">
        <v>187</v>
      </c>
      <c r="D189" s="5" t="s">
        <v>188</v>
      </c>
      <c r="E189" s="5">
        <v>2</v>
      </c>
      <c r="F189" s="5" t="s">
        <v>15</v>
      </c>
      <c r="G189" s="6" t="s">
        <v>16</v>
      </c>
      <c r="H189" s="6">
        <v>1</v>
      </c>
      <c r="I189" s="6" t="s">
        <v>17</v>
      </c>
    </row>
    <row r="190" spans="1:9" x14ac:dyDescent="0.3">
      <c r="A190" s="5" t="s">
        <v>158</v>
      </c>
      <c r="B190" s="4">
        <f t="shared" si="20"/>
        <v>94</v>
      </c>
      <c r="C190" s="5" t="s">
        <v>189</v>
      </c>
      <c r="D190" s="5" t="s">
        <v>190</v>
      </c>
      <c r="E190" s="5">
        <v>1</v>
      </c>
      <c r="F190" s="5" t="s">
        <v>12</v>
      </c>
      <c r="G190" s="6" t="s">
        <v>13</v>
      </c>
      <c r="H190" s="6">
        <v>1</v>
      </c>
      <c r="I190" s="6" t="s">
        <v>14</v>
      </c>
    </row>
    <row r="191" spans="1:9" x14ac:dyDescent="0.3">
      <c r="A191" s="5" t="s">
        <v>158</v>
      </c>
      <c r="B191" s="4">
        <f t="shared" si="21"/>
        <v>94</v>
      </c>
      <c r="C191" s="5" t="s">
        <v>189</v>
      </c>
      <c r="D191" s="5" t="s">
        <v>190</v>
      </c>
      <c r="E191" s="5">
        <v>2</v>
      </c>
      <c r="F191" s="5" t="s">
        <v>15</v>
      </c>
      <c r="G191" s="6" t="s">
        <v>16</v>
      </c>
      <c r="H191" s="6">
        <v>1</v>
      </c>
      <c r="I191" s="6" t="s">
        <v>17</v>
      </c>
    </row>
    <row r="192" spans="1:9" x14ac:dyDescent="0.3">
      <c r="A192" s="5" t="s">
        <v>158</v>
      </c>
      <c r="B192" s="4">
        <f t="shared" si="20"/>
        <v>95</v>
      </c>
      <c r="C192" s="5" t="s">
        <v>191</v>
      </c>
      <c r="D192" s="5" t="s">
        <v>192</v>
      </c>
      <c r="E192" s="5">
        <v>1</v>
      </c>
      <c r="F192" s="5" t="s">
        <v>12</v>
      </c>
      <c r="G192" s="6" t="s">
        <v>13</v>
      </c>
      <c r="H192" s="6">
        <v>1</v>
      </c>
      <c r="I192" s="6" t="s">
        <v>14</v>
      </c>
    </row>
    <row r="193" spans="1:9" x14ac:dyDescent="0.3">
      <c r="A193" s="5" t="s">
        <v>158</v>
      </c>
      <c r="B193" s="4">
        <f t="shared" si="21"/>
        <v>95</v>
      </c>
      <c r="C193" s="5" t="s">
        <v>191</v>
      </c>
      <c r="D193" s="5" t="s">
        <v>192</v>
      </c>
      <c r="E193" s="5">
        <v>2</v>
      </c>
      <c r="F193" s="5" t="s">
        <v>15</v>
      </c>
      <c r="G193" s="6" t="s">
        <v>16</v>
      </c>
      <c r="H193" s="6">
        <v>1</v>
      </c>
      <c r="I193" s="6" t="s">
        <v>17</v>
      </c>
    </row>
    <row r="194" spans="1:9" x14ac:dyDescent="0.3">
      <c r="A194" s="4" t="s">
        <v>193</v>
      </c>
      <c r="B194" s="4">
        <f t="shared" si="20"/>
        <v>96</v>
      </c>
      <c r="C194" s="4" t="s">
        <v>194</v>
      </c>
      <c r="D194" s="4" t="s">
        <v>195</v>
      </c>
      <c r="E194" s="4">
        <v>1</v>
      </c>
      <c r="F194" s="4" t="s">
        <v>12</v>
      </c>
      <c r="G194" s="4" t="s">
        <v>13</v>
      </c>
      <c r="H194" s="4">
        <v>1</v>
      </c>
      <c r="I194" s="4" t="s">
        <v>14</v>
      </c>
    </row>
    <row r="195" spans="1:9" x14ac:dyDescent="0.3">
      <c r="A195" s="4" t="s">
        <v>193</v>
      </c>
      <c r="B195" s="4">
        <f t="shared" si="21"/>
        <v>96</v>
      </c>
      <c r="C195" s="4" t="s">
        <v>194</v>
      </c>
      <c r="D195" s="4" t="s">
        <v>195</v>
      </c>
      <c r="E195" s="4">
        <v>2</v>
      </c>
      <c r="F195" s="4" t="s">
        <v>15</v>
      </c>
      <c r="G195" s="4" t="s">
        <v>16</v>
      </c>
      <c r="H195" s="4">
        <v>17</v>
      </c>
      <c r="I195" s="4" t="s">
        <v>92</v>
      </c>
    </row>
    <row r="196" spans="1:9" x14ac:dyDescent="0.3">
      <c r="A196" s="4" t="s">
        <v>193</v>
      </c>
      <c r="B196" s="4">
        <f t="shared" si="20"/>
        <v>97</v>
      </c>
      <c r="C196" s="4" t="s">
        <v>196</v>
      </c>
      <c r="D196" s="4" t="s">
        <v>197</v>
      </c>
      <c r="E196" s="4">
        <v>1</v>
      </c>
      <c r="F196" s="4" t="s">
        <v>12</v>
      </c>
      <c r="G196" s="4" t="s">
        <v>13</v>
      </c>
      <c r="H196" s="4">
        <v>1</v>
      </c>
      <c r="I196" s="4" t="s">
        <v>14</v>
      </c>
    </row>
    <row r="197" spans="1:9" x14ac:dyDescent="0.3">
      <c r="A197" s="4" t="s">
        <v>193</v>
      </c>
      <c r="B197" s="4">
        <f t="shared" si="21"/>
        <v>97</v>
      </c>
      <c r="C197" s="4" t="s">
        <v>196</v>
      </c>
      <c r="D197" s="4" t="s">
        <v>197</v>
      </c>
      <c r="E197" s="4">
        <v>2</v>
      </c>
      <c r="F197" s="4" t="s">
        <v>15</v>
      </c>
      <c r="G197" s="4" t="s">
        <v>16</v>
      </c>
      <c r="H197" s="4">
        <v>17</v>
      </c>
      <c r="I197" s="4" t="s">
        <v>92</v>
      </c>
    </row>
    <row r="198" spans="1:9" x14ac:dyDescent="0.3">
      <c r="A198" s="4" t="s">
        <v>193</v>
      </c>
      <c r="B198" s="4">
        <f t="shared" si="20"/>
        <v>98</v>
      </c>
      <c r="C198" s="4" t="s">
        <v>198</v>
      </c>
      <c r="D198" s="4" t="s">
        <v>199</v>
      </c>
      <c r="E198" s="4">
        <v>1</v>
      </c>
      <c r="F198" s="4" t="s">
        <v>12</v>
      </c>
      <c r="G198" s="4" t="s">
        <v>13</v>
      </c>
      <c r="H198" s="4">
        <v>1</v>
      </c>
      <c r="I198" s="4" t="s">
        <v>14</v>
      </c>
    </row>
    <row r="199" spans="1:9" x14ac:dyDescent="0.3">
      <c r="A199" s="4" t="s">
        <v>193</v>
      </c>
      <c r="B199" s="4">
        <f t="shared" si="21"/>
        <v>98</v>
      </c>
      <c r="C199" s="4" t="s">
        <v>198</v>
      </c>
      <c r="D199" s="4" t="s">
        <v>199</v>
      </c>
      <c r="E199" s="4">
        <v>2</v>
      </c>
      <c r="F199" s="4" t="s">
        <v>15</v>
      </c>
      <c r="G199" s="4" t="s">
        <v>16</v>
      </c>
      <c r="H199" s="4">
        <v>17</v>
      </c>
      <c r="I199" s="4" t="s">
        <v>92</v>
      </c>
    </row>
    <row r="200" spans="1:9" x14ac:dyDescent="0.3">
      <c r="A200" s="4" t="s">
        <v>193</v>
      </c>
      <c r="B200" s="4">
        <f t="shared" si="20"/>
        <v>99</v>
      </c>
      <c r="C200" s="4" t="s">
        <v>200</v>
      </c>
      <c r="D200" s="4" t="s">
        <v>201</v>
      </c>
      <c r="E200" s="4">
        <v>1</v>
      </c>
      <c r="F200" s="4" t="s">
        <v>12</v>
      </c>
      <c r="G200" s="4" t="s">
        <v>13</v>
      </c>
      <c r="H200" s="4">
        <v>1</v>
      </c>
      <c r="I200" s="4" t="s">
        <v>14</v>
      </c>
    </row>
    <row r="201" spans="1:9" x14ac:dyDescent="0.3">
      <c r="A201" s="4" t="s">
        <v>193</v>
      </c>
      <c r="B201" s="4">
        <f t="shared" si="21"/>
        <v>99</v>
      </c>
      <c r="C201" s="4" t="s">
        <v>200</v>
      </c>
      <c r="D201" s="4" t="s">
        <v>201</v>
      </c>
      <c r="E201" s="4">
        <v>2</v>
      </c>
      <c r="F201" s="4" t="s">
        <v>15</v>
      </c>
      <c r="G201" s="4" t="s">
        <v>16</v>
      </c>
      <c r="H201" s="4">
        <v>17</v>
      </c>
      <c r="I201" s="4" t="s">
        <v>92</v>
      </c>
    </row>
    <row r="202" spans="1:9" x14ac:dyDescent="0.3">
      <c r="A202" s="4" t="s">
        <v>193</v>
      </c>
      <c r="B202" s="4">
        <f t="shared" si="20"/>
        <v>100</v>
      </c>
      <c r="C202" s="4" t="s">
        <v>202</v>
      </c>
      <c r="D202" s="4" t="s">
        <v>203</v>
      </c>
      <c r="E202" s="4">
        <v>1</v>
      </c>
      <c r="F202" s="4" t="s">
        <v>12</v>
      </c>
      <c r="G202" s="4" t="s">
        <v>13</v>
      </c>
      <c r="H202" s="4">
        <v>1</v>
      </c>
      <c r="I202" s="4" t="s">
        <v>14</v>
      </c>
    </row>
    <row r="203" spans="1:9" x14ac:dyDescent="0.3">
      <c r="A203" s="4" t="s">
        <v>193</v>
      </c>
      <c r="B203" s="4">
        <f t="shared" si="21"/>
        <v>100</v>
      </c>
      <c r="C203" s="4" t="s">
        <v>202</v>
      </c>
      <c r="D203" s="4" t="s">
        <v>203</v>
      </c>
      <c r="E203" s="4">
        <v>2</v>
      </c>
      <c r="F203" s="4" t="s">
        <v>15</v>
      </c>
      <c r="G203" s="4" t="s">
        <v>16</v>
      </c>
      <c r="H203" s="4">
        <v>17</v>
      </c>
      <c r="I203" s="4" t="s">
        <v>92</v>
      </c>
    </row>
    <row r="204" spans="1:9" x14ac:dyDescent="0.3">
      <c r="A204" s="4" t="s">
        <v>193</v>
      </c>
      <c r="B204" s="4">
        <f t="shared" si="20"/>
        <v>101</v>
      </c>
      <c r="C204" s="4" t="s">
        <v>204</v>
      </c>
      <c r="D204" s="4" t="s">
        <v>205</v>
      </c>
      <c r="E204" s="4">
        <v>1</v>
      </c>
      <c r="F204" s="4" t="s">
        <v>12</v>
      </c>
      <c r="G204" s="4" t="s">
        <v>13</v>
      </c>
      <c r="H204" s="4">
        <v>1</v>
      </c>
      <c r="I204" s="4" t="s">
        <v>14</v>
      </c>
    </row>
    <row r="205" spans="1:9" x14ac:dyDescent="0.3">
      <c r="A205" s="4" t="s">
        <v>193</v>
      </c>
      <c r="B205" s="4">
        <f t="shared" si="21"/>
        <v>101</v>
      </c>
      <c r="C205" s="4" t="s">
        <v>204</v>
      </c>
      <c r="D205" s="4" t="s">
        <v>205</v>
      </c>
      <c r="E205" s="4">
        <v>2</v>
      </c>
      <c r="F205" s="4" t="s">
        <v>15</v>
      </c>
      <c r="G205" s="4" t="s">
        <v>16</v>
      </c>
      <c r="H205" s="4">
        <v>17</v>
      </c>
      <c r="I205" s="4" t="s">
        <v>92</v>
      </c>
    </row>
    <row r="206" spans="1:9" x14ac:dyDescent="0.3">
      <c r="A206" s="4" t="s">
        <v>193</v>
      </c>
      <c r="B206" s="4">
        <f t="shared" si="20"/>
        <v>102</v>
      </c>
      <c r="C206" s="4" t="s">
        <v>206</v>
      </c>
      <c r="D206" s="4" t="s">
        <v>207</v>
      </c>
      <c r="E206" s="4">
        <v>1</v>
      </c>
      <c r="F206" s="4" t="s">
        <v>12</v>
      </c>
      <c r="G206" s="4" t="s">
        <v>13</v>
      </c>
      <c r="H206" s="4">
        <v>1</v>
      </c>
      <c r="I206" s="4" t="s">
        <v>14</v>
      </c>
    </row>
    <row r="207" spans="1:9" x14ac:dyDescent="0.3">
      <c r="A207" s="4" t="s">
        <v>193</v>
      </c>
      <c r="B207" s="4">
        <f t="shared" si="21"/>
        <v>102</v>
      </c>
      <c r="C207" s="4" t="s">
        <v>206</v>
      </c>
      <c r="D207" s="4" t="s">
        <v>207</v>
      </c>
      <c r="E207" s="4">
        <v>2</v>
      </c>
      <c r="F207" s="4" t="s">
        <v>15</v>
      </c>
      <c r="G207" s="4" t="s">
        <v>16</v>
      </c>
      <c r="H207" s="4">
        <v>17</v>
      </c>
      <c r="I207" s="4" t="s">
        <v>92</v>
      </c>
    </row>
    <row r="208" spans="1:9" x14ac:dyDescent="0.3">
      <c r="A208" s="4" t="s">
        <v>193</v>
      </c>
      <c r="B208" s="4">
        <f t="shared" si="20"/>
        <v>103</v>
      </c>
      <c r="C208" s="4" t="s">
        <v>208</v>
      </c>
      <c r="D208" s="4" t="s">
        <v>209</v>
      </c>
      <c r="E208" s="4">
        <v>1</v>
      </c>
      <c r="F208" s="4" t="s">
        <v>12</v>
      </c>
      <c r="G208" s="4" t="s">
        <v>13</v>
      </c>
      <c r="H208" s="4">
        <v>1</v>
      </c>
      <c r="I208" s="4" t="s">
        <v>14</v>
      </c>
    </row>
    <row r="209" spans="1:9" x14ac:dyDescent="0.3">
      <c r="A209" s="4" t="s">
        <v>193</v>
      </c>
      <c r="B209" s="4">
        <f t="shared" si="21"/>
        <v>103</v>
      </c>
      <c r="C209" s="4" t="s">
        <v>208</v>
      </c>
      <c r="D209" s="4" t="s">
        <v>209</v>
      </c>
      <c r="E209" s="4">
        <v>2</v>
      </c>
      <c r="F209" s="4" t="s">
        <v>15</v>
      </c>
      <c r="G209" s="4" t="s">
        <v>16</v>
      </c>
      <c r="H209" s="4">
        <v>17</v>
      </c>
      <c r="I209" s="4" t="s">
        <v>92</v>
      </c>
    </row>
    <row r="210" spans="1:9" x14ac:dyDescent="0.3">
      <c r="A210" s="4" t="s">
        <v>193</v>
      </c>
      <c r="B210" s="4">
        <f t="shared" si="20"/>
        <v>104</v>
      </c>
      <c r="C210" s="4" t="s">
        <v>210</v>
      </c>
      <c r="D210" s="4" t="s">
        <v>211</v>
      </c>
      <c r="E210" s="4">
        <v>1</v>
      </c>
      <c r="F210" s="4" t="s">
        <v>12</v>
      </c>
      <c r="G210" s="4" t="s">
        <v>13</v>
      </c>
      <c r="H210" s="4">
        <v>1</v>
      </c>
      <c r="I210" s="4" t="s">
        <v>14</v>
      </c>
    </row>
    <row r="211" spans="1:9" x14ac:dyDescent="0.3">
      <c r="A211" s="4" t="s">
        <v>193</v>
      </c>
      <c r="B211" s="4">
        <f t="shared" si="21"/>
        <v>104</v>
      </c>
      <c r="C211" s="4" t="s">
        <v>210</v>
      </c>
      <c r="D211" s="4" t="s">
        <v>211</v>
      </c>
      <c r="E211" s="4">
        <v>2</v>
      </c>
      <c r="F211" s="4" t="s">
        <v>15</v>
      </c>
      <c r="G211" s="4" t="s">
        <v>16</v>
      </c>
      <c r="H211" s="4">
        <v>17</v>
      </c>
      <c r="I211" s="4" t="s">
        <v>92</v>
      </c>
    </row>
    <row r="212" spans="1:9" x14ac:dyDescent="0.3">
      <c r="A212" s="4" t="s">
        <v>193</v>
      </c>
      <c r="B212" s="4">
        <f t="shared" si="20"/>
        <v>105</v>
      </c>
      <c r="C212" s="4" t="s">
        <v>212</v>
      </c>
      <c r="D212" s="4" t="s">
        <v>213</v>
      </c>
      <c r="E212" s="4">
        <v>1</v>
      </c>
      <c r="F212" s="4" t="s">
        <v>12</v>
      </c>
      <c r="G212" s="4" t="s">
        <v>13</v>
      </c>
      <c r="H212" s="4">
        <v>1</v>
      </c>
      <c r="I212" s="4" t="s">
        <v>14</v>
      </c>
    </row>
    <row r="213" spans="1:9" x14ac:dyDescent="0.3">
      <c r="A213" s="4" t="s">
        <v>193</v>
      </c>
      <c r="B213" s="4">
        <f t="shared" si="21"/>
        <v>105</v>
      </c>
      <c r="C213" s="4" t="s">
        <v>212</v>
      </c>
      <c r="D213" s="4" t="s">
        <v>213</v>
      </c>
      <c r="E213" s="4">
        <v>2</v>
      </c>
      <c r="F213" s="4" t="s">
        <v>15</v>
      </c>
      <c r="G213" s="4" t="s">
        <v>16</v>
      </c>
      <c r="H213" s="4">
        <v>17</v>
      </c>
      <c r="I213" s="4" t="s">
        <v>92</v>
      </c>
    </row>
    <row r="214" spans="1:9" x14ac:dyDescent="0.3">
      <c r="A214" s="4" t="s">
        <v>193</v>
      </c>
      <c r="B214" s="4">
        <f t="shared" si="20"/>
        <v>106</v>
      </c>
      <c r="C214" s="4" t="s">
        <v>214</v>
      </c>
      <c r="D214" s="4" t="s">
        <v>215</v>
      </c>
      <c r="E214" s="4">
        <v>1</v>
      </c>
      <c r="F214" s="4" t="s">
        <v>12</v>
      </c>
      <c r="G214" s="4" t="s">
        <v>13</v>
      </c>
      <c r="H214" s="4">
        <v>1</v>
      </c>
      <c r="I214" s="4" t="s">
        <v>14</v>
      </c>
    </row>
    <row r="215" spans="1:9" x14ac:dyDescent="0.3">
      <c r="A215" s="4" t="s">
        <v>193</v>
      </c>
      <c r="B215" s="4">
        <f t="shared" si="21"/>
        <v>106</v>
      </c>
      <c r="C215" s="4" t="s">
        <v>214</v>
      </c>
      <c r="D215" s="4" t="s">
        <v>215</v>
      </c>
      <c r="E215" s="4">
        <v>2</v>
      </c>
      <c r="F215" s="4" t="s">
        <v>15</v>
      </c>
      <c r="G215" s="4" t="s">
        <v>16</v>
      </c>
      <c r="H215" s="4">
        <v>17</v>
      </c>
      <c r="I215" s="4" t="s">
        <v>92</v>
      </c>
    </row>
    <row r="216" spans="1:9" x14ac:dyDescent="0.3">
      <c r="A216" s="4" t="s">
        <v>193</v>
      </c>
      <c r="B216" s="4">
        <f t="shared" si="20"/>
        <v>107</v>
      </c>
      <c r="C216" s="4" t="s">
        <v>216</v>
      </c>
      <c r="D216" s="4" t="s">
        <v>217</v>
      </c>
      <c r="E216" s="4">
        <v>1</v>
      </c>
      <c r="F216" s="4" t="s">
        <v>12</v>
      </c>
      <c r="G216" s="4" t="s">
        <v>13</v>
      </c>
      <c r="H216" s="4">
        <v>1</v>
      </c>
      <c r="I216" s="4" t="s">
        <v>14</v>
      </c>
    </row>
    <row r="217" spans="1:9" x14ac:dyDescent="0.3">
      <c r="A217" s="4" t="s">
        <v>193</v>
      </c>
      <c r="B217" s="4">
        <f t="shared" si="21"/>
        <v>107</v>
      </c>
      <c r="C217" s="4" t="s">
        <v>216</v>
      </c>
      <c r="D217" s="4" t="s">
        <v>217</v>
      </c>
      <c r="E217" s="4">
        <v>2</v>
      </c>
      <c r="F217" s="4" t="s">
        <v>15</v>
      </c>
      <c r="G217" s="4" t="s">
        <v>16</v>
      </c>
      <c r="H217" s="4">
        <v>17</v>
      </c>
      <c r="I217" s="4" t="s">
        <v>92</v>
      </c>
    </row>
    <row r="218" spans="1:9" x14ac:dyDescent="0.3">
      <c r="A218" s="4" t="s">
        <v>193</v>
      </c>
      <c r="B218" s="4">
        <f t="shared" si="20"/>
        <v>108</v>
      </c>
      <c r="C218" s="4" t="s">
        <v>218</v>
      </c>
      <c r="D218" s="4" t="s">
        <v>219</v>
      </c>
      <c r="E218" s="4">
        <v>1</v>
      </c>
      <c r="F218" s="4" t="s">
        <v>12</v>
      </c>
      <c r="G218" s="4" t="s">
        <v>13</v>
      </c>
      <c r="H218" s="4">
        <v>1</v>
      </c>
      <c r="I218" s="4" t="s">
        <v>14</v>
      </c>
    </row>
    <row r="219" spans="1:9" x14ac:dyDescent="0.3">
      <c r="A219" s="4" t="s">
        <v>193</v>
      </c>
      <c r="B219" s="4">
        <f t="shared" si="21"/>
        <v>108</v>
      </c>
      <c r="C219" s="4" t="s">
        <v>218</v>
      </c>
      <c r="D219" s="4" t="s">
        <v>219</v>
      </c>
      <c r="E219" s="4">
        <v>2</v>
      </c>
      <c r="F219" s="4" t="s">
        <v>15</v>
      </c>
      <c r="G219" s="4" t="s">
        <v>16</v>
      </c>
      <c r="H219" s="4">
        <v>14</v>
      </c>
      <c r="I219" s="4" t="s">
        <v>92</v>
      </c>
    </row>
    <row r="220" spans="1:9" x14ac:dyDescent="0.3">
      <c r="A220" s="4" t="s">
        <v>193</v>
      </c>
      <c r="B220" s="4">
        <f t="shared" si="20"/>
        <v>109</v>
      </c>
      <c r="C220" s="4" t="s">
        <v>220</v>
      </c>
      <c r="D220" s="4" t="s">
        <v>221</v>
      </c>
      <c r="E220" s="4">
        <v>1</v>
      </c>
      <c r="F220" s="4" t="s">
        <v>12</v>
      </c>
      <c r="G220" s="4" t="s">
        <v>13</v>
      </c>
      <c r="H220" s="4">
        <v>1</v>
      </c>
      <c r="I220" s="4" t="s">
        <v>14</v>
      </c>
    </row>
    <row r="221" spans="1:9" x14ac:dyDescent="0.3">
      <c r="A221" s="4" t="s">
        <v>193</v>
      </c>
      <c r="B221" s="4">
        <f t="shared" si="21"/>
        <v>109</v>
      </c>
      <c r="C221" s="4" t="s">
        <v>220</v>
      </c>
      <c r="D221" s="4" t="s">
        <v>221</v>
      </c>
      <c r="E221" s="4">
        <v>2</v>
      </c>
      <c r="F221" s="4" t="s">
        <v>15</v>
      </c>
      <c r="G221" s="4" t="s">
        <v>16</v>
      </c>
      <c r="H221" s="4">
        <v>14</v>
      </c>
      <c r="I221" s="4" t="s">
        <v>92</v>
      </c>
    </row>
    <row r="222" spans="1:9" x14ac:dyDescent="0.3">
      <c r="A222" s="4" t="s">
        <v>193</v>
      </c>
      <c r="B222" s="4">
        <f t="shared" si="20"/>
        <v>110</v>
      </c>
      <c r="C222" s="4" t="s">
        <v>222</v>
      </c>
      <c r="D222" s="4" t="s">
        <v>223</v>
      </c>
      <c r="E222" s="4">
        <v>1</v>
      </c>
      <c r="F222" s="4" t="s">
        <v>12</v>
      </c>
      <c r="G222" s="4" t="s">
        <v>13</v>
      </c>
      <c r="H222" s="4">
        <v>1</v>
      </c>
      <c r="I222" s="4" t="s">
        <v>14</v>
      </c>
    </row>
    <row r="223" spans="1:9" x14ac:dyDescent="0.3">
      <c r="A223" s="4" t="s">
        <v>193</v>
      </c>
      <c r="B223" s="4">
        <f t="shared" si="21"/>
        <v>110</v>
      </c>
      <c r="C223" s="4" t="s">
        <v>222</v>
      </c>
      <c r="D223" s="4" t="s">
        <v>223</v>
      </c>
      <c r="E223" s="4">
        <v>2</v>
      </c>
      <c r="F223" s="4" t="s">
        <v>15</v>
      </c>
      <c r="G223" s="4" t="s">
        <v>16</v>
      </c>
      <c r="H223" s="4">
        <v>16</v>
      </c>
      <c r="I223" s="4" t="s">
        <v>92</v>
      </c>
    </row>
    <row r="224" spans="1:9" x14ac:dyDescent="0.3">
      <c r="A224" s="4" t="s">
        <v>193</v>
      </c>
      <c r="B224" s="4">
        <f t="shared" si="20"/>
        <v>111</v>
      </c>
      <c r="C224" s="4" t="s">
        <v>224</v>
      </c>
      <c r="D224" s="4" t="s">
        <v>225</v>
      </c>
      <c r="E224" s="4">
        <v>1</v>
      </c>
      <c r="F224" s="4" t="s">
        <v>12</v>
      </c>
      <c r="G224" s="4" t="s">
        <v>13</v>
      </c>
      <c r="H224" s="4">
        <v>1</v>
      </c>
      <c r="I224" s="4" t="s">
        <v>14</v>
      </c>
    </row>
    <row r="225" spans="1:9" x14ac:dyDescent="0.3">
      <c r="A225" s="4" t="s">
        <v>193</v>
      </c>
      <c r="B225" s="4">
        <f t="shared" si="21"/>
        <v>111</v>
      </c>
      <c r="C225" s="4" t="s">
        <v>224</v>
      </c>
      <c r="D225" s="4" t="s">
        <v>225</v>
      </c>
      <c r="E225" s="4">
        <v>2</v>
      </c>
      <c r="F225" s="4" t="s">
        <v>15</v>
      </c>
      <c r="G225" s="4" t="s">
        <v>16</v>
      </c>
      <c r="H225" s="4">
        <v>12</v>
      </c>
      <c r="I225" s="4" t="s">
        <v>92</v>
      </c>
    </row>
    <row r="226" spans="1:9" x14ac:dyDescent="0.3">
      <c r="A226" s="4" t="s">
        <v>193</v>
      </c>
      <c r="B226" s="4">
        <f t="shared" si="20"/>
        <v>112</v>
      </c>
      <c r="C226" s="4" t="s">
        <v>226</v>
      </c>
      <c r="D226" s="4" t="s">
        <v>227</v>
      </c>
      <c r="E226" s="4">
        <v>1</v>
      </c>
      <c r="F226" s="4" t="s">
        <v>12</v>
      </c>
      <c r="G226" s="4" t="s">
        <v>13</v>
      </c>
      <c r="H226" s="4">
        <v>1</v>
      </c>
      <c r="I226" s="4" t="s">
        <v>14</v>
      </c>
    </row>
    <row r="227" spans="1:9" x14ac:dyDescent="0.3">
      <c r="A227" s="4" t="s">
        <v>193</v>
      </c>
      <c r="B227" s="4">
        <f t="shared" si="21"/>
        <v>112</v>
      </c>
      <c r="C227" s="4" t="s">
        <v>226</v>
      </c>
      <c r="D227" s="4" t="s">
        <v>227</v>
      </c>
      <c r="E227" s="4">
        <v>2</v>
      </c>
      <c r="F227" s="4" t="s">
        <v>15</v>
      </c>
      <c r="G227" s="4" t="s">
        <v>16</v>
      </c>
      <c r="H227" s="4">
        <v>14</v>
      </c>
      <c r="I227" s="4" t="s">
        <v>92</v>
      </c>
    </row>
    <row r="228" spans="1:9" x14ac:dyDescent="0.3">
      <c r="A228" s="4" t="s">
        <v>193</v>
      </c>
      <c r="B228" s="4">
        <f t="shared" si="20"/>
        <v>113</v>
      </c>
      <c r="C228" s="4" t="s">
        <v>228</v>
      </c>
      <c r="D228" s="4" t="s">
        <v>229</v>
      </c>
      <c r="E228" s="4">
        <v>1</v>
      </c>
      <c r="F228" s="4" t="s">
        <v>12</v>
      </c>
      <c r="G228" s="4" t="s">
        <v>13</v>
      </c>
      <c r="H228" s="4">
        <v>1</v>
      </c>
      <c r="I228" s="4" t="s">
        <v>14</v>
      </c>
    </row>
    <row r="229" spans="1:9" x14ac:dyDescent="0.3">
      <c r="A229" s="4" t="s">
        <v>193</v>
      </c>
      <c r="B229" s="4">
        <f t="shared" si="21"/>
        <v>113</v>
      </c>
      <c r="C229" s="4" t="s">
        <v>228</v>
      </c>
      <c r="D229" s="4" t="s">
        <v>229</v>
      </c>
      <c r="E229" s="4">
        <v>2</v>
      </c>
      <c r="F229" s="4" t="s">
        <v>15</v>
      </c>
      <c r="G229" s="4" t="s">
        <v>16</v>
      </c>
      <c r="H229" s="4">
        <v>14</v>
      </c>
      <c r="I229" s="4" t="s">
        <v>92</v>
      </c>
    </row>
    <row r="230" spans="1:9" x14ac:dyDescent="0.3">
      <c r="A230" s="4" t="s">
        <v>193</v>
      </c>
      <c r="B230" s="4">
        <f t="shared" si="20"/>
        <v>114</v>
      </c>
      <c r="C230" s="4" t="s">
        <v>230</v>
      </c>
      <c r="D230" s="4" t="s">
        <v>231</v>
      </c>
      <c r="E230" s="4">
        <v>1</v>
      </c>
      <c r="F230" s="4" t="s">
        <v>12</v>
      </c>
      <c r="G230" s="4" t="s">
        <v>13</v>
      </c>
      <c r="H230" s="4">
        <v>1</v>
      </c>
      <c r="I230" s="4" t="s">
        <v>14</v>
      </c>
    </row>
    <row r="231" spans="1:9" x14ac:dyDescent="0.3">
      <c r="A231" s="4" t="s">
        <v>193</v>
      </c>
      <c r="B231" s="4">
        <f t="shared" si="21"/>
        <v>114</v>
      </c>
      <c r="C231" s="4" t="s">
        <v>230</v>
      </c>
      <c r="D231" s="4" t="s">
        <v>231</v>
      </c>
      <c r="E231" s="4">
        <v>2</v>
      </c>
      <c r="F231" s="4" t="s">
        <v>15</v>
      </c>
      <c r="G231" s="4" t="s">
        <v>16</v>
      </c>
      <c r="H231" s="4">
        <v>16</v>
      </c>
      <c r="I231" s="4" t="s">
        <v>92</v>
      </c>
    </row>
    <row r="232" spans="1:9" x14ac:dyDescent="0.3">
      <c r="A232" s="4" t="s">
        <v>193</v>
      </c>
      <c r="B232" s="4">
        <f t="shared" si="20"/>
        <v>115</v>
      </c>
      <c r="C232" s="4" t="s">
        <v>232</v>
      </c>
      <c r="D232" s="4" t="s">
        <v>233</v>
      </c>
      <c r="E232" s="4">
        <v>1</v>
      </c>
      <c r="F232" s="4" t="s">
        <v>12</v>
      </c>
      <c r="G232" s="4" t="s">
        <v>13</v>
      </c>
      <c r="H232" s="4">
        <v>1</v>
      </c>
      <c r="I232" s="4" t="s">
        <v>14</v>
      </c>
    </row>
    <row r="233" spans="1:9" x14ac:dyDescent="0.3">
      <c r="A233" s="4" t="s">
        <v>193</v>
      </c>
      <c r="B233" s="4">
        <f t="shared" si="21"/>
        <v>115</v>
      </c>
      <c r="C233" s="4" t="s">
        <v>232</v>
      </c>
      <c r="D233" s="4" t="s">
        <v>233</v>
      </c>
      <c r="E233" s="4">
        <v>2</v>
      </c>
      <c r="F233" s="4" t="s">
        <v>15</v>
      </c>
      <c r="G233" s="4" t="s">
        <v>16</v>
      </c>
      <c r="H233" s="4">
        <v>14</v>
      </c>
      <c r="I233" s="4" t="s">
        <v>92</v>
      </c>
    </row>
    <row r="234" spans="1:9" x14ac:dyDescent="0.3">
      <c r="A234" s="4" t="s">
        <v>193</v>
      </c>
      <c r="B234" s="4">
        <f t="shared" si="20"/>
        <v>116</v>
      </c>
      <c r="C234" s="4" t="s">
        <v>234</v>
      </c>
      <c r="D234" s="4" t="s">
        <v>235</v>
      </c>
      <c r="E234" s="4">
        <v>1</v>
      </c>
      <c r="F234" s="4" t="s">
        <v>12</v>
      </c>
      <c r="G234" s="4" t="s">
        <v>13</v>
      </c>
      <c r="H234" s="4">
        <v>1</v>
      </c>
      <c r="I234" s="4" t="s">
        <v>14</v>
      </c>
    </row>
    <row r="235" spans="1:9" x14ac:dyDescent="0.3">
      <c r="A235" s="4" t="s">
        <v>193</v>
      </c>
      <c r="B235" s="4">
        <f t="shared" si="21"/>
        <v>116</v>
      </c>
      <c r="C235" s="4" t="s">
        <v>234</v>
      </c>
      <c r="D235" s="4" t="s">
        <v>235</v>
      </c>
      <c r="E235" s="4">
        <v>2</v>
      </c>
      <c r="F235" s="4" t="s">
        <v>15</v>
      </c>
      <c r="G235" s="4" t="s">
        <v>16</v>
      </c>
      <c r="H235" s="4">
        <v>14</v>
      </c>
      <c r="I235" s="4" t="s">
        <v>92</v>
      </c>
    </row>
    <row r="236" spans="1:9" x14ac:dyDescent="0.3">
      <c r="A236" s="4" t="s">
        <v>193</v>
      </c>
      <c r="B236" s="4">
        <f t="shared" si="20"/>
        <v>117</v>
      </c>
      <c r="C236" s="4" t="s">
        <v>236</v>
      </c>
      <c r="D236" s="4" t="s">
        <v>237</v>
      </c>
      <c r="E236" s="4">
        <v>1</v>
      </c>
      <c r="F236" s="4" t="s">
        <v>12</v>
      </c>
      <c r="G236" s="4" t="s">
        <v>13</v>
      </c>
      <c r="H236" s="4">
        <v>1</v>
      </c>
      <c r="I236" s="4" t="s">
        <v>14</v>
      </c>
    </row>
    <row r="237" spans="1:9" x14ac:dyDescent="0.3">
      <c r="A237" s="4" t="s">
        <v>193</v>
      </c>
      <c r="B237" s="4">
        <f t="shared" si="21"/>
        <v>117</v>
      </c>
      <c r="C237" s="4" t="s">
        <v>236</v>
      </c>
      <c r="D237" s="4" t="s">
        <v>237</v>
      </c>
      <c r="E237" s="4">
        <v>2</v>
      </c>
      <c r="F237" s="4" t="s">
        <v>15</v>
      </c>
      <c r="G237" s="4" t="s">
        <v>16</v>
      </c>
      <c r="H237" s="4">
        <v>16</v>
      </c>
      <c r="I237" s="4" t="s">
        <v>92</v>
      </c>
    </row>
    <row r="238" spans="1:9" x14ac:dyDescent="0.3">
      <c r="A238" s="4" t="s">
        <v>193</v>
      </c>
      <c r="B238" s="4">
        <f t="shared" si="20"/>
        <v>118</v>
      </c>
      <c r="C238" s="4" t="s">
        <v>238</v>
      </c>
      <c r="D238" s="4" t="s">
        <v>239</v>
      </c>
      <c r="E238" s="4">
        <v>1</v>
      </c>
      <c r="F238" s="4" t="s">
        <v>12</v>
      </c>
      <c r="G238" s="4" t="s">
        <v>13</v>
      </c>
      <c r="H238" s="4">
        <v>1</v>
      </c>
      <c r="I238" s="4" t="s">
        <v>14</v>
      </c>
    </row>
    <row r="239" spans="1:9" x14ac:dyDescent="0.3">
      <c r="A239" s="4" t="s">
        <v>193</v>
      </c>
      <c r="B239" s="4">
        <f t="shared" si="21"/>
        <v>118</v>
      </c>
      <c r="C239" s="4" t="s">
        <v>238</v>
      </c>
      <c r="D239" s="4" t="s">
        <v>239</v>
      </c>
      <c r="E239" s="4">
        <v>2</v>
      </c>
      <c r="F239" s="4" t="s">
        <v>15</v>
      </c>
      <c r="G239" s="4" t="s">
        <v>16</v>
      </c>
      <c r="H239" s="4">
        <v>17</v>
      </c>
      <c r="I239" s="4" t="s">
        <v>92</v>
      </c>
    </row>
    <row r="240" spans="1:9" x14ac:dyDescent="0.3">
      <c r="A240" s="4" t="s">
        <v>193</v>
      </c>
      <c r="B240" s="4">
        <f t="shared" si="20"/>
        <v>119</v>
      </c>
      <c r="C240" s="4" t="s">
        <v>240</v>
      </c>
      <c r="D240" s="4" t="s">
        <v>241</v>
      </c>
      <c r="E240" s="4">
        <v>1</v>
      </c>
      <c r="F240" s="4" t="s">
        <v>12</v>
      </c>
      <c r="G240" s="4" t="s">
        <v>13</v>
      </c>
      <c r="H240" s="4">
        <v>1</v>
      </c>
      <c r="I240" s="4" t="s">
        <v>14</v>
      </c>
    </row>
    <row r="241" spans="1:9" x14ac:dyDescent="0.3">
      <c r="A241" s="4" t="s">
        <v>193</v>
      </c>
      <c r="B241" s="4">
        <f t="shared" si="21"/>
        <v>119</v>
      </c>
      <c r="C241" s="4" t="s">
        <v>240</v>
      </c>
      <c r="D241" s="4" t="s">
        <v>241</v>
      </c>
      <c r="E241" s="4">
        <v>2</v>
      </c>
      <c r="F241" s="4" t="s">
        <v>15</v>
      </c>
      <c r="G241" s="4" t="s">
        <v>16</v>
      </c>
      <c r="H241" s="4">
        <v>17</v>
      </c>
      <c r="I241" s="4" t="s">
        <v>92</v>
      </c>
    </row>
    <row r="242" spans="1:9" x14ac:dyDescent="0.3">
      <c r="A242" s="4" t="s">
        <v>193</v>
      </c>
      <c r="B242" s="4">
        <f t="shared" si="20"/>
        <v>120</v>
      </c>
      <c r="C242" s="4" t="s">
        <v>242</v>
      </c>
      <c r="D242" s="4" t="s">
        <v>243</v>
      </c>
      <c r="E242" s="4">
        <v>1</v>
      </c>
      <c r="F242" s="4" t="s">
        <v>12</v>
      </c>
      <c r="G242" s="4" t="s">
        <v>13</v>
      </c>
      <c r="H242" s="4">
        <v>1</v>
      </c>
      <c r="I242" s="4" t="s">
        <v>14</v>
      </c>
    </row>
    <row r="243" spans="1:9" x14ac:dyDescent="0.3">
      <c r="A243" s="4" t="s">
        <v>193</v>
      </c>
      <c r="B243" s="4">
        <f t="shared" si="21"/>
        <v>120</v>
      </c>
      <c r="C243" s="4" t="s">
        <v>242</v>
      </c>
      <c r="D243" s="4" t="s">
        <v>243</v>
      </c>
      <c r="E243" s="4">
        <v>2</v>
      </c>
      <c r="F243" s="4" t="s">
        <v>15</v>
      </c>
      <c r="G243" s="4" t="s">
        <v>16</v>
      </c>
      <c r="H243" s="4">
        <v>17</v>
      </c>
      <c r="I243" s="4" t="s">
        <v>92</v>
      </c>
    </row>
    <row r="244" spans="1:9" x14ac:dyDescent="0.3">
      <c r="A244" s="4" t="s">
        <v>193</v>
      </c>
      <c r="B244" s="4">
        <f t="shared" si="20"/>
        <v>121</v>
      </c>
      <c r="C244" s="4" t="s">
        <v>244</v>
      </c>
      <c r="D244" s="4" t="s">
        <v>245</v>
      </c>
      <c r="E244" s="4">
        <v>1</v>
      </c>
      <c r="F244" s="4" t="s">
        <v>12</v>
      </c>
      <c r="G244" s="4" t="s">
        <v>13</v>
      </c>
      <c r="H244" s="4">
        <v>1</v>
      </c>
      <c r="I244" s="4" t="s">
        <v>14</v>
      </c>
    </row>
    <row r="245" spans="1:9" x14ac:dyDescent="0.3">
      <c r="A245" s="4" t="s">
        <v>193</v>
      </c>
      <c r="B245" s="4">
        <f t="shared" si="21"/>
        <v>121</v>
      </c>
      <c r="C245" s="4" t="s">
        <v>244</v>
      </c>
      <c r="D245" s="4" t="s">
        <v>245</v>
      </c>
      <c r="E245" s="4">
        <v>2</v>
      </c>
      <c r="F245" s="4" t="s">
        <v>15</v>
      </c>
      <c r="G245" s="4" t="s">
        <v>16</v>
      </c>
      <c r="H245" s="4">
        <v>17</v>
      </c>
      <c r="I245" s="4" t="s">
        <v>92</v>
      </c>
    </row>
    <row r="246" spans="1:9" x14ac:dyDescent="0.3">
      <c r="A246" s="4" t="s">
        <v>193</v>
      </c>
      <c r="B246" s="4">
        <f t="shared" si="20"/>
        <v>122</v>
      </c>
      <c r="C246" s="4" t="s">
        <v>246</v>
      </c>
      <c r="D246" s="4" t="s">
        <v>247</v>
      </c>
      <c r="E246" s="4">
        <v>1</v>
      </c>
      <c r="F246" s="4" t="s">
        <v>12</v>
      </c>
      <c r="G246" s="4" t="s">
        <v>13</v>
      </c>
      <c r="H246" s="4">
        <v>1</v>
      </c>
      <c r="I246" s="4" t="s">
        <v>14</v>
      </c>
    </row>
    <row r="247" spans="1:9" x14ac:dyDescent="0.3">
      <c r="A247" s="4" t="s">
        <v>193</v>
      </c>
      <c r="B247" s="4">
        <f t="shared" si="21"/>
        <v>122</v>
      </c>
      <c r="C247" s="4" t="s">
        <v>246</v>
      </c>
      <c r="D247" s="4" t="s">
        <v>247</v>
      </c>
      <c r="E247" s="4">
        <v>2</v>
      </c>
      <c r="F247" s="4" t="s">
        <v>15</v>
      </c>
      <c r="G247" s="4" t="s">
        <v>16</v>
      </c>
      <c r="H247" s="4">
        <v>17</v>
      </c>
      <c r="I247" s="4" t="s">
        <v>92</v>
      </c>
    </row>
    <row r="248" spans="1:9" x14ac:dyDescent="0.3">
      <c r="A248" s="4" t="s">
        <v>193</v>
      </c>
      <c r="B248" s="4">
        <f t="shared" si="20"/>
        <v>123</v>
      </c>
      <c r="C248" s="4" t="s">
        <v>248</v>
      </c>
      <c r="D248" s="4" t="s">
        <v>249</v>
      </c>
      <c r="E248" s="4">
        <v>1</v>
      </c>
      <c r="F248" s="4" t="s">
        <v>12</v>
      </c>
      <c r="G248" s="4" t="s">
        <v>13</v>
      </c>
      <c r="H248" s="4">
        <v>1</v>
      </c>
      <c r="I248" s="4" t="s">
        <v>14</v>
      </c>
    </row>
    <row r="249" spans="1:9" x14ac:dyDescent="0.3">
      <c r="A249" s="4" t="s">
        <v>193</v>
      </c>
      <c r="B249" s="4">
        <f t="shared" si="21"/>
        <v>123</v>
      </c>
      <c r="C249" s="4" t="s">
        <v>248</v>
      </c>
      <c r="D249" s="4" t="s">
        <v>249</v>
      </c>
      <c r="E249" s="4">
        <v>2</v>
      </c>
      <c r="F249" s="4" t="s">
        <v>15</v>
      </c>
      <c r="G249" s="4" t="s">
        <v>16</v>
      </c>
      <c r="H249" s="4">
        <v>17</v>
      </c>
      <c r="I249" s="4" t="s">
        <v>92</v>
      </c>
    </row>
    <row r="250" spans="1:9" x14ac:dyDescent="0.3">
      <c r="A250" s="4" t="s">
        <v>193</v>
      </c>
      <c r="B250" s="4">
        <f t="shared" ref="B250:B270" si="22">B249+1</f>
        <v>124</v>
      </c>
      <c r="C250" s="4" t="s">
        <v>250</v>
      </c>
      <c r="D250" s="4" t="s">
        <v>251</v>
      </c>
      <c r="E250" s="4">
        <v>1</v>
      </c>
      <c r="F250" s="4" t="s">
        <v>12</v>
      </c>
      <c r="G250" s="4" t="s">
        <v>13</v>
      </c>
      <c r="H250" s="4">
        <v>1</v>
      </c>
      <c r="I250" s="4" t="s">
        <v>14</v>
      </c>
    </row>
    <row r="251" spans="1:9" x14ac:dyDescent="0.3">
      <c r="A251" s="4" t="s">
        <v>193</v>
      </c>
      <c r="B251" s="4">
        <f t="shared" ref="B251:B271" si="23">B250</f>
        <v>124</v>
      </c>
      <c r="C251" s="4" t="s">
        <v>250</v>
      </c>
      <c r="D251" s="4" t="s">
        <v>251</v>
      </c>
      <c r="E251" s="4">
        <v>2</v>
      </c>
      <c r="F251" s="4" t="s">
        <v>15</v>
      </c>
      <c r="G251" s="4" t="s">
        <v>16</v>
      </c>
      <c r="H251" s="4">
        <v>17</v>
      </c>
      <c r="I251" s="4" t="s">
        <v>92</v>
      </c>
    </row>
    <row r="252" spans="1:9" x14ac:dyDescent="0.3">
      <c r="A252" s="4" t="s">
        <v>193</v>
      </c>
      <c r="B252" s="4">
        <f t="shared" si="22"/>
        <v>125</v>
      </c>
      <c r="C252" s="4" t="s">
        <v>252</v>
      </c>
      <c r="D252" s="4" t="s">
        <v>253</v>
      </c>
      <c r="E252" s="4">
        <v>1</v>
      </c>
      <c r="F252" s="4" t="s">
        <v>12</v>
      </c>
      <c r="G252" s="4" t="s">
        <v>13</v>
      </c>
      <c r="H252" s="4">
        <v>1</v>
      </c>
      <c r="I252" s="4" t="s">
        <v>14</v>
      </c>
    </row>
    <row r="253" spans="1:9" x14ac:dyDescent="0.3">
      <c r="A253" s="4" t="s">
        <v>193</v>
      </c>
      <c r="B253" s="4">
        <f t="shared" si="23"/>
        <v>125</v>
      </c>
      <c r="C253" s="4" t="s">
        <v>252</v>
      </c>
      <c r="D253" s="4" t="s">
        <v>253</v>
      </c>
      <c r="E253" s="4">
        <v>2</v>
      </c>
      <c r="F253" s="4" t="s">
        <v>15</v>
      </c>
      <c r="G253" s="4" t="s">
        <v>16</v>
      </c>
      <c r="H253" s="4">
        <v>17</v>
      </c>
      <c r="I253" s="4" t="s">
        <v>92</v>
      </c>
    </row>
    <row r="254" spans="1:9" x14ac:dyDescent="0.3">
      <c r="A254" s="5" t="s">
        <v>254</v>
      </c>
      <c r="B254" s="4">
        <f t="shared" si="22"/>
        <v>126</v>
      </c>
      <c r="C254" s="5" t="s">
        <v>255</v>
      </c>
      <c r="D254" s="5" t="s">
        <v>256</v>
      </c>
      <c r="E254" s="5">
        <v>1</v>
      </c>
      <c r="F254" s="5" t="s">
        <v>12</v>
      </c>
      <c r="G254" s="6" t="s">
        <v>13</v>
      </c>
      <c r="H254" s="6">
        <v>1</v>
      </c>
      <c r="I254" s="6"/>
    </row>
    <row r="255" spans="1:9" x14ac:dyDescent="0.3">
      <c r="A255" s="5" t="s">
        <v>254</v>
      </c>
      <c r="B255" s="4">
        <f t="shared" si="23"/>
        <v>126</v>
      </c>
      <c r="C255" s="5" t="s">
        <v>255</v>
      </c>
      <c r="D255" s="5" t="s">
        <v>256</v>
      </c>
      <c r="E255" s="5">
        <v>2</v>
      </c>
      <c r="F255" s="5" t="s">
        <v>15</v>
      </c>
      <c r="G255" s="6" t="s">
        <v>16</v>
      </c>
      <c r="H255" s="6">
        <v>1</v>
      </c>
      <c r="I255" s="6"/>
    </row>
    <row r="256" spans="1:9" x14ac:dyDescent="0.3">
      <c r="A256" s="5" t="s">
        <v>254</v>
      </c>
      <c r="B256" s="4">
        <f t="shared" si="22"/>
        <v>127</v>
      </c>
      <c r="C256" s="5" t="s">
        <v>257</v>
      </c>
      <c r="D256" s="5" t="s">
        <v>258</v>
      </c>
      <c r="E256" s="5">
        <v>1</v>
      </c>
      <c r="F256" s="5" t="s">
        <v>12</v>
      </c>
      <c r="G256" s="6" t="s">
        <v>13</v>
      </c>
      <c r="H256" s="6">
        <v>1</v>
      </c>
      <c r="I256" s="6"/>
    </row>
    <row r="257" spans="1:9" x14ac:dyDescent="0.3">
      <c r="A257" s="5" t="s">
        <v>254</v>
      </c>
      <c r="B257" s="4">
        <f t="shared" si="23"/>
        <v>127</v>
      </c>
      <c r="C257" s="5" t="s">
        <v>257</v>
      </c>
      <c r="D257" s="5" t="s">
        <v>258</v>
      </c>
      <c r="E257" s="5">
        <v>2</v>
      </c>
      <c r="F257" s="5" t="s">
        <v>15</v>
      </c>
      <c r="G257" s="6" t="s">
        <v>16</v>
      </c>
      <c r="H257" s="6">
        <v>1</v>
      </c>
      <c r="I257" s="6"/>
    </row>
    <row r="258" spans="1:9" x14ac:dyDescent="0.3">
      <c r="A258" s="5" t="s">
        <v>254</v>
      </c>
      <c r="B258" s="4">
        <f t="shared" si="22"/>
        <v>128</v>
      </c>
      <c r="C258" s="5" t="s">
        <v>259</v>
      </c>
      <c r="D258" s="5" t="s">
        <v>260</v>
      </c>
      <c r="E258" s="5">
        <v>1</v>
      </c>
      <c r="F258" s="5" t="s">
        <v>12</v>
      </c>
      <c r="G258" s="6" t="s">
        <v>13</v>
      </c>
      <c r="H258" s="6">
        <v>1</v>
      </c>
      <c r="I258" s="6"/>
    </row>
    <row r="259" spans="1:9" x14ac:dyDescent="0.3">
      <c r="A259" s="5" t="s">
        <v>254</v>
      </c>
      <c r="B259" s="4">
        <f t="shared" si="23"/>
        <v>128</v>
      </c>
      <c r="C259" s="5" t="s">
        <v>259</v>
      </c>
      <c r="D259" s="5" t="s">
        <v>260</v>
      </c>
      <c r="E259" s="5">
        <v>2</v>
      </c>
      <c r="F259" s="5" t="s">
        <v>15</v>
      </c>
      <c r="G259" s="6" t="s">
        <v>16</v>
      </c>
      <c r="H259" s="6">
        <v>1</v>
      </c>
      <c r="I259" s="6"/>
    </row>
    <row r="260" spans="1:9" x14ac:dyDescent="0.3">
      <c r="A260" s="5" t="s">
        <v>254</v>
      </c>
      <c r="B260" s="4">
        <f t="shared" si="22"/>
        <v>129</v>
      </c>
      <c r="C260" s="5" t="s">
        <v>261</v>
      </c>
      <c r="D260" s="5" t="s">
        <v>262</v>
      </c>
      <c r="E260" s="5">
        <v>1</v>
      </c>
      <c r="F260" s="5" t="s">
        <v>12</v>
      </c>
      <c r="G260" s="6" t="s">
        <v>13</v>
      </c>
      <c r="H260" s="6">
        <v>1</v>
      </c>
      <c r="I260" s="6"/>
    </row>
    <row r="261" spans="1:9" x14ac:dyDescent="0.3">
      <c r="A261" s="5" t="s">
        <v>254</v>
      </c>
      <c r="B261" s="4">
        <f t="shared" si="23"/>
        <v>129</v>
      </c>
      <c r="C261" s="5" t="s">
        <v>261</v>
      </c>
      <c r="D261" s="5" t="s">
        <v>262</v>
      </c>
      <c r="E261" s="5">
        <v>2</v>
      </c>
      <c r="F261" s="5" t="s">
        <v>15</v>
      </c>
      <c r="G261" s="6" t="s">
        <v>16</v>
      </c>
      <c r="H261" s="6">
        <v>1</v>
      </c>
      <c r="I261" s="6"/>
    </row>
    <row r="262" spans="1:9" x14ac:dyDescent="0.3">
      <c r="A262" s="5" t="s">
        <v>254</v>
      </c>
      <c r="B262" s="4">
        <f t="shared" si="22"/>
        <v>130</v>
      </c>
      <c r="C262" s="5" t="s">
        <v>263</v>
      </c>
      <c r="D262" s="5" t="s">
        <v>264</v>
      </c>
      <c r="E262" s="5">
        <v>1</v>
      </c>
      <c r="F262" s="5" t="s">
        <v>12</v>
      </c>
      <c r="G262" s="6" t="s">
        <v>13</v>
      </c>
      <c r="H262" s="6">
        <v>1</v>
      </c>
      <c r="I262" s="6"/>
    </row>
    <row r="263" spans="1:9" x14ac:dyDescent="0.3">
      <c r="A263" s="5" t="s">
        <v>254</v>
      </c>
      <c r="B263" s="4">
        <f t="shared" si="23"/>
        <v>130</v>
      </c>
      <c r="C263" s="5" t="s">
        <v>263</v>
      </c>
      <c r="D263" s="5" t="s">
        <v>264</v>
      </c>
      <c r="E263" s="5">
        <v>2</v>
      </c>
      <c r="F263" s="5" t="s">
        <v>15</v>
      </c>
      <c r="G263" s="6" t="s">
        <v>16</v>
      </c>
      <c r="H263" s="6">
        <v>1</v>
      </c>
      <c r="I263" s="6"/>
    </row>
    <row r="264" spans="1:9" x14ac:dyDescent="0.3">
      <c r="A264" s="5" t="s">
        <v>254</v>
      </c>
      <c r="B264" s="4">
        <f t="shared" si="22"/>
        <v>131</v>
      </c>
      <c r="C264" s="5" t="s">
        <v>265</v>
      </c>
      <c r="D264" s="5" t="s">
        <v>266</v>
      </c>
      <c r="E264" s="5">
        <v>1</v>
      </c>
      <c r="F264" s="5" t="s">
        <v>12</v>
      </c>
      <c r="G264" s="6" t="s">
        <v>13</v>
      </c>
      <c r="H264" s="6">
        <v>1</v>
      </c>
      <c r="I264" s="6"/>
    </row>
    <row r="265" spans="1:9" x14ac:dyDescent="0.3">
      <c r="A265" s="5" t="s">
        <v>254</v>
      </c>
      <c r="B265" s="4">
        <f t="shared" si="23"/>
        <v>131</v>
      </c>
      <c r="C265" s="5" t="s">
        <v>265</v>
      </c>
      <c r="D265" s="5" t="s">
        <v>266</v>
      </c>
      <c r="E265" s="5">
        <v>2</v>
      </c>
      <c r="F265" s="5" t="s">
        <v>15</v>
      </c>
      <c r="G265" s="6" t="s">
        <v>16</v>
      </c>
      <c r="H265" s="6">
        <v>1</v>
      </c>
      <c r="I265" s="6"/>
    </row>
    <row r="266" spans="1:9" x14ac:dyDescent="0.3">
      <c r="A266" s="5" t="s">
        <v>254</v>
      </c>
      <c r="B266" s="4">
        <f t="shared" si="22"/>
        <v>132</v>
      </c>
      <c r="C266" s="5" t="s">
        <v>267</v>
      </c>
      <c r="D266" s="5" t="s">
        <v>268</v>
      </c>
      <c r="E266" s="5">
        <v>1</v>
      </c>
      <c r="F266" s="5" t="s">
        <v>12</v>
      </c>
      <c r="G266" s="6" t="s">
        <v>13</v>
      </c>
      <c r="H266" s="6">
        <v>1</v>
      </c>
      <c r="I266" s="6"/>
    </row>
    <row r="267" spans="1:9" x14ac:dyDescent="0.3">
      <c r="A267" s="5" t="s">
        <v>254</v>
      </c>
      <c r="B267" s="4">
        <f t="shared" si="23"/>
        <v>132</v>
      </c>
      <c r="C267" s="5" t="s">
        <v>267</v>
      </c>
      <c r="D267" s="5" t="s">
        <v>268</v>
      </c>
      <c r="E267" s="5">
        <v>2</v>
      </c>
      <c r="F267" s="5" t="s">
        <v>15</v>
      </c>
      <c r="G267" s="6" t="s">
        <v>16</v>
      </c>
      <c r="H267" s="6">
        <v>1</v>
      </c>
      <c r="I267" s="6"/>
    </row>
    <row r="268" spans="1:9" x14ac:dyDescent="0.3">
      <c r="A268" s="5" t="s">
        <v>254</v>
      </c>
      <c r="B268" s="4">
        <f t="shared" si="22"/>
        <v>133</v>
      </c>
      <c r="C268" s="5" t="s">
        <v>269</v>
      </c>
      <c r="D268" s="5" t="s">
        <v>270</v>
      </c>
      <c r="E268" s="5">
        <v>1</v>
      </c>
      <c r="F268" s="5" t="s">
        <v>12</v>
      </c>
      <c r="G268" s="6" t="s">
        <v>13</v>
      </c>
      <c r="H268" s="6">
        <v>1</v>
      </c>
      <c r="I268" s="6"/>
    </row>
    <row r="269" spans="1:9" x14ac:dyDescent="0.3">
      <c r="A269" s="5" t="s">
        <v>254</v>
      </c>
      <c r="B269" s="4">
        <f t="shared" si="23"/>
        <v>133</v>
      </c>
      <c r="C269" s="5" t="s">
        <v>269</v>
      </c>
      <c r="D269" s="5" t="s">
        <v>270</v>
      </c>
      <c r="E269" s="5">
        <v>2</v>
      </c>
      <c r="F269" s="5" t="s">
        <v>15</v>
      </c>
      <c r="G269" s="6" t="s">
        <v>16</v>
      </c>
      <c r="H269" s="6">
        <v>1</v>
      </c>
      <c r="I269" s="6"/>
    </row>
    <row r="270" spans="1:9" x14ac:dyDescent="0.3">
      <c r="A270" s="5" t="s">
        <v>254</v>
      </c>
      <c r="B270" s="4">
        <f t="shared" si="22"/>
        <v>134</v>
      </c>
      <c r="C270" s="5" t="s">
        <v>271</v>
      </c>
      <c r="D270" s="5" t="s">
        <v>272</v>
      </c>
      <c r="E270" s="5">
        <v>1</v>
      </c>
      <c r="F270" s="5" t="s">
        <v>12</v>
      </c>
      <c r="G270" s="6" t="s">
        <v>13</v>
      </c>
      <c r="H270" s="6">
        <v>1</v>
      </c>
      <c r="I270" s="6"/>
    </row>
    <row r="271" spans="1:9" x14ac:dyDescent="0.3">
      <c r="A271" s="5" t="s">
        <v>254</v>
      </c>
      <c r="B271" s="4">
        <f t="shared" si="23"/>
        <v>134</v>
      </c>
      <c r="C271" s="5" t="s">
        <v>271</v>
      </c>
      <c r="D271" s="5" t="s">
        <v>272</v>
      </c>
      <c r="E271" s="5">
        <v>2</v>
      </c>
      <c r="F271" s="5" t="s">
        <v>15</v>
      </c>
      <c r="G271" s="6" t="s">
        <v>16</v>
      </c>
      <c r="H271" s="6">
        <v>1</v>
      </c>
      <c r="I271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71"/>
  <sheetViews>
    <sheetView zoomScale="85" zoomScaleNormal="85" workbookViewId="0">
      <pane ySplit="1" topLeftCell="A110" activePane="bottomLeft" state="frozen"/>
      <selection activeCell="H121" sqref="H121"/>
      <selection pane="bottomLeft" activeCell="I84" sqref="F82:I84"/>
    </sheetView>
  </sheetViews>
  <sheetFormatPr defaultColWidth="9.109375" defaultRowHeight="14.4" x14ac:dyDescent="0.3"/>
  <cols>
    <col min="1" max="1" width="12.109375" bestFit="1" customWidth="1"/>
    <col min="2" max="2" width="13.109375" bestFit="1" customWidth="1"/>
    <col min="3" max="3" width="45.5546875" customWidth="1"/>
    <col min="4" max="4" width="17.33203125" bestFit="1" customWidth="1"/>
    <col min="5" max="5" width="39.109375" bestFit="1" customWidth="1"/>
    <col min="6" max="6" width="10.6640625" customWidth="1"/>
    <col min="7" max="7" width="20.6640625" bestFit="1" customWidth="1"/>
    <col min="8" max="8" width="24.6640625" bestFit="1" customWidth="1"/>
    <col min="9" max="9" width="12" bestFit="1" customWidth="1"/>
    <col min="10" max="16" width="9.77734375" bestFit="1" customWidth="1"/>
    <col min="17" max="22" width="10.5546875" bestFit="1" customWidth="1"/>
    <col min="23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273</v>
      </c>
      <c r="H1" s="1" t="s">
        <v>274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t="s">
        <v>275</v>
      </c>
    </row>
    <row r="2" spans="1:42" ht="14.25" customHeight="1" x14ac:dyDescent="0.3">
      <c r="A2" s="4">
        <v>1</v>
      </c>
      <c r="B2" s="4" t="s">
        <v>10</v>
      </c>
      <c r="C2" s="4" t="s">
        <v>11</v>
      </c>
      <c r="D2" s="4">
        <v>1</v>
      </c>
      <c r="E2" s="4" t="s">
        <v>276</v>
      </c>
      <c r="F2" s="4"/>
      <c r="G2" s="4" t="s">
        <v>277</v>
      </c>
      <c r="H2" s="64">
        <v>0</v>
      </c>
      <c r="I2" s="64"/>
      <c r="J2" s="75"/>
      <c r="K2" s="75"/>
      <c r="L2" s="75"/>
      <c r="M2" s="7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2" ht="14.25" customHeight="1" x14ac:dyDescent="0.3">
      <c r="A3" s="4">
        <v>1</v>
      </c>
      <c r="B3" s="4" t="s">
        <v>10</v>
      </c>
      <c r="C3" s="4" t="s">
        <v>11</v>
      </c>
      <c r="D3" s="4">
        <v>2</v>
      </c>
      <c r="E3" s="4" t="s">
        <v>278</v>
      </c>
      <c r="F3" s="4" t="s">
        <v>279</v>
      </c>
      <c r="G3" s="4" t="s">
        <v>280</v>
      </c>
      <c r="H3" s="64">
        <v>1.9</v>
      </c>
      <c r="I3" s="64">
        <v>0</v>
      </c>
      <c r="J3" s="75"/>
      <c r="K3" s="75"/>
      <c r="L3" s="75"/>
      <c r="M3" s="7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2" ht="14.25" customHeight="1" x14ac:dyDescent="0.3">
      <c r="A4" s="4">
        <v>1</v>
      </c>
      <c r="B4" s="4" t="s">
        <v>10</v>
      </c>
      <c r="C4" s="4" t="s">
        <v>11</v>
      </c>
      <c r="D4" s="4">
        <v>3</v>
      </c>
      <c r="E4" s="4" t="s">
        <v>281</v>
      </c>
      <c r="F4" s="4" t="s">
        <v>279</v>
      </c>
      <c r="G4" s="4" t="s">
        <v>280</v>
      </c>
      <c r="H4" s="64">
        <v>1.9</v>
      </c>
      <c r="I4" s="64">
        <v>15.283556296024928</v>
      </c>
      <c r="J4" s="75">
        <v>13.853655639994013</v>
      </c>
      <c r="K4" s="75">
        <v>9.5468904182493564</v>
      </c>
      <c r="L4" s="75">
        <v>14.399353555592731</v>
      </c>
      <c r="M4" s="75">
        <v>25.499096673669978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2" ht="14.25" customHeight="1" x14ac:dyDescent="0.3">
      <c r="A5" s="4">
        <v>1</v>
      </c>
      <c r="B5" s="4" t="s">
        <v>10</v>
      </c>
      <c r="C5" s="4" t="s">
        <v>11</v>
      </c>
      <c r="D5" s="4">
        <v>4</v>
      </c>
      <c r="E5" s="4" t="s">
        <v>282</v>
      </c>
      <c r="F5" s="4"/>
      <c r="G5" s="4" t="s">
        <v>283</v>
      </c>
      <c r="H5" s="64">
        <v>0</v>
      </c>
      <c r="I5" s="64"/>
      <c r="J5" s="75"/>
      <c r="K5" s="75"/>
      <c r="L5" s="75"/>
      <c r="M5" s="75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2" ht="14.25" customHeight="1" x14ac:dyDescent="0.3">
      <c r="A6" s="4">
        <v>1</v>
      </c>
      <c r="B6" s="4" t="s">
        <v>10</v>
      </c>
      <c r="C6" s="4" t="s">
        <v>11</v>
      </c>
      <c r="D6" s="4">
        <v>5</v>
      </c>
      <c r="E6" s="4" t="s">
        <v>284</v>
      </c>
      <c r="F6" s="4"/>
      <c r="G6" s="4" t="s">
        <v>283</v>
      </c>
      <c r="H6" s="64">
        <v>0</v>
      </c>
      <c r="I6" s="64"/>
      <c r="J6" s="75"/>
      <c r="K6" s="75"/>
      <c r="L6" s="75"/>
      <c r="M6" s="7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2" ht="14.25" customHeight="1" x14ac:dyDescent="0.3">
      <c r="A7" s="4">
        <v>1</v>
      </c>
      <c r="B7" s="4" t="s">
        <v>10</v>
      </c>
      <c r="C7" s="4" t="s">
        <v>11</v>
      </c>
      <c r="D7" s="4">
        <v>6</v>
      </c>
      <c r="E7" s="4" t="s">
        <v>285</v>
      </c>
      <c r="F7" s="4"/>
      <c r="G7" s="4" t="s">
        <v>283</v>
      </c>
      <c r="H7" s="64">
        <v>0</v>
      </c>
      <c r="I7" s="64"/>
      <c r="J7" s="75"/>
      <c r="K7" s="75"/>
      <c r="L7" s="75"/>
      <c r="M7" s="75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2" ht="14.25" customHeight="1" x14ac:dyDescent="0.3">
      <c r="A8" s="4">
        <v>1</v>
      </c>
      <c r="B8" s="4" t="s">
        <v>10</v>
      </c>
      <c r="C8" s="4" t="s">
        <v>11</v>
      </c>
      <c r="D8" s="4">
        <v>7</v>
      </c>
      <c r="E8" s="4" t="s">
        <v>286</v>
      </c>
      <c r="F8" s="4"/>
      <c r="G8" s="4" t="s">
        <v>283</v>
      </c>
      <c r="H8" s="64">
        <v>0</v>
      </c>
      <c r="I8" s="64"/>
      <c r="J8" s="75"/>
      <c r="K8" s="75"/>
      <c r="L8" s="75"/>
      <c r="M8" s="7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2" ht="14.25" customHeight="1" x14ac:dyDescent="0.3">
      <c r="A9" s="4">
        <v>1</v>
      </c>
      <c r="B9" s="4" t="s">
        <v>10</v>
      </c>
      <c r="C9" s="4" t="s">
        <v>11</v>
      </c>
      <c r="D9" s="4">
        <v>8</v>
      </c>
      <c r="E9" s="4" t="s">
        <v>287</v>
      </c>
      <c r="F9" s="4"/>
      <c r="G9" s="4" t="s">
        <v>283</v>
      </c>
      <c r="H9" s="64">
        <v>0</v>
      </c>
      <c r="I9" s="64"/>
      <c r="J9" s="75"/>
      <c r="K9" s="75"/>
      <c r="L9" s="75"/>
      <c r="M9" s="7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2" ht="14.25" customHeight="1" x14ac:dyDescent="0.3">
      <c r="A10" s="4">
        <v>1</v>
      </c>
      <c r="B10" s="4" t="s">
        <v>10</v>
      </c>
      <c r="C10" s="4" t="s">
        <v>11</v>
      </c>
      <c r="D10" s="4">
        <v>9</v>
      </c>
      <c r="E10" s="4" t="s">
        <v>288</v>
      </c>
      <c r="F10" s="4"/>
      <c r="G10" s="4" t="s">
        <v>283</v>
      </c>
      <c r="H10" s="64">
        <v>0</v>
      </c>
      <c r="I10" s="64"/>
      <c r="J10" s="75"/>
      <c r="K10" s="75"/>
      <c r="L10" s="75"/>
      <c r="M10" s="7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2" ht="14.25" customHeight="1" x14ac:dyDescent="0.3">
      <c r="A11" s="4">
        <v>1</v>
      </c>
      <c r="B11" s="4" t="s">
        <v>10</v>
      </c>
      <c r="C11" s="4" t="s">
        <v>11</v>
      </c>
      <c r="D11" s="4">
        <v>10</v>
      </c>
      <c r="E11" s="4" t="s">
        <v>289</v>
      </c>
      <c r="F11" s="4"/>
      <c r="G11" s="4" t="s">
        <v>283</v>
      </c>
      <c r="H11" s="64">
        <v>0</v>
      </c>
      <c r="I11" s="64"/>
      <c r="J11" s="75"/>
      <c r="K11" s="75"/>
      <c r="L11" s="75"/>
      <c r="M11" s="7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2" ht="14.25" customHeight="1" x14ac:dyDescent="0.3">
      <c r="A12" s="5">
        <v>2</v>
      </c>
      <c r="B12" s="5" t="s">
        <v>18</v>
      </c>
      <c r="C12" s="5" t="s">
        <v>19</v>
      </c>
      <c r="D12" s="5">
        <v>1</v>
      </c>
      <c r="E12" s="5" t="s">
        <v>276</v>
      </c>
      <c r="F12" s="5"/>
      <c r="G12" s="5" t="s">
        <v>277</v>
      </c>
      <c r="H12" s="70">
        <v>0</v>
      </c>
      <c r="I12" s="70"/>
      <c r="J12" s="75"/>
      <c r="K12" s="75"/>
      <c r="L12" s="75"/>
      <c r="M12" s="7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2" ht="14.25" customHeight="1" x14ac:dyDescent="0.3">
      <c r="A13" s="5">
        <v>2</v>
      </c>
      <c r="B13" s="5" t="s">
        <v>18</v>
      </c>
      <c r="C13" s="5" t="s">
        <v>19</v>
      </c>
      <c r="D13" s="5">
        <v>2</v>
      </c>
      <c r="E13" s="5" t="s">
        <v>278</v>
      </c>
      <c r="F13" s="5" t="s">
        <v>279</v>
      </c>
      <c r="G13" s="5" t="s">
        <v>280</v>
      </c>
      <c r="H13" s="70">
        <v>1.9</v>
      </c>
      <c r="I13" s="70">
        <v>0</v>
      </c>
      <c r="J13" s="75"/>
      <c r="K13" s="75"/>
      <c r="L13" s="75"/>
      <c r="M13" s="75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2" ht="14.25" customHeight="1" x14ac:dyDescent="0.3">
      <c r="A14" s="5">
        <v>2</v>
      </c>
      <c r="B14" s="5" t="s">
        <v>18</v>
      </c>
      <c r="C14" s="5" t="s">
        <v>19</v>
      </c>
      <c r="D14" s="5">
        <v>3</v>
      </c>
      <c r="E14" s="5" t="s">
        <v>281</v>
      </c>
      <c r="F14" s="5" t="s">
        <v>279</v>
      </c>
      <c r="G14" s="5" t="s">
        <v>280</v>
      </c>
      <c r="H14" s="70">
        <v>1.9</v>
      </c>
      <c r="I14" s="70">
        <v>16.941011335303003</v>
      </c>
      <c r="J14" s="75">
        <v>15.245724686633769</v>
      </c>
      <c r="K14" s="75">
        <v>9.7212241392221568</v>
      </c>
      <c r="L14" s="75">
        <v>17.684272818091497</v>
      </c>
      <c r="M14" s="75">
        <v>25.884735934678634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2" ht="14.25" customHeight="1" x14ac:dyDescent="0.3">
      <c r="A15" s="5">
        <v>2</v>
      </c>
      <c r="B15" s="5" t="s">
        <v>18</v>
      </c>
      <c r="C15" s="5" t="s">
        <v>19</v>
      </c>
      <c r="D15" s="5">
        <v>4</v>
      </c>
      <c r="E15" s="5" t="s">
        <v>282</v>
      </c>
      <c r="F15" s="5"/>
      <c r="G15" s="5" t="s">
        <v>283</v>
      </c>
      <c r="H15" s="70">
        <v>0</v>
      </c>
      <c r="I15" s="70"/>
      <c r="J15" s="75"/>
      <c r="K15" s="75"/>
      <c r="L15" s="75"/>
      <c r="M15" s="7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2" ht="14.25" customHeight="1" x14ac:dyDescent="0.3">
      <c r="A16" s="5">
        <v>2</v>
      </c>
      <c r="B16" s="5" t="s">
        <v>18</v>
      </c>
      <c r="C16" s="5" t="s">
        <v>19</v>
      </c>
      <c r="D16" s="5">
        <v>5</v>
      </c>
      <c r="E16" s="5" t="s">
        <v>284</v>
      </c>
      <c r="F16" s="5"/>
      <c r="G16" s="5" t="s">
        <v>283</v>
      </c>
      <c r="H16" s="70">
        <v>0</v>
      </c>
      <c r="I16" s="70"/>
      <c r="J16" s="75"/>
      <c r="K16" s="75"/>
      <c r="L16" s="75"/>
      <c r="M16" s="75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4.25" customHeight="1" x14ac:dyDescent="0.3">
      <c r="A17" s="5">
        <v>2</v>
      </c>
      <c r="B17" s="5" t="s">
        <v>18</v>
      </c>
      <c r="C17" s="5" t="s">
        <v>19</v>
      </c>
      <c r="D17" s="5">
        <v>6</v>
      </c>
      <c r="E17" s="5" t="s">
        <v>285</v>
      </c>
      <c r="F17" s="5"/>
      <c r="G17" s="5" t="s">
        <v>283</v>
      </c>
      <c r="H17" s="70">
        <v>0</v>
      </c>
      <c r="I17" s="70"/>
      <c r="J17" s="75"/>
      <c r="K17" s="75"/>
      <c r="L17" s="75"/>
      <c r="M17" s="7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4.25" customHeight="1" x14ac:dyDescent="0.3">
      <c r="A18" s="5">
        <v>2</v>
      </c>
      <c r="B18" s="5" t="s">
        <v>18</v>
      </c>
      <c r="C18" s="5" t="s">
        <v>19</v>
      </c>
      <c r="D18" s="5">
        <v>7</v>
      </c>
      <c r="E18" s="5" t="s">
        <v>286</v>
      </c>
      <c r="F18" s="5"/>
      <c r="G18" s="5" t="s">
        <v>283</v>
      </c>
      <c r="H18" s="70">
        <v>0</v>
      </c>
      <c r="I18" s="70"/>
      <c r="J18" s="75"/>
      <c r="K18" s="75"/>
      <c r="L18" s="75"/>
      <c r="M18" s="7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4.25" customHeight="1" x14ac:dyDescent="0.3">
      <c r="A19" s="5">
        <v>2</v>
      </c>
      <c r="B19" s="5" t="s">
        <v>18</v>
      </c>
      <c r="C19" s="5" t="s">
        <v>19</v>
      </c>
      <c r="D19" s="5">
        <v>8</v>
      </c>
      <c r="E19" s="5" t="s">
        <v>287</v>
      </c>
      <c r="F19" s="5"/>
      <c r="G19" s="5" t="s">
        <v>283</v>
      </c>
      <c r="H19" s="70">
        <v>0</v>
      </c>
      <c r="I19" s="70"/>
      <c r="J19" s="75"/>
      <c r="K19" s="75"/>
      <c r="L19" s="75"/>
      <c r="M19" s="7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4.25" customHeight="1" x14ac:dyDescent="0.3">
      <c r="A20" s="5">
        <v>2</v>
      </c>
      <c r="B20" s="5" t="s">
        <v>18</v>
      </c>
      <c r="C20" s="5" t="s">
        <v>19</v>
      </c>
      <c r="D20" s="5">
        <v>9</v>
      </c>
      <c r="E20" s="5" t="s">
        <v>288</v>
      </c>
      <c r="F20" s="5"/>
      <c r="G20" s="5" t="s">
        <v>283</v>
      </c>
      <c r="H20" s="70">
        <v>0</v>
      </c>
      <c r="I20" s="70"/>
      <c r="J20" s="75"/>
      <c r="K20" s="75"/>
      <c r="L20" s="75"/>
      <c r="M20" s="7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4.25" customHeight="1" x14ac:dyDescent="0.3">
      <c r="A21" s="5">
        <v>2</v>
      </c>
      <c r="B21" s="5" t="s">
        <v>18</v>
      </c>
      <c r="C21" s="5" t="s">
        <v>19</v>
      </c>
      <c r="D21" s="5">
        <v>10</v>
      </c>
      <c r="E21" s="5" t="s">
        <v>289</v>
      </c>
      <c r="F21" s="5"/>
      <c r="G21" s="5" t="s">
        <v>283</v>
      </c>
      <c r="H21" s="70">
        <v>0</v>
      </c>
      <c r="I21" s="70"/>
      <c r="J21" s="75"/>
      <c r="K21" s="75"/>
      <c r="L21" s="75"/>
      <c r="M21" s="7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4.25" customHeight="1" x14ac:dyDescent="0.3">
      <c r="A22" s="4">
        <v>3</v>
      </c>
      <c r="B22" s="4" t="s">
        <v>20</v>
      </c>
      <c r="C22" s="4" t="s">
        <v>21</v>
      </c>
      <c r="D22" s="4">
        <v>1</v>
      </c>
      <c r="E22" s="4" t="s">
        <v>276</v>
      </c>
      <c r="F22" s="4"/>
      <c r="G22" s="4" t="s">
        <v>277</v>
      </c>
      <c r="H22" s="64">
        <v>0</v>
      </c>
      <c r="I22" s="64"/>
      <c r="J22" s="75"/>
      <c r="K22" s="75"/>
      <c r="L22" s="75"/>
      <c r="M22" s="75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4.25" customHeight="1" x14ac:dyDescent="0.3">
      <c r="A23" s="4">
        <v>3</v>
      </c>
      <c r="B23" s="4" t="s">
        <v>20</v>
      </c>
      <c r="C23" s="4" t="s">
        <v>21</v>
      </c>
      <c r="D23" s="4">
        <v>2</v>
      </c>
      <c r="E23" s="4" t="s">
        <v>278</v>
      </c>
      <c r="F23" s="4" t="s">
        <v>279</v>
      </c>
      <c r="G23" s="4" t="s">
        <v>280</v>
      </c>
      <c r="H23" s="64">
        <v>1.9</v>
      </c>
      <c r="I23" s="64">
        <v>0</v>
      </c>
      <c r="J23" s="75"/>
      <c r="K23" s="75"/>
      <c r="L23" s="75"/>
      <c r="M23" s="7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4.25" customHeight="1" x14ac:dyDescent="0.3">
      <c r="A24" s="4">
        <v>3</v>
      </c>
      <c r="B24" s="4" t="s">
        <v>20</v>
      </c>
      <c r="C24" s="4" t="s">
        <v>21</v>
      </c>
      <c r="D24" s="4">
        <v>3</v>
      </c>
      <c r="E24" s="4" t="s">
        <v>281</v>
      </c>
      <c r="F24" s="4" t="s">
        <v>279</v>
      </c>
      <c r="G24" s="4" t="s">
        <v>280</v>
      </c>
      <c r="H24" s="64">
        <v>1.9</v>
      </c>
      <c r="I24" s="64">
        <v>14.098648415051468</v>
      </c>
      <c r="J24" s="75">
        <v>10.816070044777142</v>
      </c>
      <c r="K24" s="75">
        <v>8.9359077857467781</v>
      </c>
      <c r="L24" s="75">
        <v>14.599732355831017</v>
      </c>
      <c r="M24" s="75">
        <v>17.234614582004806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4.25" customHeight="1" x14ac:dyDescent="0.3">
      <c r="A25" s="4">
        <v>3</v>
      </c>
      <c r="B25" s="4" t="s">
        <v>20</v>
      </c>
      <c r="C25" s="4" t="s">
        <v>21</v>
      </c>
      <c r="D25" s="4">
        <v>4</v>
      </c>
      <c r="E25" s="4" t="s">
        <v>282</v>
      </c>
      <c r="F25" s="4"/>
      <c r="G25" s="4" t="s">
        <v>283</v>
      </c>
      <c r="H25" s="64">
        <v>0</v>
      </c>
      <c r="I25" s="64"/>
      <c r="J25" s="75"/>
      <c r="K25" s="75"/>
      <c r="L25" s="75"/>
      <c r="M25" s="7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4.25" customHeight="1" x14ac:dyDescent="0.3">
      <c r="A26" s="4">
        <v>3</v>
      </c>
      <c r="B26" s="4" t="s">
        <v>20</v>
      </c>
      <c r="C26" s="4" t="s">
        <v>21</v>
      </c>
      <c r="D26" s="4">
        <v>5</v>
      </c>
      <c r="E26" s="4" t="s">
        <v>284</v>
      </c>
      <c r="F26" s="4"/>
      <c r="G26" s="4" t="s">
        <v>283</v>
      </c>
      <c r="H26" s="64">
        <v>0</v>
      </c>
      <c r="I26" s="64"/>
      <c r="J26" s="75"/>
      <c r="K26" s="75"/>
      <c r="L26" s="75"/>
      <c r="M26" s="7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4.25" customHeight="1" x14ac:dyDescent="0.3">
      <c r="A27" s="4">
        <v>3</v>
      </c>
      <c r="B27" s="4" t="s">
        <v>20</v>
      </c>
      <c r="C27" s="4" t="s">
        <v>21</v>
      </c>
      <c r="D27" s="4">
        <v>6</v>
      </c>
      <c r="E27" s="4" t="s">
        <v>285</v>
      </c>
      <c r="F27" s="4"/>
      <c r="G27" s="4" t="s">
        <v>283</v>
      </c>
      <c r="H27" s="64">
        <v>0</v>
      </c>
      <c r="I27" s="64"/>
      <c r="J27" s="75"/>
      <c r="K27" s="75"/>
      <c r="L27" s="75"/>
      <c r="M27" s="75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4.25" customHeight="1" x14ac:dyDescent="0.3">
      <c r="A28" s="4">
        <v>3</v>
      </c>
      <c r="B28" s="4" t="s">
        <v>20</v>
      </c>
      <c r="C28" s="4" t="s">
        <v>21</v>
      </c>
      <c r="D28" s="4">
        <v>7</v>
      </c>
      <c r="E28" s="4" t="s">
        <v>286</v>
      </c>
      <c r="F28" s="4"/>
      <c r="G28" s="4" t="s">
        <v>283</v>
      </c>
      <c r="H28" s="64">
        <v>0</v>
      </c>
      <c r="I28" s="64"/>
      <c r="J28" s="75"/>
      <c r="K28" s="75"/>
      <c r="L28" s="75"/>
      <c r="M28" s="75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4.25" customHeight="1" x14ac:dyDescent="0.3">
      <c r="A29" s="4">
        <v>3</v>
      </c>
      <c r="B29" s="4" t="s">
        <v>20</v>
      </c>
      <c r="C29" s="4" t="s">
        <v>21</v>
      </c>
      <c r="D29" s="4">
        <v>8</v>
      </c>
      <c r="E29" s="4" t="s">
        <v>287</v>
      </c>
      <c r="F29" s="4"/>
      <c r="G29" s="4" t="s">
        <v>283</v>
      </c>
      <c r="H29" s="64">
        <v>0</v>
      </c>
      <c r="I29" s="64"/>
      <c r="J29" s="75"/>
      <c r="K29" s="75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4.25" customHeight="1" x14ac:dyDescent="0.3">
      <c r="A30" s="4">
        <v>3</v>
      </c>
      <c r="B30" s="4" t="s">
        <v>20</v>
      </c>
      <c r="C30" s="4" t="s">
        <v>21</v>
      </c>
      <c r="D30" s="4">
        <v>9</v>
      </c>
      <c r="E30" s="4" t="s">
        <v>288</v>
      </c>
      <c r="F30" s="4"/>
      <c r="G30" s="4" t="s">
        <v>283</v>
      </c>
      <c r="H30" s="64">
        <v>0</v>
      </c>
      <c r="I30" s="64"/>
      <c r="J30" s="75"/>
      <c r="K30" s="75"/>
      <c r="L30" s="75"/>
      <c r="M30" s="75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4.25" customHeight="1" x14ac:dyDescent="0.3">
      <c r="A31" s="4">
        <v>3</v>
      </c>
      <c r="B31" s="4" t="s">
        <v>20</v>
      </c>
      <c r="C31" s="4" t="s">
        <v>21</v>
      </c>
      <c r="D31" s="4">
        <v>10</v>
      </c>
      <c r="E31" s="4" t="s">
        <v>289</v>
      </c>
      <c r="F31" s="4"/>
      <c r="G31" s="4" t="s">
        <v>283</v>
      </c>
      <c r="H31" s="64">
        <v>0</v>
      </c>
      <c r="I31" s="64"/>
      <c r="J31" s="75"/>
      <c r="K31" s="75"/>
      <c r="L31" s="75"/>
      <c r="M31" s="75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4.25" customHeight="1" x14ac:dyDescent="0.3">
      <c r="A32" s="5">
        <v>4</v>
      </c>
      <c r="B32" s="5" t="s">
        <v>22</v>
      </c>
      <c r="C32" s="5" t="s">
        <v>23</v>
      </c>
      <c r="D32" s="5">
        <v>1</v>
      </c>
      <c r="E32" s="5" t="s">
        <v>276</v>
      </c>
      <c r="F32" s="5"/>
      <c r="G32" s="5" t="s">
        <v>277</v>
      </c>
      <c r="H32" s="70">
        <v>0</v>
      </c>
      <c r="I32" s="70"/>
      <c r="J32" s="75"/>
      <c r="K32" s="75"/>
      <c r="L32" s="75"/>
      <c r="M32" s="75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ht="14.25" customHeight="1" x14ac:dyDescent="0.3">
      <c r="A33" s="5">
        <v>4</v>
      </c>
      <c r="B33" s="5" t="s">
        <v>22</v>
      </c>
      <c r="C33" s="5" t="s">
        <v>23</v>
      </c>
      <c r="D33" s="5">
        <v>2</v>
      </c>
      <c r="E33" s="5" t="s">
        <v>278</v>
      </c>
      <c r="F33" s="5" t="s">
        <v>279</v>
      </c>
      <c r="G33" s="5" t="s">
        <v>280</v>
      </c>
      <c r="H33" s="70">
        <v>1.9</v>
      </c>
      <c r="I33" s="70">
        <v>0</v>
      </c>
      <c r="J33" s="75"/>
      <c r="K33" s="75"/>
      <c r="L33" s="75"/>
      <c r="M33" s="75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4.25" customHeight="1" x14ac:dyDescent="0.3">
      <c r="A34" s="5">
        <v>4</v>
      </c>
      <c r="B34" s="5" t="s">
        <v>22</v>
      </c>
      <c r="C34" s="5" t="s">
        <v>23</v>
      </c>
      <c r="D34" s="5">
        <v>3</v>
      </c>
      <c r="E34" s="5" t="s">
        <v>281</v>
      </c>
      <c r="F34" s="5" t="s">
        <v>279</v>
      </c>
      <c r="G34" s="5" t="s">
        <v>280</v>
      </c>
      <c r="H34" s="70">
        <v>1.9</v>
      </c>
      <c r="I34" s="70">
        <v>11.020952477468656</v>
      </c>
      <c r="J34" s="75">
        <v>9.803531245444951</v>
      </c>
      <c r="K34" s="75">
        <v>6.4523325297256422</v>
      </c>
      <c r="L34" s="75">
        <v>10.276318707476856</v>
      </c>
      <c r="M34" s="75">
        <v>14.507618388374585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4.25" customHeight="1" x14ac:dyDescent="0.3">
      <c r="A35" s="5">
        <v>4</v>
      </c>
      <c r="B35" s="5" t="s">
        <v>22</v>
      </c>
      <c r="C35" s="5" t="s">
        <v>23</v>
      </c>
      <c r="D35" s="5">
        <v>4</v>
      </c>
      <c r="E35" s="5" t="s">
        <v>282</v>
      </c>
      <c r="F35" s="5"/>
      <c r="G35" s="5" t="s">
        <v>283</v>
      </c>
      <c r="H35" s="70">
        <v>0</v>
      </c>
      <c r="I35" s="70"/>
      <c r="J35" s="75"/>
      <c r="K35" s="75"/>
      <c r="L35" s="75"/>
      <c r="M35" s="7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4.25" customHeight="1" x14ac:dyDescent="0.3">
      <c r="A36" s="5">
        <v>4</v>
      </c>
      <c r="B36" s="5" t="s">
        <v>22</v>
      </c>
      <c r="C36" s="5" t="s">
        <v>23</v>
      </c>
      <c r="D36" s="5">
        <v>5</v>
      </c>
      <c r="E36" s="5" t="s">
        <v>284</v>
      </c>
      <c r="F36" s="5"/>
      <c r="G36" s="5" t="s">
        <v>283</v>
      </c>
      <c r="H36" s="70">
        <v>0</v>
      </c>
      <c r="I36" s="70"/>
      <c r="J36" s="75"/>
      <c r="K36" s="75"/>
      <c r="L36" s="75"/>
      <c r="M36" s="75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4.25" customHeight="1" x14ac:dyDescent="0.3">
      <c r="A37" s="5">
        <v>4</v>
      </c>
      <c r="B37" s="5" t="s">
        <v>22</v>
      </c>
      <c r="C37" s="5" t="s">
        <v>23</v>
      </c>
      <c r="D37" s="5">
        <v>6</v>
      </c>
      <c r="E37" s="5" t="s">
        <v>285</v>
      </c>
      <c r="F37" s="5"/>
      <c r="G37" s="5" t="s">
        <v>283</v>
      </c>
      <c r="H37" s="70">
        <v>0</v>
      </c>
      <c r="I37" s="70"/>
      <c r="J37" s="75"/>
      <c r="K37" s="75"/>
      <c r="L37" s="75"/>
      <c r="M37" s="7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4.25" customHeight="1" x14ac:dyDescent="0.3">
      <c r="A38" s="5">
        <v>4</v>
      </c>
      <c r="B38" s="5" t="s">
        <v>22</v>
      </c>
      <c r="C38" s="5" t="s">
        <v>23</v>
      </c>
      <c r="D38" s="5">
        <v>7</v>
      </c>
      <c r="E38" s="5" t="s">
        <v>286</v>
      </c>
      <c r="F38" s="5"/>
      <c r="G38" s="5" t="s">
        <v>283</v>
      </c>
      <c r="H38" s="70">
        <v>0</v>
      </c>
      <c r="I38" s="70"/>
      <c r="J38" s="75"/>
      <c r="K38" s="75"/>
      <c r="L38" s="75"/>
      <c r="M38" s="7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4.25" customHeight="1" x14ac:dyDescent="0.3">
      <c r="A39" s="5">
        <v>4</v>
      </c>
      <c r="B39" s="5" t="s">
        <v>22</v>
      </c>
      <c r="C39" s="5" t="s">
        <v>23</v>
      </c>
      <c r="D39" s="5">
        <v>8</v>
      </c>
      <c r="E39" s="5" t="s">
        <v>287</v>
      </c>
      <c r="F39" s="5"/>
      <c r="G39" s="5" t="s">
        <v>283</v>
      </c>
      <c r="H39" s="70">
        <v>0</v>
      </c>
      <c r="I39" s="70"/>
      <c r="J39" s="75"/>
      <c r="K39" s="75"/>
      <c r="L39" s="75"/>
      <c r="M39" s="7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4.25" customHeight="1" x14ac:dyDescent="0.3">
      <c r="A40" s="5">
        <v>4</v>
      </c>
      <c r="B40" s="5" t="s">
        <v>22</v>
      </c>
      <c r="C40" s="5" t="s">
        <v>23</v>
      </c>
      <c r="D40" s="5">
        <v>9</v>
      </c>
      <c r="E40" s="5" t="s">
        <v>288</v>
      </c>
      <c r="F40" s="5"/>
      <c r="G40" s="5" t="s">
        <v>283</v>
      </c>
      <c r="H40" s="70">
        <v>0</v>
      </c>
      <c r="I40" s="70"/>
      <c r="J40" s="75"/>
      <c r="K40" s="75"/>
      <c r="L40" s="75"/>
      <c r="M40" s="7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4.25" customHeight="1" x14ac:dyDescent="0.3">
      <c r="A41" s="5">
        <v>4</v>
      </c>
      <c r="B41" s="5" t="s">
        <v>22</v>
      </c>
      <c r="C41" s="5" t="s">
        <v>23</v>
      </c>
      <c r="D41" s="5">
        <v>10</v>
      </c>
      <c r="E41" s="5" t="s">
        <v>289</v>
      </c>
      <c r="F41" s="5"/>
      <c r="G41" s="5" t="s">
        <v>283</v>
      </c>
      <c r="H41" s="70">
        <v>0</v>
      </c>
      <c r="I41" s="70"/>
      <c r="J41" s="75"/>
      <c r="K41" s="75"/>
      <c r="L41" s="75"/>
      <c r="M41" s="7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4.25" customHeight="1" x14ac:dyDescent="0.3">
      <c r="A42" s="4">
        <v>5</v>
      </c>
      <c r="B42" s="4" t="s">
        <v>24</v>
      </c>
      <c r="C42" s="4" t="s">
        <v>25</v>
      </c>
      <c r="D42" s="4">
        <v>1</v>
      </c>
      <c r="E42" s="4" t="s">
        <v>276</v>
      </c>
      <c r="F42" s="4"/>
      <c r="G42" s="4" t="s">
        <v>277</v>
      </c>
      <c r="H42" s="64">
        <v>0</v>
      </c>
      <c r="I42" s="64"/>
      <c r="J42" s="75"/>
      <c r="K42" s="75"/>
      <c r="L42" s="75"/>
      <c r="M42" s="7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4.25" customHeight="1" x14ac:dyDescent="0.3">
      <c r="A43" s="4">
        <v>5</v>
      </c>
      <c r="B43" s="4" t="s">
        <v>24</v>
      </c>
      <c r="C43" s="4" t="s">
        <v>25</v>
      </c>
      <c r="D43" s="4">
        <v>2</v>
      </c>
      <c r="E43" s="4" t="s">
        <v>278</v>
      </c>
      <c r="F43" s="4" t="s">
        <v>279</v>
      </c>
      <c r="G43" s="4" t="s">
        <v>280</v>
      </c>
      <c r="H43" s="64">
        <v>1.9</v>
      </c>
      <c r="I43" s="64">
        <v>0</v>
      </c>
      <c r="J43" s="75"/>
      <c r="K43" s="75"/>
      <c r="L43" s="75"/>
      <c r="M43" s="75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4.25" customHeight="1" x14ac:dyDescent="0.3">
      <c r="A44" s="4">
        <v>5</v>
      </c>
      <c r="B44" s="4" t="s">
        <v>24</v>
      </c>
      <c r="C44" s="4" t="s">
        <v>25</v>
      </c>
      <c r="D44" s="4">
        <v>3</v>
      </c>
      <c r="E44" s="4" t="s">
        <v>281</v>
      </c>
      <c r="F44" s="4" t="s">
        <v>279</v>
      </c>
      <c r="G44" s="4" t="s">
        <v>280</v>
      </c>
      <c r="H44" s="64">
        <v>1.9</v>
      </c>
      <c r="I44" s="64">
        <v>5.5924170616113758</v>
      </c>
      <c r="J44" s="75">
        <v>5.5924170616113758</v>
      </c>
      <c r="K44" s="75">
        <v>5.5924170616113758</v>
      </c>
      <c r="L44" s="75">
        <v>5.5924170616113758</v>
      </c>
      <c r="M44" s="75">
        <v>4.7393364928909962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4.25" customHeight="1" x14ac:dyDescent="0.3">
      <c r="A45" s="4">
        <v>5</v>
      </c>
      <c r="B45" s="4" t="s">
        <v>24</v>
      </c>
      <c r="C45" s="4" t="s">
        <v>25</v>
      </c>
      <c r="D45" s="4">
        <v>4</v>
      </c>
      <c r="E45" s="4" t="s">
        <v>282</v>
      </c>
      <c r="F45" s="4"/>
      <c r="G45" s="4" t="s">
        <v>283</v>
      </c>
      <c r="H45" s="64">
        <v>0</v>
      </c>
      <c r="I45" s="64"/>
      <c r="J45" s="75"/>
      <c r="K45" s="75"/>
      <c r="L45" s="75"/>
      <c r="M45" s="7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4.25" customHeight="1" x14ac:dyDescent="0.3">
      <c r="A46" s="4">
        <v>5</v>
      </c>
      <c r="B46" s="4" t="s">
        <v>24</v>
      </c>
      <c r="C46" s="4" t="s">
        <v>25</v>
      </c>
      <c r="D46" s="4">
        <v>5</v>
      </c>
      <c r="E46" s="4" t="s">
        <v>284</v>
      </c>
      <c r="F46" s="4"/>
      <c r="G46" s="4" t="s">
        <v>283</v>
      </c>
      <c r="H46" s="64">
        <v>0</v>
      </c>
      <c r="I46" s="64"/>
      <c r="J46" s="75"/>
      <c r="K46" s="75"/>
      <c r="L46" s="75"/>
      <c r="M46" s="7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4.25" customHeight="1" x14ac:dyDescent="0.3">
      <c r="A47" s="4">
        <v>5</v>
      </c>
      <c r="B47" s="4" t="s">
        <v>24</v>
      </c>
      <c r="C47" s="4" t="s">
        <v>25</v>
      </c>
      <c r="D47" s="4">
        <v>6</v>
      </c>
      <c r="E47" s="4" t="s">
        <v>285</v>
      </c>
      <c r="F47" s="4"/>
      <c r="G47" s="4" t="s">
        <v>283</v>
      </c>
      <c r="H47" s="64">
        <v>0</v>
      </c>
      <c r="I47" s="64"/>
      <c r="J47" s="75"/>
      <c r="K47" s="75"/>
      <c r="L47" s="75"/>
      <c r="M47" s="75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4.25" customHeight="1" x14ac:dyDescent="0.3">
      <c r="A48" s="4">
        <v>5</v>
      </c>
      <c r="B48" s="4" t="s">
        <v>24</v>
      </c>
      <c r="C48" s="4" t="s">
        <v>25</v>
      </c>
      <c r="D48" s="4">
        <v>7</v>
      </c>
      <c r="E48" s="4" t="s">
        <v>286</v>
      </c>
      <c r="F48" s="4"/>
      <c r="G48" s="4" t="s">
        <v>283</v>
      </c>
      <c r="H48" s="64">
        <v>0</v>
      </c>
      <c r="I48" s="64"/>
      <c r="J48" s="75"/>
      <c r="K48" s="75"/>
      <c r="L48" s="75"/>
      <c r="M48" s="75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4.25" customHeight="1" x14ac:dyDescent="0.3">
      <c r="A49" s="4">
        <v>5</v>
      </c>
      <c r="B49" s="4" t="s">
        <v>24</v>
      </c>
      <c r="C49" s="4" t="s">
        <v>25</v>
      </c>
      <c r="D49" s="4">
        <v>8</v>
      </c>
      <c r="E49" s="4" t="s">
        <v>287</v>
      </c>
      <c r="F49" s="4"/>
      <c r="G49" s="4" t="s">
        <v>283</v>
      </c>
      <c r="H49" s="64">
        <v>0</v>
      </c>
      <c r="I49" s="64"/>
      <c r="J49" s="75"/>
      <c r="K49" s="75"/>
      <c r="L49" s="75"/>
      <c r="M49" s="75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4.25" customHeight="1" x14ac:dyDescent="0.3">
      <c r="A50" s="4">
        <v>5</v>
      </c>
      <c r="B50" s="4" t="s">
        <v>24</v>
      </c>
      <c r="C50" s="4" t="s">
        <v>25</v>
      </c>
      <c r="D50" s="4">
        <v>9</v>
      </c>
      <c r="E50" s="4" t="s">
        <v>288</v>
      </c>
      <c r="F50" s="4"/>
      <c r="G50" s="4" t="s">
        <v>283</v>
      </c>
      <c r="H50" s="64">
        <v>0</v>
      </c>
      <c r="I50" s="64"/>
      <c r="J50" s="75"/>
      <c r="K50" s="75"/>
      <c r="L50" s="75"/>
      <c r="M50" s="75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4.25" customHeight="1" x14ac:dyDescent="0.3">
      <c r="A51" s="4">
        <v>5</v>
      </c>
      <c r="B51" s="4" t="s">
        <v>24</v>
      </c>
      <c r="C51" s="4" t="s">
        <v>25</v>
      </c>
      <c r="D51" s="4">
        <v>10</v>
      </c>
      <c r="E51" s="4" t="s">
        <v>289</v>
      </c>
      <c r="F51" s="4"/>
      <c r="G51" s="4" t="s">
        <v>283</v>
      </c>
      <c r="H51" s="64">
        <v>0</v>
      </c>
      <c r="I51" s="64"/>
      <c r="J51" s="75"/>
      <c r="K51" s="75"/>
      <c r="L51" s="75"/>
      <c r="M51" s="75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4.25" customHeight="1" x14ac:dyDescent="0.3">
      <c r="A52" s="5">
        <v>6</v>
      </c>
      <c r="B52" s="5" t="s">
        <v>26</v>
      </c>
      <c r="C52" s="5" t="s">
        <v>27</v>
      </c>
      <c r="D52" s="5">
        <v>1</v>
      </c>
      <c r="E52" s="5" t="s">
        <v>276</v>
      </c>
      <c r="F52" s="5"/>
      <c r="G52" s="5" t="s">
        <v>277</v>
      </c>
      <c r="H52" s="70">
        <v>0</v>
      </c>
      <c r="I52" s="70"/>
      <c r="J52" s="75"/>
      <c r="K52" s="75"/>
      <c r="L52" s="75"/>
      <c r="M52" s="75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4.25" customHeight="1" x14ac:dyDescent="0.3">
      <c r="A53" s="5">
        <v>6</v>
      </c>
      <c r="B53" s="5" t="s">
        <v>26</v>
      </c>
      <c r="C53" s="5" t="s">
        <v>27</v>
      </c>
      <c r="D53" s="5">
        <v>2</v>
      </c>
      <c r="E53" s="5" t="s">
        <v>278</v>
      </c>
      <c r="F53" s="5" t="s">
        <v>279</v>
      </c>
      <c r="G53" s="5" t="s">
        <v>280</v>
      </c>
      <c r="H53" s="70">
        <v>1.9</v>
      </c>
      <c r="I53" s="70">
        <v>0</v>
      </c>
      <c r="J53" s="75"/>
      <c r="K53" s="75"/>
      <c r="L53" s="75"/>
      <c r="M53" s="75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4.25" customHeight="1" x14ac:dyDescent="0.3">
      <c r="A54" s="5">
        <v>6</v>
      </c>
      <c r="B54" s="5" t="s">
        <v>26</v>
      </c>
      <c r="C54" s="5" t="s">
        <v>27</v>
      </c>
      <c r="D54" s="5">
        <v>3</v>
      </c>
      <c r="E54" s="5" t="s">
        <v>281</v>
      </c>
      <c r="F54" s="5" t="s">
        <v>279</v>
      </c>
      <c r="G54" s="5" t="s">
        <v>280</v>
      </c>
      <c r="H54" s="70">
        <v>1.9</v>
      </c>
      <c r="I54" s="70">
        <v>16.261584852551035</v>
      </c>
      <c r="J54" s="75">
        <v>15.385104467301982</v>
      </c>
      <c r="K54" s="75">
        <v>9.86399646677825</v>
      </c>
      <c r="L54" s="75">
        <v>14.655482571415192</v>
      </c>
      <c r="M54" s="75">
        <v>25.51378464018239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4.25" customHeight="1" x14ac:dyDescent="0.3">
      <c r="A55" s="5">
        <v>6</v>
      </c>
      <c r="B55" s="5" t="s">
        <v>26</v>
      </c>
      <c r="C55" s="5" t="s">
        <v>27</v>
      </c>
      <c r="D55" s="5">
        <v>4</v>
      </c>
      <c r="E55" s="5" t="s">
        <v>282</v>
      </c>
      <c r="F55" s="5"/>
      <c r="G55" s="5" t="s">
        <v>283</v>
      </c>
      <c r="H55" s="70">
        <v>0</v>
      </c>
      <c r="I55" s="70"/>
      <c r="J55" s="75"/>
      <c r="K55" s="75"/>
      <c r="L55" s="75"/>
      <c r="M55" s="75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4.25" customHeight="1" x14ac:dyDescent="0.3">
      <c r="A56" s="5">
        <v>6</v>
      </c>
      <c r="B56" s="5" t="s">
        <v>26</v>
      </c>
      <c r="C56" s="5" t="s">
        <v>27</v>
      </c>
      <c r="D56" s="5">
        <v>5</v>
      </c>
      <c r="E56" s="5" t="s">
        <v>284</v>
      </c>
      <c r="F56" s="5"/>
      <c r="G56" s="5" t="s">
        <v>283</v>
      </c>
      <c r="H56" s="70">
        <v>0</v>
      </c>
      <c r="I56" s="70"/>
      <c r="J56" s="75"/>
      <c r="K56" s="75"/>
      <c r="L56" s="75"/>
      <c r="M56" s="75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4.25" customHeight="1" x14ac:dyDescent="0.3">
      <c r="A57" s="5">
        <v>6</v>
      </c>
      <c r="B57" s="5" t="s">
        <v>26</v>
      </c>
      <c r="C57" s="5" t="s">
        <v>27</v>
      </c>
      <c r="D57" s="5">
        <v>6</v>
      </c>
      <c r="E57" s="5" t="s">
        <v>285</v>
      </c>
      <c r="F57" s="5"/>
      <c r="G57" s="5" t="s">
        <v>283</v>
      </c>
      <c r="H57" s="70">
        <v>0</v>
      </c>
      <c r="I57" s="70"/>
      <c r="J57" s="75"/>
      <c r="K57" s="75"/>
      <c r="L57" s="75"/>
      <c r="M57" s="7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4.25" customHeight="1" x14ac:dyDescent="0.3">
      <c r="A58" s="5">
        <v>6</v>
      </c>
      <c r="B58" s="5" t="s">
        <v>26</v>
      </c>
      <c r="C58" s="5" t="s">
        <v>27</v>
      </c>
      <c r="D58" s="5">
        <v>7</v>
      </c>
      <c r="E58" s="5" t="s">
        <v>286</v>
      </c>
      <c r="F58" s="5"/>
      <c r="G58" s="5" t="s">
        <v>283</v>
      </c>
      <c r="H58" s="5">
        <v>0</v>
      </c>
      <c r="I58" s="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4.25" customHeight="1" x14ac:dyDescent="0.3">
      <c r="A59" s="5">
        <v>6</v>
      </c>
      <c r="B59" s="5" t="s">
        <v>26</v>
      </c>
      <c r="C59" s="5" t="s">
        <v>27</v>
      </c>
      <c r="D59" s="5">
        <v>8</v>
      </c>
      <c r="E59" s="5" t="s">
        <v>287</v>
      </c>
      <c r="F59" s="5"/>
      <c r="G59" s="5" t="s">
        <v>283</v>
      </c>
      <c r="H59" s="5">
        <v>0</v>
      </c>
      <c r="I59" s="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4.25" customHeight="1" x14ac:dyDescent="0.3">
      <c r="A60" s="5">
        <v>6</v>
      </c>
      <c r="B60" s="5" t="s">
        <v>26</v>
      </c>
      <c r="C60" s="5" t="s">
        <v>27</v>
      </c>
      <c r="D60" s="5">
        <v>9</v>
      </c>
      <c r="E60" s="5" t="s">
        <v>288</v>
      </c>
      <c r="F60" s="5"/>
      <c r="G60" s="5" t="s">
        <v>283</v>
      </c>
      <c r="H60" s="5">
        <v>0</v>
      </c>
      <c r="I60" s="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4.25" customHeight="1" x14ac:dyDescent="0.3">
      <c r="A61" s="5">
        <v>6</v>
      </c>
      <c r="B61" s="5" t="s">
        <v>26</v>
      </c>
      <c r="C61" s="5" t="s">
        <v>27</v>
      </c>
      <c r="D61" s="5">
        <v>10</v>
      </c>
      <c r="E61" s="5" t="s">
        <v>289</v>
      </c>
      <c r="F61" s="5"/>
      <c r="G61" s="5" t="s">
        <v>283</v>
      </c>
      <c r="H61" s="5">
        <v>0</v>
      </c>
      <c r="I61" s="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4.25" customHeight="1" x14ac:dyDescent="0.3">
      <c r="A62" s="4">
        <v>7</v>
      </c>
      <c r="B62" s="4" t="s">
        <v>28</v>
      </c>
      <c r="C62" s="4" t="s">
        <v>29</v>
      </c>
      <c r="D62" s="4">
        <v>1</v>
      </c>
      <c r="E62" s="4" t="s">
        <v>276</v>
      </c>
      <c r="F62" s="4"/>
      <c r="G62" s="4" t="s">
        <v>277</v>
      </c>
      <c r="H62" s="4">
        <v>0</v>
      </c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4.25" customHeight="1" x14ac:dyDescent="0.3">
      <c r="A63" s="4">
        <v>7</v>
      </c>
      <c r="B63" s="4" t="s">
        <v>28</v>
      </c>
      <c r="C63" s="4" t="s">
        <v>29</v>
      </c>
      <c r="D63" s="4">
        <v>2</v>
      </c>
      <c r="E63" s="4" t="s">
        <v>278</v>
      </c>
      <c r="F63" s="4" t="s">
        <v>279</v>
      </c>
      <c r="G63" s="4" t="s">
        <v>280</v>
      </c>
      <c r="H63" s="4">
        <v>1.9</v>
      </c>
      <c r="I63" s="4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4.25" customHeight="1" x14ac:dyDescent="0.3">
      <c r="A64" s="4">
        <v>7</v>
      </c>
      <c r="B64" s="4" t="s">
        <v>28</v>
      </c>
      <c r="C64" s="4" t="s">
        <v>29</v>
      </c>
      <c r="D64" s="4">
        <v>3</v>
      </c>
      <c r="E64" s="4" t="s">
        <v>281</v>
      </c>
      <c r="F64" s="4" t="s">
        <v>279</v>
      </c>
      <c r="G64" s="4" t="s">
        <v>280</v>
      </c>
      <c r="H64" s="63">
        <v>1.9</v>
      </c>
      <c r="I64" s="63">
        <v>2.4938271604938271</v>
      </c>
      <c r="J64" s="67">
        <v>2.0679012345679011</v>
      </c>
      <c r="K64" s="67">
        <v>3.2311111111111113</v>
      </c>
      <c r="L64" s="67">
        <v>3.2585185185185179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4.25" customHeight="1" x14ac:dyDescent="0.3">
      <c r="A65" s="4">
        <v>7</v>
      </c>
      <c r="B65" s="4" t="s">
        <v>28</v>
      </c>
      <c r="C65" s="4" t="s">
        <v>29</v>
      </c>
      <c r="D65" s="4">
        <v>4</v>
      </c>
      <c r="E65" s="4" t="s">
        <v>282</v>
      </c>
      <c r="F65" s="4"/>
      <c r="G65" s="4" t="s">
        <v>283</v>
      </c>
      <c r="H65" s="4">
        <v>0</v>
      </c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4.25" customHeight="1" x14ac:dyDescent="0.3">
      <c r="A66" s="4">
        <v>7</v>
      </c>
      <c r="B66" s="4" t="s">
        <v>28</v>
      </c>
      <c r="C66" s="4" t="s">
        <v>29</v>
      </c>
      <c r="D66" s="4">
        <v>5</v>
      </c>
      <c r="E66" s="4" t="s">
        <v>284</v>
      </c>
      <c r="F66" s="4"/>
      <c r="G66" s="4" t="s">
        <v>283</v>
      </c>
      <c r="H66" s="4">
        <v>0</v>
      </c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4.25" customHeight="1" x14ac:dyDescent="0.3">
      <c r="A67" s="4">
        <v>7</v>
      </c>
      <c r="B67" s="4" t="s">
        <v>28</v>
      </c>
      <c r="C67" s="4" t="s">
        <v>29</v>
      </c>
      <c r="D67" s="4">
        <v>6</v>
      </c>
      <c r="E67" s="4" t="s">
        <v>285</v>
      </c>
      <c r="F67" s="4"/>
      <c r="G67" s="4" t="s">
        <v>283</v>
      </c>
      <c r="H67" s="4">
        <v>0</v>
      </c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4.25" customHeight="1" x14ac:dyDescent="0.3">
      <c r="A68" s="4">
        <v>7</v>
      </c>
      <c r="B68" s="4" t="s">
        <v>28</v>
      </c>
      <c r="C68" s="4" t="s">
        <v>29</v>
      </c>
      <c r="D68" s="4">
        <v>7</v>
      </c>
      <c r="E68" s="4" t="s">
        <v>286</v>
      </c>
      <c r="F68" s="4"/>
      <c r="G68" s="4" t="s">
        <v>283</v>
      </c>
      <c r="H68" s="4">
        <v>0</v>
      </c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4.25" customHeight="1" x14ac:dyDescent="0.3">
      <c r="A69" s="4">
        <v>7</v>
      </c>
      <c r="B69" s="4" t="s">
        <v>28</v>
      </c>
      <c r="C69" s="4" t="s">
        <v>29</v>
      </c>
      <c r="D69" s="4">
        <v>8</v>
      </c>
      <c r="E69" s="4" t="s">
        <v>287</v>
      </c>
      <c r="F69" s="4"/>
      <c r="G69" s="4" t="s">
        <v>283</v>
      </c>
      <c r="H69" s="4">
        <v>0</v>
      </c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4.25" customHeight="1" x14ac:dyDescent="0.3">
      <c r="A70" s="4">
        <v>7</v>
      </c>
      <c r="B70" s="4" t="s">
        <v>28</v>
      </c>
      <c r="C70" s="4" t="s">
        <v>29</v>
      </c>
      <c r="D70" s="4">
        <v>9</v>
      </c>
      <c r="E70" s="4" t="s">
        <v>288</v>
      </c>
      <c r="F70" s="4"/>
      <c r="G70" s="4" t="s">
        <v>283</v>
      </c>
      <c r="H70" s="4">
        <v>0</v>
      </c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4.25" customHeight="1" x14ac:dyDescent="0.3">
      <c r="A71" s="4">
        <v>7</v>
      </c>
      <c r="B71" s="4" t="s">
        <v>28</v>
      </c>
      <c r="C71" s="4" t="s">
        <v>29</v>
      </c>
      <c r="D71" s="4">
        <v>10</v>
      </c>
      <c r="E71" s="4" t="s">
        <v>289</v>
      </c>
      <c r="F71" s="4"/>
      <c r="G71" s="4" t="s">
        <v>283</v>
      </c>
      <c r="H71" s="4">
        <v>0</v>
      </c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s="66" customFormat="1" x14ac:dyDescent="0.3">
      <c r="A72" s="64">
        <v>8</v>
      </c>
      <c r="B72" s="64" t="s">
        <v>30</v>
      </c>
      <c r="C72" s="64" t="s">
        <v>31</v>
      </c>
      <c r="D72" s="64">
        <v>1</v>
      </c>
      <c r="E72" s="64" t="s">
        <v>276</v>
      </c>
      <c r="F72" s="63"/>
      <c r="G72" s="63" t="s">
        <v>277</v>
      </c>
      <c r="H72" s="63">
        <v>0</v>
      </c>
      <c r="I72" s="63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</row>
    <row r="73" spans="1:41" s="66" customFormat="1" x14ac:dyDescent="0.3">
      <c r="A73" s="64">
        <v>8</v>
      </c>
      <c r="B73" s="64" t="s">
        <v>30</v>
      </c>
      <c r="C73" s="64" t="s">
        <v>31</v>
      </c>
      <c r="D73" s="64">
        <v>2</v>
      </c>
      <c r="E73" s="64" t="s">
        <v>278</v>
      </c>
      <c r="F73" s="63" t="s">
        <v>279</v>
      </c>
      <c r="G73" s="63" t="s">
        <v>280</v>
      </c>
      <c r="H73" s="63">
        <v>1.9</v>
      </c>
      <c r="I73" s="63">
        <v>0</v>
      </c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</row>
    <row r="74" spans="1:41" s="66" customFormat="1" x14ac:dyDescent="0.3">
      <c r="A74" s="64">
        <v>8</v>
      </c>
      <c r="B74" s="64" t="s">
        <v>30</v>
      </c>
      <c r="C74" s="64" t="s">
        <v>31</v>
      </c>
      <c r="D74" s="64">
        <v>3</v>
      </c>
      <c r="E74" s="64" t="s">
        <v>281</v>
      </c>
      <c r="F74" s="90" t="s">
        <v>279</v>
      </c>
      <c r="G74" s="90" t="s">
        <v>290</v>
      </c>
      <c r="H74" s="63">
        <v>0</v>
      </c>
      <c r="I74" s="64">
        <v>0.56869999999999998</v>
      </c>
      <c r="J74" s="75"/>
      <c r="K74" s="7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</row>
    <row r="75" spans="1:41" s="66" customFormat="1" x14ac:dyDescent="0.3">
      <c r="A75" s="64">
        <v>8</v>
      </c>
      <c r="B75" s="64" t="s">
        <v>30</v>
      </c>
      <c r="C75" s="64" t="s">
        <v>31</v>
      </c>
      <c r="D75" s="64">
        <v>4</v>
      </c>
      <c r="E75" s="64" t="s">
        <v>282</v>
      </c>
      <c r="F75" s="63"/>
      <c r="G75" s="63" t="s">
        <v>283</v>
      </c>
      <c r="H75" s="63">
        <v>0</v>
      </c>
      <c r="I75" s="64"/>
      <c r="J75" s="75"/>
      <c r="K75" s="7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</row>
    <row r="76" spans="1:41" s="66" customFormat="1" x14ac:dyDescent="0.3">
      <c r="A76" s="64">
        <v>8</v>
      </c>
      <c r="B76" s="64" t="s">
        <v>30</v>
      </c>
      <c r="C76" s="64" t="s">
        <v>31</v>
      </c>
      <c r="D76" s="64">
        <v>5</v>
      </c>
      <c r="E76" s="64" t="s">
        <v>284</v>
      </c>
      <c r="F76" s="63"/>
      <c r="G76" s="63" t="s">
        <v>283</v>
      </c>
      <c r="H76" s="63">
        <v>0</v>
      </c>
      <c r="I76" s="64"/>
      <c r="J76" s="75"/>
      <c r="K76" s="7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</row>
    <row r="77" spans="1:41" s="66" customFormat="1" x14ac:dyDescent="0.3">
      <c r="A77" s="64">
        <v>8</v>
      </c>
      <c r="B77" s="64" t="s">
        <v>30</v>
      </c>
      <c r="C77" s="64" t="s">
        <v>31</v>
      </c>
      <c r="D77" s="64">
        <v>6</v>
      </c>
      <c r="E77" s="64" t="s">
        <v>285</v>
      </c>
      <c r="F77" s="63"/>
      <c r="G77" s="63" t="s">
        <v>283</v>
      </c>
      <c r="H77" s="63">
        <v>0</v>
      </c>
      <c r="I77" s="64"/>
      <c r="J77" s="75"/>
      <c r="K77" s="75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s="66" customFormat="1" x14ac:dyDescent="0.3">
      <c r="A78" s="64">
        <v>8</v>
      </c>
      <c r="B78" s="64" t="s">
        <v>30</v>
      </c>
      <c r="C78" s="64" t="s">
        <v>31</v>
      </c>
      <c r="D78" s="64">
        <v>7</v>
      </c>
      <c r="E78" s="64" t="s">
        <v>286</v>
      </c>
      <c r="F78" s="63"/>
      <c r="G78" s="63" t="s">
        <v>283</v>
      </c>
      <c r="H78" s="63">
        <v>0</v>
      </c>
      <c r="I78" s="63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1" s="66" customFormat="1" x14ac:dyDescent="0.3">
      <c r="A79" s="64">
        <v>8</v>
      </c>
      <c r="B79" s="64" t="s">
        <v>30</v>
      </c>
      <c r="C79" s="64" t="s">
        <v>31</v>
      </c>
      <c r="D79" s="64">
        <v>8</v>
      </c>
      <c r="E79" s="64" t="s">
        <v>287</v>
      </c>
      <c r="F79" s="63"/>
      <c r="G79" s="63" t="s">
        <v>283</v>
      </c>
      <c r="H79" s="63">
        <v>0</v>
      </c>
      <c r="I79" s="63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</row>
    <row r="80" spans="1:41" s="66" customFormat="1" x14ac:dyDescent="0.3">
      <c r="A80" s="64">
        <v>8</v>
      </c>
      <c r="B80" s="64" t="s">
        <v>30</v>
      </c>
      <c r="C80" s="64" t="s">
        <v>31</v>
      </c>
      <c r="D80" s="64">
        <v>9</v>
      </c>
      <c r="E80" s="64" t="s">
        <v>288</v>
      </c>
      <c r="F80" s="63"/>
      <c r="G80" s="63" t="s">
        <v>283</v>
      </c>
      <c r="H80" s="63">
        <v>0</v>
      </c>
      <c r="I80" s="63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</row>
    <row r="81" spans="1:41" s="66" customFormat="1" x14ac:dyDescent="0.3">
      <c r="A81" s="64">
        <v>8</v>
      </c>
      <c r="B81" s="64" t="s">
        <v>30</v>
      </c>
      <c r="C81" s="64" t="s">
        <v>31</v>
      </c>
      <c r="D81" s="64">
        <v>10</v>
      </c>
      <c r="E81" s="64" t="s">
        <v>289</v>
      </c>
      <c r="F81" s="63"/>
      <c r="G81" s="63" t="s">
        <v>283</v>
      </c>
      <c r="H81" s="63">
        <v>0</v>
      </c>
      <c r="I81" s="63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</row>
    <row r="82" spans="1:41" ht="14.25" customHeight="1" x14ac:dyDescent="0.3">
      <c r="A82" s="5">
        <v>8</v>
      </c>
      <c r="B82" s="5" t="s">
        <v>32</v>
      </c>
      <c r="C82" s="5" t="s">
        <v>33</v>
      </c>
      <c r="D82" s="5">
        <v>1</v>
      </c>
      <c r="E82" s="5" t="s">
        <v>276</v>
      </c>
      <c r="F82" s="5"/>
      <c r="G82" s="5" t="s">
        <v>283</v>
      </c>
      <c r="H82" s="5">
        <v>0</v>
      </c>
      <c r="I82" s="68">
        <v>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4.25" customHeight="1" x14ac:dyDescent="0.3">
      <c r="A83" s="5">
        <v>8</v>
      </c>
      <c r="B83" s="5" t="s">
        <v>32</v>
      </c>
      <c r="C83" s="5" t="s">
        <v>33</v>
      </c>
      <c r="D83" s="5">
        <v>2</v>
      </c>
      <c r="E83" s="5" t="s">
        <v>278</v>
      </c>
      <c r="F83" s="5" t="s">
        <v>279</v>
      </c>
      <c r="G83" s="5" t="s">
        <v>283</v>
      </c>
      <c r="H83" s="5">
        <v>1.9</v>
      </c>
      <c r="I83" s="68">
        <v>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4.25" customHeight="1" x14ac:dyDescent="0.3">
      <c r="A84" s="5">
        <v>8</v>
      </c>
      <c r="B84" s="5" t="s">
        <v>32</v>
      </c>
      <c r="C84" s="5" t="s">
        <v>33</v>
      </c>
      <c r="D84" s="5">
        <v>3</v>
      </c>
      <c r="E84" s="5" t="s">
        <v>281</v>
      </c>
      <c r="F84" s="5" t="s">
        <v>279</v>
      </c>
      <c r="G84" s="114" t="s">
        <v>290</v>
      </c>
      <c r="H84" s="114">
        <v>1.9</v>
      </c>
      <c r="I84" s="153">
        <f>45.52/(1000000*0.0000036)</f>
        <v>12.644444444444446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11"/>
    </row>
    <row r="85" spans="1:41" ht="14.25" customHeight="1" x14ac:dyDescent="0.3">
      <c r="A85" s="5">
        <v>8</v>
      </c>
      <c r="B85" s="5" t="s">
        <v>32</v>
      </c>
      <c r="C85" s="5" t="s">
        <v>33</v>
      </c>
      <c r="D85" s="5">
        <v>4</v>
      </c>
      <c r="E85" s="5" t="s">
        <v>282</v>
      </c>
      <c r="F85" s="5"/>
      <c r="G85" s="5" t="s">
        <v>283</v>
      </c>
      <c r="H85" s="5">
        <v>0</v>
      </c>
      <c r="I85" s="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127"/>
      <c r="AO85" s="129"/>
    </row>
    <row r="86" spans="1:41" ht="14.25" customHeight="1" x14ac:dyDescent="0.3">
      <c r="A86" s="5">
        <v>8</v>
      </c>
      <c r="B86" s="5" t="s">
        <v>32</v>
      </c>
      <c r="C86" s="5" t="s">
        <v>33</v>
      </c>
      <c r="D86" s="5">
        <v>5</v>
      </c>
      <c r="E86" s="5" t="s">
        <v>284</v>
      </c>
      <c r="F86" s="5"/>
      <c r="G86" s="5" t="s">
        <v>283</v>
      </c>
      <c r="H86" s="5">
        <v>0</v>
      </c>
      <c r="I86" s="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127"/>
      <c r="AO86" s="129"/>
    </row>
    <row r="87" spans="1:41" ht="14.25" customHeight="1" x14ac:dyDescent="0.3">
      <c r="A87" s="5">
        <v>8</v>
      </c>
      <c r="B87" s="5" t="s">
        <v>32</v>
      </c>
      <c r="C87" s="5" t="s">
        <v>33</v>
      </c>
      <c r="D87" s="5">
        <v>6</v>
      </c>
      <c r="E87" s="5" t="s">
        <v>285</v>
      </c>
      <c r="F87" s="5"/>
      <c r="G87" s="70" t="s">
        <v>291</v>
      </c>
      <c r="H87" s="5">
        <v>0</v>
      </c>
      <c r="I87" s="130">
        <v>1.3528336676167365</v>
      </c>
      <c r="J87" s="103">
        <v>0.94304784970149158</v>
      </c>
      <c r="K87" s="103">
        <v>1.0610681795043231</v>
      </c>
      <c r="L87" s="103">
        <v>0.7430322822055675</v>
      </c>
      <c r="M87" s="103">
        <v>0.709297559660791</v>
      </c>
      <c r="N87" s="103">
        <v>0.709297559660791</v>
      </c>
      <c r="O87" s="103">
        <v>0.709297559660791</v>
      </c>
      <c r="P87" s="103">
        <v>0.709297559660791</v>
      </c>
      <c r="Q87" s="103">
        <v>0.709297559660791</v>
      </c>
      <c r="R87" s="103">
        <v>0.709297559660791</v>
      </c>
      <c r="S87" s="103">
        <v>0.709297559660791</v>
      </c>
      <c r="T87" s="103">
        <v>0.709297559660791</v>
      </c>
      <c r="U87" s="103">
        <v>0.709297559660791</v>
      </c>
      <c r="V87" s="103">
        <v>0.709297559660791</v>
      </c>
      <c r="W87" s="103">
        <v>0.709297559660791</v>
      </c>
      <c r="X87" s="103">
        <v>0.709297559660791</v>
      </c>
      <c r="Y87" s="103">
        <v>0.709297559660791</v>
      </c>
      <c r="Z87" s="103">
        <v>0.709297559660791</v>
      </c>
      <c r="AA87" s="103">
        <v>0.709297559660791</v>
      </c>
      <c r="AB87" s="103">
        <v>0.709297559660791</v>
      </c>
      <c r="AC87" s="103">
        <v>0.709297559660791</v>
      </c>
      <c r="AD87" s="103">
        <v>0.709297559660791</v>
      </c>
      <c r="AE87" s="103">
        <v>0.709297559660791</v>
      </c>
      <c r="AF87" s="103">
        <v>0.709297559660791</v>
      </c>
      <c r="AG87" s="103">
        <v>0.709297559660791</v>
      </c>
      <c r="AH87" s="103">
        <v>0.709297559660791</v>
      </c>
      <c r="AI87" s="103">
        <v>0.709297559660791</v>
      </c>
      <c r="AJ87" s="103">
        <v>0.709297559660791</v>
      </c>
      <c r="AK87" s="103">
        <v>0.709297559660791</v>
      </c>
      <c r="AL87" s="103">
        <v>0.709297559660791</v>
      </c>
      <c r="AM87" s="103">
        <v>0.709297559660791</v>
      </c>
      <c r="AN87" s="128">
        <v>0.709297559660791</v>
      </c>
      <c r="AO87" s="23">
        <v>0.709297559660791</v>
      </c>
    </row>
    <row r="88" spans="1:41" ht="14.25" customHeight="1" x14ac:dyDescent="0.3">
      <c r="A88" s="5">
        <v>8</v>
      </c>
      <c r="B88" s="5" t="s">
        <v>32</v>
      </c>
      <c r="C88" s="5" t="s">
        <v>33</v>
      </c>
      <c r="D88" s="5">
        <v>7</v>
      </c>
      <c r="E88" s="5" t="s">
        <v>286</v>
      </c>
      <c r="F88" s="5"/>
      <c r="G88" s="70" t="s">
        <v>291</v>
      </c>
      <c r="H88" s="5">
        <v>0</v>
      </c>
      <c r="I88" s="130">
        <v>1.3394392748680559</v>
      </c>
      <c r="J88" s="103">
        <v>0.93371074227870454</v>
      </c>
      <c r="K88" s="103">
        <v>1.0505625539646763</v>
      </c>
      <c r="L88" s="103">
        <v>0.73567552693620542</v>
      </c>
      <c r="M88" s="103">
        <v>0.70227481154533766</v>
      </c>
      <c r="N88" s="103">
        <v>0.70227481154533766</v>
      </c>
      <c r="O88" s="103">
        <v>0.70227481154533766</v>
      </c>
      <c r="P88" s="103">
        <v>0.70227481154533766</v>
      </c>
      <c r="Q88" s="103">
        <v>0.70227481154533766</v>
      </c>
      <c r="R88" s="103">
        <v>0.70227481154533766</v>
      </c>
      <c r="S88" s="103">
        <v>0.70227481154533766</v>
      </c>
      <c r="T88" s="103">
        <v>0.70227481154533766</v>
      </c>
      <c r="U88" s="103">
        <v>0.70227481154533766</v>
      </c>
      <c r="V88" s="103">
        <v>0.70227481154533766</v>
      </c>
      <c r="W88" s="103">
        <v>0.70227481154533766</v>
      </c>
      <c r="X88" s="103">
        <v>0.70227481154533766</v>
      </c>
      <c r="Y88" s="103">
        <v>0.70227481154533766</v>
      </c>
      <c r="Z88" s="103">
        <v>0.70227481154533766</v>
      </c>
      <c r="AA88" s="103">
        <v>0.70227481154533766</v>
      </c>
      <c r="AB88" s="103">
        <v>0.70227481154533766</v>
      </c>
      <c r="AC88" s="103">
        <v>0.70227481154533766</v>
      </c>
      <c r="AD88" s="103">
        <v>0.70227481154533766</v>
      </c>
      <c r="AE88" s="103">
        <v>0.70227481154533766</v>
      </c>
      <c r="AF88" s="103">
        <v>0.70227481154533766</v>
      </c>
      <c r="AG88" s="103">
        <v>0.70227481154533766</v>
      </c>
      <c r="AH88" s="103">
        <v>0.70227481154533766</v>
      </c>
      <c r="AI88" s="103">
        <v>0.70227481154533766</v>
      </c>
      <c r="AJ88" s="103">
        <v>0.70227481154533766</v>
      </c>
      <c r="AK88" s="103">
        <v>0.70227481154533766</v>
      </c>
      <c r="AL88" s="103">
        <v>0.70227481154533766</v>
      </c>
      <c r="AM88" s="103">
        <v>0.70227481154533766</v>
      </c>
      <c r="AN88" s="128">
        <v>0.70227481154533766</v>
      </c>
      <c r="AO88" s="23">
        <v>0.70227481154533766</v>
      </c>
    </row>
    <row r="89" spans="1:41" ht="14.25" customHeight="1" x14ac:dyDescent="0.3">
      <c r="A89" s="5">
        <v>8</v>
      </c>
      <c r="B89" s="5" t="s">
        <v>32</v>
      </c>
      <c r="C89" s="5" t="s">
        <v>33</v>
      </c>
      <c r="D89" s="5">
        <v>8</v>
      </c>
      <c r="E89" s="5" t="s">
        <v>287</v>
      </c>
      <c r="F89" s="5"/>
      <c r="G89" s="5" t="s">
        <v>283</v>
      </c>
      <c r="H89" s="5">
        <v>0</v>
      </c>
      <c r="I89" s="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127"/>
      <c r="AO89" s="129"/>
    </row>
    <row r="90" spans="1:41" ht="14.25" customHeight="1" x14ac:dyDescent="0.3">
      <c r="A90" s="5">
        <v>8</v>
      </c>
      <c r="B90" s="5" t="s">
        <v>32</v>
      </c>
      <c r="C90" s="5" t="s">
        <v>33</v>
      </c>
      <c r="D90" s="5">
        <v>9</v>
      </c>
      <c r="E90" s="5" t="s">
        <v>288</v>
      </c>
      <c r="F90" s="5"/>
      <c r="G90" s="5" t="s">
        <v>283</v>
      </c>
      <c r="H90" s="5">
        <v>0</v>
      </c>
      <c r="I90" s="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12"/>
    </row>
    <row r="91" spans="1:41" ht="14.25" customHeight="1" x14ac:dyDescent="0.3">
      <c r="A91" s="5">
        <v>8</v>
      </c>
      <c r="B91" s="5" t="s">
        <v>32</v>
      </c>
      <c r="C91" s="5" t="s">
        <v>33</v>
      </c>
      <c r="D91" s="5">
        <v>10</v>
      </c>
      <c r="E91" s="5" t="s">
        <v>289</v>
      </c>
      <c r="F91" s="5"/>
      <c r="G91" s="5" t="s">
        <v>283</v>
      </c>
      <c r="H91" s="5">
        <v>0</v>
      </c>
      <c r="I91" s="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4.25" customHeight="1" x14ac:dyDescent="0.3">
      <c r="A92" s="4">
        <v>9</v>
      </c>
      <c r="B92" s="4" t="s">
        <v>35</v>
      </c>
      <c r="C92" s="4" t="s">
        <v>36</v>
      </c>
      <c r="D92" s="4">
        <v>1</v>
      </c>
      <c r="E92" s="4" t="s">
        <v>276</v>
      </c>
      <c r="F92" s="4"/>
      <c r="G92" s="4" t="s">
        <v>283</v>
      </c>
      <c r="H92" s="4">
        <v>0</v>
      </c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ht="14.25" customHeight="1" x14ac:dyDescent="0.3">
      <c r="A93" s="4">
        <v>9</v>
      </c>
      <c r="B93" s="4" t="s">
        <v>35</v>
      </c>
      <c r="C93" s="4" t="s">
        <v>36</v>
      </c>
      <c r="D93" s="4">
        <v>2</v>
      </c>
      <c r="E93" s="4" t="s">
        <v>278</v>
      </c>
      <c r="F93" s="4"/>
      <c r="G93" s="4" t="s">
        <v>283</v>
      </c>
      <c r="H93" s="4">
        <v>0</v>
      </c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ht="14.25" customHeight="1" x14ac:dyDescent="0.3">
      <c r="A94" s="4">
        <v>9</v>
      </c>
      <c r="B94" s="4" t="s">
        <v>35</v>
      </c>
      <c r="C94" s="4" t="s">
        <v>36</v>
      </c>
      <c r="D94" s="4">
        <v>3</v>
      </c>
      <c r="E94" s="4" t="s">
        <v>281</v>
      </c>
      <c r="F94" s="4"/>
      <c r="G94" s="4" t="s">
        <v>283</v>
      </c>
      <c r="H94" s="4">
        <v>0</v>
      </c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ht="14.25" customHeight="1" x14ac:dyDescent="0.3">
      <c r="A95" s="4">
        <v>9</v>
      </c>
      <c r="B95" s="4" t="s">
        <v>35</v>
      </c>
      <c r="C95" s="4" t="s">
        <v>36</v>
      </c>
      <c r="D95" s="4">
        <v>4</v>
      </c>
      <c r="E95" s="4" t="s">
        <v>282</v>
      </c>
      <c r="F95" s="4"/>
      <c r="G95" s="4" t="s">
        <v>283</v>
      </c>
      <c r="H95" s="4">
        <v>0</v>
      </c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ht="14.25" customHeight="1" x14ac:dyDescent="0.3">
      <c r="A96" s="4">
        <v>9</v>
      </c>
      <c r="B96" s="4" t="s">
        <v>35</v>
      </c>
      <c r="C96" s="4" t="s">
        <v>36</v>
      </c>
      <c r="D96" s="4">
        <v>5</v>
      </c>
      <c r="E96" s="4" t="s">
        <v>284</v>
      </c>
      <c r="F96" s="4"/>
      <c r="G96" s="4" t="s">
        <v>283</v>
      </c>
      <c r="H96" s="4">
        <v>0</v>
      </c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2" ht="14.25" customHeight="1" x14ac:dyDescent="0.3">
      <c r="A97" s="4">
        <v>9</v>
      </c>
      <c r="B97" s="4" t="s">
        <v>35</v>
      </c>
      <c r="C97" s="4" t="s">
        <v>36</v>
      </c>
      <c r="D97" s="4">
        <v>6</v>
      </c>
      <c r="E97" s="4" t="s">
        <v>285</v>
      </c>
      <c r="F97" s="4"/>
      <c r="G97" s="4" t="s">
        <v>283</v>
      </c>
      <c r="H97" s="4">
        <v>0</v>
      </c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2" ht="14.25" customHeight="1" x14ac:dyDescent="0.3">
      <c r="A98" s="4">
        <v>9</v>
      </c>
      <c r="B98" s="4" t="s">
        <v>35</v>
      </c>
      <c r="C98" s="4" t="s">
        <v>36</v>
      </c>
      <c r="D98" s="4">
        <v>7</v>
      </c>
      <c r="E98" s="4" t="s">
        <v>286</v>
      </c>
      <c r="F98" s="4"/>
      <c r="G98" s="4" t="s">
        <v>283</v>
      </c>
      <c r="H98" s="4">
        <v>0</v>
      </c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2" ht="14.25" customHeight="1" x14ac:dyDescent="0.3">
      <c r="A99" s="4">
        <v>9</v>
      </c>
      <c r="B99" s="4" t="s">
        <v>35</v>
      </c>
      <c r="C99" s="4" t="s">
        <v>36</v>
      </c>
      <c r="D99" s="4">
        <v>8</v>
      </c>
      <c r="E99" s="4" t="s">
        <v>287</v>
      </c>
      <c r="F99" s="4"/>
      <c r="G99" s="4" t="s">
        <v>283</v>
      </c>
      <c r="H99" s="4">
        <v>0</v>
      </c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2" ht="14.25" customHeight="1" x14ac:dyDescent="0.3">
      <c r="A100" s="4">
        <v>9</v>
      </c>
      <c r="B100" s="4" t="s">
        <v>35</v>
      </c>
      <c r="C100" s="4" t="s">
        <v>36</v>
      </c>
      <c r="D100" s="4">
        <v>9</v>
      </c>
      <c r="E100" s="4" t="s">
        <v>288</v>
      </c>
      <c r="F100" s="4"/>
      <c r="G100" s="4" t="s">
        <v>283</v>
      </c>
      <c r="H100" s="4">
        <v>0</v>
      </c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2" ht="14.25" customHeight="1" x14ac:dyDescent="0.3">
      <c r="A101" s="4">
        <v>9</v>
      </c>
      <c r="B101" s="4" t="s">
        <v>35</v>
      </c>
      <c r="C101" s="4" t="s">
        <v>36</v>
      </c>
      <c r="D101" s="4">
        <v>10</v>
      </c>
      <c r="E101" s="4" t="s">
        <v>289</v>
      </c>
      <c r="F101" s="4"/>
      <c r="G101" s="4" t="s">
        <v>283</v>
      </c>
      <c r="H101" s="4">
        <v>0</v>
      </c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2" ht="14.25" customHeight="1" x14ac:dyDescent="0.3">
      <c r="A102" s="5">
        <v>10</v>
      </c>
      <c r="B102" s="5" t="s">
        <v>37</v>
      </c>
      <c r="C102" s="5" t="s">
        <v>38</v>
      </c>
      <c r="D102" s="5">
        <v>1</v>
      </c>
      <c r="E102" s="5" t="s">
        <v>276</v>
      </c>
      <c r="F102" s="5"/>
      <c r="G102" s="5" t="s">
        <v>283</v>
      </c>
      <c r="H102" s="5">
        <v>0</v>
      </c>
      <c r="I102" s="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2" ht="14.25" customHeight="1" x14ac:dyDescent="0.3">
      <c r="A103" s="5">
        <v>10</v>
      </c>
      <c r="B103" s="5" t="s">
        <v>37</v>
      </c>
      <c r="C103" s="5" t="s">
        <v>38</v>
      </c>
      <c r="D103" s="5">
        <v>2</v>
      </c>
      <c r="E103" s="5" t="s">
        <v>278</v>
      </c>
      <c r="F103" s="5"/>
      <c r="G103" s="5" t="s">
        <v>283</v>
      </c>
      <c r="H103" s="5">
        <v>0</v>
      </c>
      <c r="I103" s="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2" ht="14.25" customHeight="1" x14ac:dyDescent="0.3">
      <c r="A104" s="5">
        <v>10</v>
      </c>
      <c r="B104" s="5" t="s">
        <v>37</v>
      </c>
      <c r="C104" s="5" t="s">
        <v>38</v>
      </c>
      <c r="D104" s="5">
        <v>3</v>
      </c>
      <c r="E104" s="5" t="s">
        <v>281</v>
      </c>
      <c r="F104" s="5"/>
      <c r="G104" s="5" t="s">
        <v>283</v>
      </c>
      <c r="H104" s="5">
        <v>0</v>
      </c>
      <c r="I104" s="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2" ht="14.25" customHeight="1" x14ac:dyDescent="0.3">
      <c r="A105" s="5">
        <v>10</v>
      </c>
      <c r="B105" s="5" t="s">
        <v>37</v>
      </c>
      <c r="C105" s="5" t="s">
        <v>38</v>
      </c>
      <c r="D105" s="5">
        <v>4</v>
      </c>
      <c r="E105" s="5" t="s">
        <v>282</v>
      </c>
      <c r="F105" s="5"/>
      <c r="G105" s="5" t="s">
        <v>283</v>
      </c>
      <c r="H105" s="5">
        <v>0</v>
      </c>
      <c r="I105" s="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2" ht="14.25" customHeight="1" x14ac:dyDescent="0.3">
      <c r="A106" s="5">
        <v>10</v>
      </c>
      <c r="B106" s="5" t="s">
        <v>37</v>
      </c>
      <c r="C106" s="5" t="s">
        <v>38</v>
      </c>
      <c r="D106" s="5">
        <v>5</v>
      </c>
      <c r="E106" s="5" t="s">
        <v>284</v>
      </c>
      <c r="F106" s="5"/>
      <c r="G106" s="5" t="s">
        <v>283</v>
      </c>
      <c r="H106" s="5">
        <v>0</v>
      </c>
      <c r="I106" s="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2" ht="14.25" customHeight="1" x14ac:dyDescent="0.3">
      <c r="A107" s="5">
        <v>10</v>
      </c>
      <c r="B107" s="5" t="s">
        <v>37</v>
      </c>
      <c r="C107" s="5" t="s">
        <v>38</v>
      </c>
      <c r="D107" s="5">
        <v>6</v>
      </c>
      <c r="E107" s="5" t="s">
        <v>285</v>
      </c>
      <c r="F107" s="5"/>
      <c r="G107" s="5" t="s">
        <v>283</v>
      </c>
      <c r="H107" s="5">
        <v>0</v>
      </c>
      <c r="I107" s="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2" ht="14.25" customHeight="1" x14ac:dyDescent="0.3">
      <c r="A108" s="5">
        <v>10</v>
      </c>
      <c r="B108" s="5" t="s">
        <v>37</v>
      </c>
      <c r="C108" s="5" t="s">
        <v>38</v>
      </c>
      <c r="D108" s="5">
        <v>7</v>
      </c>
      <c r="E108" s="5" t="s">
        <v>286</v>
      </c>
      <c r="F108" s="5"/>
      <c r="G108" s="5" t="s">
        <v>283</v>
      </c>
      <c r="H108" s="5">
        <v>0</v>
      </c>
      <c r="I108" s="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2" ht="14.25" customHeight="1" x14ac:dyDescent="0.3">
      <c r="A109" s="5">
        <v>10</v>
      </c>
      <c r="B109" s="5" t="s">
        <v>37</v>
      </c>
      <c r="C109" s="5" t="s">
        <v>38</v>
      </c>
      <c r="D109" s="5">
        <v>8</v>
      </c>
      <c r="E109" s="5" t="s">
        <v>287</v>
      </c>
      <c r="F109" s="5"/>
      <c r="G109" s="5" t="s">
        <v>283</v>
      </c>
      <c r="H109" s="5">
        <v>0</v>
      </c>
      <c r="I109" s="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2" ht="14.25" customHeight="1" x14ac:dyDescent="0.3">
      <c r="A110" s="5">
        <v>10</v>
      </c>
      <c r="B110" s="5" t="s">
        <v>37</v>
      </c>
      <c r="C110" s="5" t="s">
        <v>38</v>
      </c>
      <c r="D110" s="5">
        <v>9</v>
      </c>
      <c r="E110" s="5" t="s">
        <v>288</v>
      </c>
      <c r="F110" s="5"/>
      <c r="G110" s="5" t="s">
        <v>283</v>
      </c>
      <c r="H110" s="5">
        <v>0</v>
      </c>
      <c r="I110" s="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2" ht="14.25" customHeight="1" x14ac:dyDescent="0.3">
      <c r="A111" s="5">
        <v>10</v>
      </c>
      <c r="B111" s="5" t="s">
        <v>37</v>
      </c>
      <c r="C111" s="5" t="s">
        <v>38</v>
      </c>
      <c r="D111" s="5">
        <v>10</v>
      </c>
      <c r="E111" s="5" t="s">
        <v>289</v>
      </c>
      <c r="F111" s="5"/>
      <c r="G111" s="5" t="s">
        <v>283</v>
      </c>
      <c r="H111" s="5">
        <v>0</v>
      </c>
      <c r="I111" s="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2" ht="14.25" customHeight="1" x14ac:dyDescent="0.3">
      <c r="A112" s="4">
        <v>11</v>
      </c>
      <c r="B112" s="4" t="s">
        <v>39</v>
      </c>
      <c r="C112" s="4" t="s">
        <v>40</v>
      </c>
      <c r="D112" s="4">
        <v>1</v>
      </c>
      <c r="E112" s="64" t="s">
        <v>276</v>
      </c>
      <c r="F112" s="64" t="s">
        <v>292</v>
      </c>
      <c r="G112" s="64" t="s">
        <v>290</v>
      </c>
      <c r="H112" s="64">
        <v>0</v>
      </c>
      <c r="I112" s="64">
        <v>3576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3" t="s">
        <v>293</v>
      </c>
    </row>
    <row r="113" spans="1:42" ht="14.25" customHeight="1" x14ac:dyDescent="0.3">
      <c r="A113" s="4">
        <v>11</v>
      </c>
      <c r="B113" s="4" t="s">
        <v>39</v>
      </c>
      <c r="C113" s="4" t="s">
        <v>40</v>
      </c>
      <c r="D113" s="4">
        <v>2</v>
      </c>
      <c r="E113" s="64" t="s">
        <v>278</v>
      </c>
      <c r="F113" s="64" t="s">
        <v>292</v>
      </c>
      <c r="G113" s="64" t="s">
        <v>290</v>
      </c>
      <c r="H113" s="64">
        <v>0</v>
      </c>
      <c r="I113" s="64">
        <v>47.06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3" t="s">
        <v>293</v>
      </c>
    </row>
    <row r="114" spans="1:42" ht="14.25" customHeight="1" x14ac:dyDescent="0.3">
      <c r="A114" s="4">
        <v>11</v>
      </c>
      <c r="B114" s="4" t="s">
        <v>39</v>
      </c>
      <c r="C114" s="4" t="s">
        <v>40</v>
      </c>
      <c r="D114" s="4">
        <v>3</v>
      </c>
      <c r="E114" s="64" t="s">
        <v>281</v>
      </c>
      <c r="F114" s="64" t="s">
        <v>279</v>
      </c>
      <c r="G114" s="64" t="s">
        <v>277</v>
      </c>
      <c r="H114" s="64">
        <v>0</v>
      </c>
      <c r="I114" s="104">
        <f>1.57/(1000*0.0036)</f>
        <v>0.43611111111111112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3" t="s">
        <v>293</v>
      </c>
    </row>
    <row r="115" spans="1:42" ht="14.25" customHeight="1" x14ac:dyDescent="0.3">
      <c r="A115" s="4">
        <v>11</v>
      </c>
      <c r="B115" s="4" t="s">
        <v>39</v>
      </c>
      <c r="C115" s="4" t="s">
        <v>40</v>
      </c>
      <c r="D115" s="4">
        <v>4</v>
      </c>
      <c r="E115" s="64" t="s">
        <v>282</v>
      </c>
      <c r="F115" s="64" t="s">
        <v>294</v>
      </c>
      <c r="G115" s="64" t="s">
        <v>290</v>
      </c>
      <c r="H115" s="64">
        <v>0</v>
      </c>
      <c r="I115" s="64">
        <v>0.32900000000000001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3"/>
    </row>
    <row r="116" spans="1:42" ht="14.25" customHeight="1" x14ac:dyDescent="0.3">
      <c r="A116" s="4">
        <v>11</v>
      </c>
      <c r="B116" s="4" t="s">
        <v>39</v>
      </c>
      <c r="C116" s="4" t="s">
        <v>40</v>
      </c>
      <c r="D116" s="4">
        <v>5</v>
      </c>
      <c r="E116" s="64" t="s">
        <v>284</v>
      </c>
      <c r="F116" s="64" t="s">
        <v>294</v>
      </c>
      <c r="G116" s="64" t="s">
        <v>291</v>
      </c>
      <c r="H116" s="64">
        <v>0</v>
      </c>
      <c r="I116" s="64">
        <v>0.32900000000000001</v>
      </c>
      <c r="J116" s="9">
        <v>0.32900000000000001</v>
      </c>
      <c r="K116" s="9">
        <v>0.433</v>
      </c>
      <c r="L116" s="9">
        <v>0.433</v>
      </c>
      <c r="M116" s="9">
        <v>0.49462</v>
      </c>
      <c r="N116" s="9">
        <v>0.49462</v>
      </c>
      <c r="O116" s="9">
        <v>0.49462</v>
      </c>
      <c r="P116" s="9">
        <v>0.49462</v>
      </c>
      <c r="Q116" s="9">
        <v>0.69262000000000001</v>
      </c>
      <c r="R116" s="9">
        <v>0.69262000000000001</v>
      </c>
      <c r="S116" s="9">
        <v>0.69262000000000001</v>
      </c>
      <c r="T116" s="9">
        <v>0.69262000000000001</v>
      </c>
      <c r="U116" s="9">
        <v>0.70242000000000004</v>
      </c>
      <c r="V116" s="9">
        <v>0.87542000000000009</v>
      </c>
      <c r="W116" s="9">
        <v>99999999</v>
      </c>
      <c r="X116" s="9">
        <v>99999999</v>
      </c>
      <c r="Y116" s="9">
        <v>99999999</v>
      </c>
      <c r="Z116" s="9">
        <v>99999999</v>
      </c>
      <c r="AA116" s="9">
        <v>99999999</v>
      </c>
      <c r="AB116" s="9">
        <v>99999999</v>
      </c>
      <c r="AC116" s="9">
        <v>99999999</v>
      </c>
      <c r="AD116" s="9">
        <v>99999999</v>
      </c>
      <c r="AE116" s="9">
        <v>99999999</v>
      </c>
      <c r="AF116" s="9">
        <v>99999999</v>
      </c>
      <c r="AG116" s="9">
        <v>99999999</v>
      </c>
      <c r="AH116" s="9">
        <v>99999999</v>
      </c>
      <c r="AI116" s="9">
        <v>99999999</v>
      </c>
      <c r="AJ116" s="9">
        <v>99999999</v>
      </c>
      <c r="AK116" s="9">
        <v>99999999</v>
      </c>
      <c r="AL116" s="9">
        <v>99999999</v>
      </c>
      <c r="AM116" s="9">
        <v>99999999</v>
      </c>
      <c r="AN116" s="9">
        <v>99999999</v>
      </c>
      <c r="AO116" s="9">
        <v>99999999</v>
      </c>
      <c r="AP116" s="13"/>
    </row>
    <row r="117" spans="1:42" ht="14.25" customHeight="1" x14ac:dyDescent="0.3">
      <c r="A117" s="4">
        <v>11</v>
      </c>
      <c r="B117" s="4" t="s">
        <v>39</v>
      </c>
      <c r="C117" s="4" t="s">
        <v>40</v>
      </c>
      <c r="D117" s="4">
        <v>6</v>
      </c>
      <c r="E117" s="64" t="s">
        <v>285</v>
      </c>
      <c r="F117" s="64"/>
      <c r="G117" s="125" t="s">
        <v>291</v>
      </c>
      <c r="H117" s="125">
        <v>0</v>
      </c>
      <c r="I117" s="150">
        <f>I116*I120*8760*0.0036</f>
        <v>6.1688462400000015</v>
      </c>
      <c r="J117" s="151">
        <f t="shared" ref="J117:N117" si="0">J116*J120*8760*0.0036</f>
        <v>4.3274879999999989</v>
      </c>
      <c r="K117" s="151">
        <f t="shared" si="0"/>
        <v>4.2977068350840009</v>
      </c>
      <c r="L117" s="151">
        <f t="shared" si="0"/>
        <v>7.2630966931559984</v>
      </c>
      <c r="M117" s="151">
        <f t="shared" si="0"/>
        <v>7.3900751776560014</v>
      </c>
      <c r="N117" s="151">
        <f t="shared" si="0"/>
        <v>7.7991681599999989</v>
      </c>
      <c r="O117" s="151">
        <f>O116*O120*8760*0.0036</f>
        <v>7.7991681599999989</v>
      </c>
      <c r="P117" s="152">
        <v>5.2</v>
      </c>
      <c r="Q117" s="151">
        <f>P117+($X$117-$P$117)/(33-25)</f>
        <v>5.95</v>
      </c>
      <c r="R117" s="151">
        <f t="shared" ref="R117:W117" si="1">Q117+($X$117-$P$117)/(33-25)</f>
        <v>6.7</v>
      </c>
      <c r="S117" s="151">
        <f t="shared" si="1"/>
        <v>7.45</v>
      </c>
      <c r="T117" s="151">
        <f t="shared" si="1"/>
        <v>8.1999999999999993</v>
      </c>
      <c r="U117" s="151">
        <f t="shared" si="1"/>
        <v>8.9499999999999993</v>
      </c>
      <c r="V117" s="151">
        <f t="shared" si="1"/>
        <v>9.6999999999999993</v>
      </c>
      <c r="W117" s="151">
        <f t="shared" si="1"/>
        <v>10.45</v>
      </c>
      <c r="X117" s="152">
        <v>11.2</v>
      </c>
      <c r="Y117" s="151">
        <f>X117</f>
        <v>11.2</v>
      </c>
      <c r="Z117" s="151">
        <f t="shared" ref="Z117:AO117" si="2">Y117</f>
        <v>11.2</v>
      </c>
      <c r="AA117" s="151">
        <f t="shared" si="2"/>
        <v>11.2</v>
      </c>
      <c r="AB117" s="151">
        <f t="shared" si="2"/>
        <v>11.2</v>
      </c>
      <c r="AC117" s="151">
        <f t="shared" si="2"/>
        <v>11.2</v>
      </c>
      <c r="AD117" s="151">
        <f t="shared" si="2"/>
        <v>11.2</v>
      </c>
      <c r="AE117" s="151">
        <f t="shared" si="2"/>
        <v>11.2</v>
      </c>
      <c r="AF117" s="151">
        <f t="shared" si="2"/>
        <v>11.2</v>
      </c>
      <c r="AG117" s="151">
        <f t="shared" si="2"/>
        <v>11.2</v>
      </c>
      <c r="AH117" s="151">
        <f t="shared" si="2"/>
        <v>11.2</v>
      </c>
      <c r="AI117" s="151">
        <f t="shared" si="2"/>
        <v>11.2</v>
      </c>
      <c r="AJ117" s="151">
        <f t="shared" si="2"/>
        <v>11.2</v>
      </c>
      <c r="AK117" s="151">
        <f t="shared" si="2"/>
        <v>11.2</v>
      </c>
      <c r="AL117" s="151">
        <f t="shared" si="2"/>
        <v>11.2</v>
      </c>
      <c r="AM117" s="151">
        <f t="shared" si="2"/>
        <v>11.2</v>
      </c>
      <c r="AN117" s="151">
        <f t="shared" si="2"/>
        <v>11.2</v>
      </c>
      <c r="AO117" s="151">
        <f t="shared" si="2"/>
        <v>11.2</v>
      </c>
      <c r="AP117" s="132" t="s">
        <v>293</v>
      </c>
    </row>
    <row r="118" spans="1:42" ht="14.25" customHeight="1" x14ac:dyDescent="0.3">
      <c r="A118" s="4">
        <v>11</v>
      </c>
      <c r="B118" s="4" t="s">
        <v>39</v>
      </c>
      <c r="C118" s="4" t="s">
        <v>40</v>
      </c>
      <c r="D118" s="4">
        <v>7</v>
      </c>
      <c r="E118" s="64" t="s">
        <v>286</v>
      </c>
      <c r="F118" s="64"/>
      <c r="G118" s="125" t="s">
        <v>291</v>
      </c>
      <c r="H118" s="64">
        <v>0</v>
      </c>
      <c r="I118" s="125"/>
      <c r="J118" s="115"/>
      <c r="K118" s="115"/>
      <c r="L118" s="115"/>
      <c r="M118" s="115"/>
      <c r="N118" s="115"/>
      <c r="O118" s="115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3"/>
    </row>
    <row r="119" spans="1:42" ht="14.25" customHeight="1" x14ac:dyDescent="0.3">
      <c r="A119" s="4">
        <v>11</v>
      </c>
      <c r="B119" s="4" t="s">
        <v>39</v>
      </c>
      <c r="C119" s="4" t="s">
        <v>40</v>
      </c>
      <c r="D119" s="4">
        <v>8</v>
      </c>
      <c r="E119" s="4" t="s">
        <v>287</v>
      </c>
      <c r="F119" s="4" t="s">
        <v>294</v>
      </c>
      <c r="G119" s="4" t="s">
        <v>291</v>
      </c>
      <c r="H119" s="4">
        <v>0</v>
      </c>
      <c r="I119" s="4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0.19800000000000001</v>
      </c>
      <c r="R119" s="9">
        <v>0</v>
      </c>
      <c r="S119" s="9">
        <v>0</v>
      </c>
      <c r="T119" s="9">
        <v>0</v>
      </c>
      <c r="U119" s="9">
        <v>9.7999999999999997E-3</v>
      </c>
      <c r="V119" s="9">
        <v>0.17299999999999999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13"/>
    </row>
    <row r="120" spans="1:42" ht="14.25" customHeight="1" x14ac:dyDescent="0.3">
      <c r="A120" s="4">
        <v>11</v>
      </c>
      <c r="B120" s="4" t="s">
        <v>39</v>
      </c>
      <c r="C120" s="4" t="s">
        <v>40</v>
      </c>
      <c r="D120" s="4">
        <v>9</v>
      </c>
      <c r="E120" s="4" t="s">
        <v>288</v>
      </c>
      <c r="F120" s="4" t="s">
        <v>295</v>
      </c>
      <c r="G120" s="4" t="s">
        <v>291</v>
      </c>
      <c r="H120" s="4">
        <v>0</v>
      </c>
      <c r="I120" s="64">
        <v>0.59456787553260892</v>
      </c>
      <c r="J120" s="9">
        <v>0.41709344769677026</v>
      </c>
      <c r="K120" s="9">
        <v>0.31473300172682889</v>
      </c>
      <c r="L120" s="9">
        <v>0.53189673278971172</v>
      </c>
      <c r="M120" s="9">
        <v>0.47377329389805084</v>
      </c>
      <c r="N120" s="9">
        <v>0.5</v>
      </c>
      <c r="O120" s="9">
        <v>0.5</v>
      </c>
      <c r="P120" s="9">
        <v>0.5</v>
      </c>
      <c r="Q120" s="9">
        <v>0.5</v>
      </c>
      <c r="R120" s="9">
        <v>0.5</v>
      </c>
      <c r="S120" s="9">
        <v>0.5</v>
      </c>
      <c r="T120" s="9">
        <v>0.5</v>
      </c>
      <c r="U120" s="9">
        <v>0.5</v>
      </c>
      <c r="V120" s="9">
        <v>0.5</v>
      </c>
      <c r="W120" s="9">
        <v>0.5</v>
      </c>
      <c r="X120" s="9">
        <v>0.5</v>
      </c>
      <c r="Y120" s="9">
        <v>0.5</v>
      </c>
      <c r="Z120" s="9">
        <v>0.5</v>
      </c>
      <c r="AA120" s="9">
        <v>0.5</v>
      </c>
      <c r="AB120" s="9">
        <v>0.5</v>
      </c>
      <c r="AC120" s="9">
        <v>0.5</v>
      </c>
      <c r="AD120" s="9">
        <v>0.5</v>
      </c>
      <c r="AE120" s="9">
        <v>0.5</v>
      </c>
      <c r="AF120" s="9">
        <v>0.5</v>
      </c>
      <c r="AG120" s="9">
        <v>0.5</v>
      </c>
      <c r="AH120" s="9">
        <v>0.5</v>
      </c>
      <c r="AI120" s="9">
        <v>0.5</v>
      </c>
      <c r="AJ120" s="9">
        <v>0.5</v>
      </c>
      <c r="AK120" s="9">
        <v>0.5</v>
      </c>
      <c r="AL120" s="9">
        <v>0.5</v>
      </c>
      <c r="AM120" s="9">
        <v>0.5</v>
      </c>
      <c r="AN120" s="9">
        <v>0.5</v>
      </c>
      <c r="AO120" s="9">
        <v>0.5</v>
      </c>
      <c r="AP120" s="13"/>
    </row>
    <row r="121" spans="1:42" ht="14.25" customHeight="1" x14ac:dyDescent="0.3">
      <c r="A121" s="4">
        <v>11</v>
      </c>
      <c r="B121" s="4" t="s">
        <v>39</v>
      </c>
      <c r="C121" s="4" t="s">
        <v>40</v>
      </c>
      <c r="D121" s="4">
        <v>10</v>
      </c>
      <c r="E121" s="4" t="s">
        <v>289</v>
      </c>
      <c r="F121" s="4" t="s">
        <v>295</v>
      </c>
      <c r="G121" s="4" t="s">
        <v>290</v>
      </c>
      <c r="H121" s="4">
        <v>0</v>
      </c>
      <c r="I121" s="64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3" t="s">
        <v>296</v>
      </c>
    </row>
    <row r="122" spans="1:42" ht="14.25" customHeight="1" x14ac:dyDescent="0.3">
      <c r="A122" s="5">
        <v>12</v>
      </c>
      <c r="B122" s="5" t="s">
        <v>42</v>
      </c>
      <c r="C122" s="5" t="s">
        <v>43</v>
      </c>
      <c r="D122" s="5">
        <v>1</v>
      </c>
      <c r="E122" s="5" t="s">
        <v>276</v>
      </c>
      <c r="F122" s="5" t="s">
        <v>292</v>
      </c>
      <c r="G122" s="5" t="s">
        <v>290</v>
      </c>
      <c r="H122" s="5">
        <v>0</v>
      </c>
      <c r="I122" s="70">
        <v>2000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3" t="s">
        <v>297</v>
      </c>
    </row>
    <row r="123" spans="1:42" ht="14.25" customHeight="1" x14ac:dyDescent="0.3">
      <c r="A123" s="5">
        <v>12</v>
      </c>
      <c r="B123" s="5" t="s">
        <v>42</v>
      </c>
      <c r="C123" s="5" t="s">
        <v>43</v>
      </c>
      <c r="D123" s="5">
        <v>2</v>
      </c>
      <c r="E123" s="5" t="s">
        <v>278</v>
      </c>
      <c r="F123" s="5" t="s">
        <v>292</v>
      </c>
      <c r="G123" s="5" t="s">
        <v>290</v>
      </c>
      <c r="H123" s="5">
        <v>0</v>
      </c>
      <c r="I123" s="70">
        <v>47.06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3" t="s">
        <v>297</v>
      </c>
    </row>
    <row r="124" spans="1:42" ht="14.25" customHeight="1" x14ac:dyDescent="0.3">
      <c r="A124" s="5">
        <v>12</v>
      </c>
      <c r="B124" s="5" t="s">
        <v>42</v>
      </c>
      <c r="C124" s="5" t="s">
        <v>43</v>
      </c>
      <c r="D124" s="5">
        <v>3</v>
      </c>
      <c r="E124" s="5" t="s">
        <v>281</v>
      </c>
      <c r="F124" s="5" t="s">
        <v>279</v>
      </c>
      <c r="G124" s="5" t="s">
        <v>277</v>
      </c>
      <c r="H124" s="5">
        <v>0</v>
      </c>
      <c r="I124" s="104">
        <f>1.57/(1000*0.0036)</f>
        <v>0.43611111111111112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3" t="s">
        <v>297</v>
      </c>
    </row>
    <row r="125" spans="1:42" ht="14.25" customHeight="1" x14ac:dyDescent="0.3">
      <c r="A125" s="5">
        <v>12</v>
      </c>
      <c r="B125" s="5" t="s">
        <v>42</v>
      </c>
      <c r="C125" s="5" t="s">
        <v>43</v>
      </c>
      <c r="D125" s="5">
        <v>4</v>
      </c>
      <c r="E125" s="5" t="s">
        <v>282</v>
      </c>
      <c r="F125" s="5" t="s">
        <v>294</v>
      </c>
      <c r="G125" s="5" t="s">
        <v>290</v>
      </c>
      <c r="H125" s="5">
        <v>0</v>
      </c>
      <c r="I125" s="79">
        <v>0.3953488456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3"/>
    </row>
    <row r="126" spans="1:42" ht="14.25" customHeight="1" x14ac:dyDescent="0.3">
      <c r="A126" s="5">
        <v>12</v>
      </c>
      <c r="B126" s="5" t="s">
        <v>42</v>
      </c>
      <c r="C126" s="5" t="s">
        <v>43</v>
      </c>
      <c r="D126" s="5">
        <v>5</v>
      </c>
      <c r="E126" s="5" t="s">
        <v>284</v>
      </c>
      <c r="F126" s="5" t="s">
        <v>294</v>
      </c>
      <c r="G126" s="5" t="s">
        <v>291</v>
      </c>
      <c r="H126" s="5">
        <v>0</v>
      </c>
      <c r="I126" s="70">
        <v>0.3953488456</v>
      </c>
      <c r="J126" s="9">
        <v>0.4014791800000001</v>
      </c>
      <c r="K126" s="9">
        <v>0.40722917999999997</v>
      </c>
      <c r="L126" s="9">
        <v>0.41982918000000002</v>
      </c>
      <c r="M126" s="9">
        <v>0.41982918000000002</v>
      </c>
      <c r="N126" s="9">
        <v>0.41982918000000002</v>
      </c>
      <c r="O126" s="9">
        <v>0.41982918000000002</v>
      </c>
      <c r="P126" s="9">
        <v>0.42382918000000003</v>
      </c>
      <c r="Q126" s="9">
        <v>0.42382918000000003</v>
      </c>
      <c r="R126" s="9">
        <v>0.42382918000000003</v>
      </c>
      <c r="S126" s="9">
        <v>0.42382918000000003</v>
      </c>
      <c r="T126" s="9">
        <v>0.42382918000000003</v>
      </c>
      <c r="U126" s="9">
        <v>0.42382918000000003</v>
      </c>
      <c r="V126" s="9">
        <v>0.42382918000000003</v>
      </c>
      <c r="W126" s="9">
        <v>0.42382918000000003</v>
      </c>
      <c r="X126" s="9">
        <v>0.42382918000000003</v>
      </c>
      <c r="Y126" s="9">
        <v>0.56382918000000004</v>
      </c>
      <c r="Z126" s="9">
        <v>99999999</v>
      </c>
      <c r="AA126" s="9">
        <v>99999999</v>
      </c>
      <c r="AB126" s="9">
        <v>99999999</v>
      </c>
      <c r="AC126" s="9">
        <v>99999999</v>
      </c>
      <c r="AD126" s="9">
        <v>99999999</v>
      </c>
      <c r="AE126" s="9">
        <v>99999999</v>
      </c>
      <c r="AF126" s="9">
        <v>99999999</v>
      </c>
      <c r="AG126" s="9">
        <v>99999999</v>
      </c>
      <c r="AH126" s="9">
        <v>99999999</v>
      </c>
      <c r="AI126" s="9">
        <v>99999999</v>
      </c>
      <c r="AJ126" s="9">
        <v>99999999</v>
      </c>
      <c r="AK126" s="9">
        <v>99999999</v>
      </c>
      <c r="AL126" s="9">
        <v>99999999</v>
      </c>
      <c r="AM126" s="9">
        <v>99999999</v>
      </c>
      <c r="AN126" s="9">
        <v>99999999</v>
      </c>
      <c r="AO126" s="9">
        <v>99999999</v>
      </c>
      <c r="AP126" s="13"/>
    </row>
    <row r="127" spans="1:42" ht="14.25" customHeight="1" x14ac:dyDescent="0.3">
      <c r="A127" s="5">
        <v>12</v>
      </c>
      <c r="B127" s="5" t="s">
        <v>42</v>
      </c>
      <c r="C127" s="5" t="s">
        <v>43</v>
      </c>
      <c r="D127" s="5">
        <v>6</v>
      </c>
      <c r="E127" s="5" t="s">
        <v>285</v>
      </c>
      <c r="F127" s="5"/>
      <c r="G127" s="5" t="s">
        <v>283</v>
      </c>
      <c r="H127" s="5">
        <v>0</v>
      </c>
      <c r="I127" s="7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3" t="s">
        <v>297</v>
      </c>
    </row>
    <row r="128" spans="1:42" ht="14.25" customHeight="1" x14ac:dyDescent="0.3">
      <c r="A128" s="5">
        <v>12</v>
      </c>
      <c r="B128" s="5" t="s">
        <v>42</v>
      </c>
      <c r="C128" s="5" t="s">
        <v>43</v>
      </c>
      <c r="D128" s="5">
        <v>7</v>
      </c>
      <c r="E128" s="5" t="s">
        <v>286</v>
      </c>
      <c r="F128" s="5"/>
      <c r="G128" s="5" t="s">
        <v>283</v>
      </c>
      <c r="H128" s="5">
        <v>0</v>
      </c>
      <c r="I128" s="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3" t="s">
        <v>297</v>
      </c>
    </row>
    <row r="129" spans="1:42" ht="14.25" customHeight="1" x14ac:dyDescent="0.3">
      <c r="A129" s="5">
        <v>12</v>
      </c>
      <c r="B129" s="5" t="s">
        <v>42</v>
      </c>
      <c r="C129" s="5" t="s">
        <v>43</v>
      </c>
      <c r="D129" s="5">
        <v>8</v>
      </c>
      <c r="E129" s="5" t="s">
        <v>287</v>
      </c>
      <c r="F129" s="5" t="s">
        <v>294</v>
      </c>
      <c r="G129" s="5" t="s">
        <v>291</v>
      </c>
      <c r="H129" s="5">
        <v>0</v>
      </c>
      <c r="I129" s="114">
        <v>0</v>
      </c>
      <c r="J129" s="115">
        <v>6.1303344000001037E-3</v>
      </c>
      <c r="K129" s="115">
        <v>5.7499999999998663E-3</v>
      </c>
      <c r="L129" s="115">
        <v>1.2600000000000056E-2</v>
      </c>
      <c r="M129" s="115">
        <v>0</v>
      </c>
      <c r="N129" s="116">
        <v>0</v>
      </c>
      <c r="O129" s="116">
        <v>0</v>
      </c>
      <c r="P129" s="116">
        <v>4.0000000000000001E-3</v>
      </c>
      <c r="Q129" s="116">
        <v>0</v>
      </c>
      <c r="R129" s="116">
        <v>0</v>
      </c>
      <c r="S129" s="116">
        <v>0</v>
      </c>
      <c r="T129" s="116">
        <v>0</v>
      </c>
      <c r="U129" s="116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5">
        <v>0</v>
      </c>
      <c r="AI129" s="115">
        <v>0</v>
      </c>
      <c r="AJ129" s="115">
        <v>0</v>
      </c>
      <c r="AK129" s="115">
        <v>0</v>
      </c>
      <c r="AL129" s="115">
        <v>0</v>
      </c>
      <c r="AM129" s="115">
        <v>0</v>
      </c>
      <c r="AN129" s="115">
        <v>0</v>
      </c>
      <c r="AO129" s="115">
        <v>0</v>
      </c>
      <c r="AP129" s="13"/>
    </row>
    <row r="130" spans="1:42" ht="14.25" customHeight="1" x14ac:dyDescent="0.3">
      <c r="A130" s="5">
        <v>12</v>
      </c>
      <c r="B130" s="5" t="s">
        <v>42</v>
      </c>
      <c r="C130" s="5" t="s">
        <v>43</v>
      </c>
      <c r="D130" s="5">
        <v>9</v>
      </c>
      <c r="E130" s="5" t="s">
        <v>288</v>
      </c>
      <c r="F130" s="5" t="s">
        <v>295</v>
      </c>
      <c r="G130" s="5" t="s">
        <v>291</v>
      </c>
      <c r="H130" s="5">
        <v>0</v>
      </c>
      <c r="I130" s="5">
        <v>0.41610508729234319</v>
      </c>
      <c r="J130" s="9">
        <v>0.34916526311799584</v>
      </c>
      <c r="K130" s="9">
        <v>0.42239813182947122</v>
      </c>
      <c r="L130" s="9">
        <v>0.47521244407690466</v>
      </c>
      <c r="M130" s="9">
        <v>0.49751255282828905</v>
      </c>
      <c r="N130" s="9">
        <v>0.4</v>
      </c>
      <c r="O130" s="9">
        <v>0.4</v>
      </c>
      <c r="P130" s="9">
        <v>0.4</v>
      </c>
      <c r="Q130" s="9">
        <v>0.4</v>
      </c>
      <c r="R130" s="9">
        <v>0.4</v>
      </c>
      <c r="S130" s="9">
        <v>0.4</v>
      </c>
      <c r="T130" s="9">
        <v>0.4</v>
      </c>
      <c r="U130" s="9">
        <v>0.4</v>
      </c>
      <c r="V130" s="9">
        <v>0.4</v>
      </c>
      <c r="W130" s="9">
        <v>0.4</v>
      </c>
      <c r="X130" s="9">
        <v>0.4</v>
      </c>
      <c r="Y130" s="9">
        <v>0.4</v>
      </c>
      <c r="Z130" s="9">
        <v>0.4</v>
      </c>
      <c r="AA130" s="9">
        <v>0.4</v>
      </c>
      <c r="AB130" s="9">
        <v>0.4</v>
      </c>
      <c r="AC130" s="9">
        <v>0.4</v>
      </c>
      <c r="AD130" s="9">
        <v>0.4</v>
      </c>
      <c r="AE130" s="9">
        <v>0.4</v>
      </c>
      <c r="AF130" s="9">
        <v>0.4</v>
      </c>
      <c r="AG130" s="9">
        <v>0.4</v>
      </c>
      <c r="AH130" s="9">
        <v>0.4</v>
      </c>
      <c r="AI130" s="9">
        <v>0.4</v>
      </c>
      <c r="AJ130" s="9">
        <v>0.4</v>
      </c>
      <c r="AK130" s="9">
        <v>0.4</v>
      </c>
      <c r="AL130" s="9">
        <v>0.4</v>
      </c>
      <c r="AM130" s="9">
        <v>0.4</v>
      </c>
      <c r="AN130" s="9">
        <v>0.4</v>
      </c>
      <c r="AO130" s="9">
        <v>0.4</v>
      </c>
      <c r="AP130" s="13"/>
    </row>
    <row r="131" spans="1:42" ht="14.25" customHeight="1" x14ac:dyDescent="0.3">
      <c r="A131" s="5">
        <v>12</v>
      </c>
      <c r="B131" s="5" t="s">
        <v>42</v>
      </c>
      <c r="C131" s="5" t="s">
        <v>43</v>
      </c>
      <c r="D131" s="5">
        <v>10</v>
      </c>
      <c r="E131" s="5" t="s">
        <v>289</v>
      </c>
      <c r="F131" s="5" t="s">
        <v>295</v>
      </c>
      <c r="G131" s="5" t="s">
        <v>290</v>
      </c>
      <c r="H131" s="5">
        <v>0</v>
      </c>
      <c r="I131" s="5">
        <v>1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3" t="s">
        <v>296</v>
      </c>
    </row>
    <row r="132" spans="1:42" ht="14.25" customHeight="1" x14ac:dyDescent="0.3">
      <c r="A132" s="4">
        <v>13</v>
      </c>
      <c r="B132" s="4" t="s">
        <v>44</v>
      </c>
      <c r="C132" s="4" t="s">
        <v>45</v>
      </c>
      <c r="D132" s="4">
        <v>1</v>
      </c>
      <c r="E132" s="4" t="s">
        <v>276</v>
      </c>
      <c r="F132" s="4" t="s">
        <v>292</v>
      </c>
      <c r="G132" s="4" t="s">
        <v>290</v>
      </c>
      <c r="H132" s="4">
        <v>0</v>
      </c>
      <c r="I132" s="64">
        <v>5900</v>
      </c>
      <c r="J132" s="75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2" ht="14.25" customHeight="1" x14ac:dyDescent="0.3">
      <c r="A133" s="4">
        <v>13</v>
      </c>
      <c r="B133" s="4" t="s">
        <v>44</v>
      </c>
      <c r="C133" s="4" t="s">
        <v>45</v>
      </c>
      <c r="D133" s="4">
        <v>2</v>
      </c>
      <c r="E133" s="4" t="s">
        <v>278</v>
      </c>
      <c r="F133" s="4" t="s">
        <v>292</v>
      </c>
      <c r="G133" s="4" t="s">
        <v>290</v>
      </c>
      <c r="H133" s="4">
        <v>0</v>
      </c>
      <c r="I133" s="64">
        <v>153.97999999999999</v>
      </c>
      <c r="J133" s="7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2" ht="14.25" customHeight="1" x14ac:dyDescent="0.3">
      <c r="A134" s="4">
        <v>13</v>
      </c>
      <c r="B134" s="4" t="s">
        <v>44</v>
      </c>
      <c r="C134" s="4" t="s">
        <v>45</v>
      </c>
      <c r="D134" s="4">
        <v>3</v>
      </c>
      <c r="E134" s="4" t="s">
        <v>281</v>
      </c>
      <c r="F134" s="90" t="s">
        <v>279</v>
      </c>
      <c r="G134" s="4" t="s">
        <v>290</v>
      </c>
      <c r="H134" s="4">
        <v>0</v>
      </c>
      <c r="I134" s="104">
        <f>1.31/(1000*0.0036)</f>
        <v>0.36388888888888887</v>
      </c>
      <c r="J134" s="75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2" ht="14.25" customHeight="1" x14ac:dyDescent="0.3">
      <c r="A135" s="4">
        <v>13</v>
      </c>
      <c r="B135" s="4" t="s">
        <v>44</v>
      </c>
      <c r="C135" s="4" t="s">
        <v>45</v>
      </c>
      <c r="D135" s="4">
        <v>4</v>
      </c>
      <c r="E135" s="4" t="s">
        <v>282</v>
      </c>
      <c r="F135" s="4" t="s">
        <v>294</v>
      </c>
      <c r="G135" s="4" t="s">
        <v>290</v>
      </c>
      <c r="H135" s="4">
        <v>0</v>
      </c>
      <c r="I135" s="64">
        <v>3.9E-2</v>
      </c>
      <c r="J135" s="75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2" ht="14.25" customHeight="1" x14ac:dyDescent="0.3">
      <c r="A136" s="4">
        <v>13</v>
      </c>
      <c r="B136" s="4" t="s">
        <v>44</v>
      </c>
      <c r="C136" s="4" t="s">
        <v>45</v>
      </c>
      <c r="D136" s="4">
        <v>5</v>
      </c>
      <c r="E136" s="4" t="s">
        <v>284</v>
      </c>
      <c r="F136" s="4" t="s">
        <v>294</v>
      </c>
      <c r="G136" s="4" t="s">
        <v>291</v>
      </c>
      <c r="H136" s="4">
        <v>0</v>
      </c>
      <c r="I136" s="64">
        <v>3.9E-2</v>
      </c>
      <c r="J136" s="75">
        <v>3.9E-2</v>
      </c>
      <c r="K136" s="9">
        <v>3.9E-2</v>
      </c>
      <c r="L136" s="9">
        <v>4.3999999999999997E-2</v>
      </c>
      <c r="M136" s="9">
        <v>4.3999999999999997E-2</v>
      </c>
      <c r="N136" s="9">
        <v>0.05</v>
      </c>
      <c r="O136" s="9">
        <v>0.05</v>
      </c>
      <c r="P136" s="9">
        <v>0.05</v>
      </c>
      <c r="Q136" s="9">
        <v>0.05</v>
      </c>
      <c r="R136" s="9">
        <f>(Q136+R139)*1.01</f>
        <v>6.565E-2</v>
      </c>
      <c r="S136" s="9">
        <f>(R136+S139)*1.01</f>
        <v>0.1067065</v>
      </c>
      <c r="T136" s="9">
        <v>0.11</v>
      </c>
      <c r="U136" s="9">
        <v>0.11</v>
      </c>
      <c r="V136" s="9">
        <f>U136+(($AO136-$U136)/(2050-2030))</f>
        <v>0.112</v>
      </c>
      <c r="W136" s="9">
        <f t="shared" ref="W136:AN136" si="3">V136+(($AO$136-$U$136)/(2050-2030))</f>
        <v>0.114</v>
      </c>
      <c r="X136" s="9">
        <f t="shared" si="3"/>
        <v>0.11600000000000001</v>
      </c>
      <c r="Y136" s="9">
        <f t="shared" si="3"/>
        <v>0.11800000000000001</v>
      </c>
      <c r="Z136" s="9">
        <f t="shared" si="3"/>
        <v>0.12000000000000001</v>
      </c>
      <c r="AA136" s="9">
        <f t="shared" si="3"/>
        <v>0.12200000000000001</v>
      </c>
      <c r="AB136" s="9">
        <f t="shared" si="3"/>
        <v>0.12400000000000001</v>
      </c>
      <c r="AC136" s="9">
        <f t="shared" si="3"/>
        <v>0.126</v>
      </c>
      <c r="AD136" s="9">
        <f t="shared" si="3"/>
        <v>0.128</v>
      </c>
      <c r="AE136" s="9">
        <f t="shared" si="3"/>
        <v>0.13</v>
      </c>
      <c r="AF136" s="9">
        <f t="shared" si="3"/>
        <v>0.13200000000000001</v>
      </c>
      <c r="AG136" s="9">
        <f t="shared" si="3"/>
        <v>0.13400000000000001</v>
      </c>
      <c r="AH136" s="9">
        <f t="shared" si="3"/>
        <v>0.13600000000000001</v>
      </c>
      <c r="AI136" s="9">
        <f t="shared" si="3"/>
        <v>0.13800000000000001</v>
      </c>
      <c r="AJ136" s="9">
        <f t="shared" si="3"/>
        <v>0.14000000000000001</v>
      </c>
      <c r="AK136" s="9">
        <f t="shared" si="3"/>
        <v>0.14200000000000002</v>
      </c>
      <c r="AL136" s="9">
        <f t="shared" si="3"/>
        <v>0.14400000000000002</v>
      </c>
      <c r="AM136" s="9">
        <f t="shared" si="3"/>
        <v>0.14600000000000002</v>
      </c>
      <c r="AN136" s="9">
        <f t="shared" si="3"/>
        <v>0.14800000000000002</v>
      </c>
      <c r="AO136" s="9">
        <v>0.15</v>
      </c>
    </row>
    <row r="137" spans="1:42" ht="14.25" customHeight="1" x14ac:dyDescent="0.3">
      <c r="A137" s="4">
        <v>13</v>
      </c>
      <c r="B137" s="4" t="s">
        <v>44</v>
      </c>
      <c r="C137" s="4" t="s">
        <v>45</v>
      </c>
      <c r="D137" s="4">
        <v>6</v>
      </c>
      <c r="E137" s="4" t="s">
        <v>285</v>
      </c>
      <c r="F137" s="4"/>
      <c r="G137" s="4" t="s">
        <v>283</v>
      </c>
      <c r="H137" s="4">
        <v>0</v>
      </c>
      <c r="I137" s="64"/>
      <c r="J137" s="75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2" ht="14.25" customHeight="1" x14ac:dyDescent="0.3">
      <c r="A138" s="4">
        <v>13</v>
      </c>
      <c r="B138" s="4" t="s">
        <v>44</v>
      </c>
      <c r="C138" s="4" t="s">
        <v>45</v>
      </c>
      <c r="D138" s="4">
        <v>7</v>
      </c>
      <c r="E138" s="4" t="s">
        <v>286</v>
      </c>
      <c r="F138" s="4"/>
      <c r="G138" s="4" t="s">
        <v>291</v>
      </c>
      <c r="H138" s="4">
        <v>0</v>
      </c>
      <c r="I138" s="125">
        <v>1.0480572727934401</v>
      </c>
      <c r="J138" s="115">
        <v>1.0439992149249602</v>
      </c>
      <c r="K138" s="115">
        <v>1.0830548783375999</v>
      </c>
      <c r="L138" s="115">
        <v>1.0524972160231201</v>
      </c>
      <c r="M138" s="115">
        <v>0.97964644935527989</v>
      </c>
      <c r="N138" s="115">
        <v>1.3134743999999998</v>
      </c>
      <c r="O138" s="115">
        <v>1.3134743999999998</v>
      </c>
      <c r="P138" s="115">
        <v>1.3134743999999998</v>
      </c>
      <c r="Q138" s="115">
        <v>1.3134743999999998</v>
      </c>
      <c r="R138" s="115">
        <v>1.7245918871999999</v>
      </c>
      <c r="S138" s="115">
        <v>2.8031251212719996</v>
      </c>
      <c r="T138" s="115">
        <v>2.8031251212719996</v>
      </c>
      <c r="U138" s="115">
        <v>2.8031251212719996</v>
      </c>
      <c r="V138" s="115">
        <v>2.8031251212719996</v>
      </c>
      <c r="W138" s="115">
        <v>2.8031251212719996</v>
      </c>
      <c r="X138" s="115">
        <v>2.8031251212719996</v>
      </c>
      <c r="Y138" s="115">
        <v>2.8031251212719996</v>
      </c>
      <c r="Z138" s="115">
        <v>2.8031251212719996</v>
      </c>
      <c r="AA138" s="115">
        <v>2.8031251212719996</v>
      </c>
      <c r="AB138" s="115">
        <v>2.8031251212719996</v>
      </c>
      <c r="AC138" s="115">
        <v>2.8031251212719996</v>
      </c>
      <c r="AD138" s="115">
        <v>2.8031251212719996</v>
      </c>
      <c r="AE138" s="115">
        <v>2.8031251212719996</v>
      </c>
      <c r="AF138" s="115">
        <v>2.8031251212719996</v>
      </c>
      <c r="AG138" s="115">
        <v>2.8031251212719996</v>
      </c>
      <c r="AH138" s="115">
        <v>2.8031251212719996</v>
      </c>
      <c r="AI138" s="115">
        <v>2.8031251212719996</v>
      </c>
      <c r="AJ138" s="115">
        <v>2.8031251212719996</v>
      </c>
      <c r="AK138" s="115">
        <v>2.8031251212719996</v>
      </c>
      <c r="AL138" s="115">
        <v>2.8031251212719996</v>
      </c>
      <c r="AM138" s="115">
        <v>2.8031251212719996</v>
      </c>
      <c r="AN138" s="115">
        <v>2.8031251212719996</v>
      </c>
      <c r="AO138" s="115">
        <v>2.8031251212719996</v>
      </c>
    </row>
    <row r="139" spans="1:42" ht="14.25" customHeight="1" x14ac:dyDescent="0.3">
      <c r="A139" s="4">
        <v>13</v>
      </c>
      <c r="B139" s="4" t="s">
        <v>44</v>
      </c>
      <c r="C139" s="4" t="s">
        <v>45</v>
      </c>
      <c r="D139" s="4">
        <v>8</v>
      </c>
      <c r="E139" s="4" t="s">
        <v>287</v>
      </c>
      <c r="F139" s="4" t="s">
        <v>294</v>
      </c>
      <c r="G139" s="4" t="s">
        <v>291</v>
      </c>
      <c r="H139" s="4">
        <v>0</v>
      </c>
      <c r="I139" s="125">
        <v>0</v>
      </c>
      <c r="J139" s="115">
        <v>0</v>
      </c>
      <c r="K139" s="115">
        <v>0</v>
      </c>
      <c r="L139" s="115">
        <v>4.9999999999999975E-3</v>
      </c>
      <c r="M139" s="115">
        <v>0</v>
      </c>
      <c r="N139" s="116">
        <v>0</v>
      </c>
      <c r="O139" s="116">
        <v>0</v>
      </c>
      <c r="P139" s="116">
        <v>0</v>
      </c>
      <c r="Q139" s="116">
        <v>0</v>
      </c>
      <c r="R139" s="116">
        <v>1.4999999999999999E-2</v>
      </c>
      <c r="S139" s="116">
        <v>0.04</v>
      </c>
      <c r="T139" s="116">
        <v>0</v>
      </c>
      <c r="U139" s="116">
        <v>0</v>
      </c>
      <c r="V139" s="115">
        <v>0</v>
      </c>
      <c r="W139" s="115">
        <v>0</v>
      </c>
      <c r="X139" s="115">
        <v>0</v>
      </c>
      <c r="Y139" s="115">
        <v>0</v>
      </c>
      <c r="Z139" s="115">
        <v>0</v>
      </c>
      <c r="AA139" s="115">
        <v>0</v>
      </c>
      <c r="AB139" s="115">
        <v>0</v>
      </c>
      <c r="AC139" s="115">
        <v>0</v>
      </c>
      <c r="AD139" s="115">
        <v>0</v>
      </c>
      <c r="AE139" s="115">
        <v>0</v>
      </c>
      <c r="AF139" s="115">
        <v>0</v>
      </c>
      <c r="AG139" s="115">
        <v>0</v>
      </c>
      <c r="AH139" s="115">
        <v>0</v>
      </c>
      <c r="AI139" s="115">
        <v>0</v>
      </c>
      <c r="AJ139" s="115">
        <v>0</v>
      </c>
      <c r="AK139" s="115">
        <v>0</v>
      </c>
      <c r="AL139" s="115">
        <v>0</v>
      </c>
      <c r="AM139" s="115">
        <v>0</v>
      </c>
      <c r="AN139" s="115">
        <v>0</v>
      </c>
      <c r="AO139" s="115">
        <v>0</v>
      </c>
    </row>
    <row r="140" spans="1:42" ht="14.25" customHeight="1" x14ac:dyDescent="0.3">
      <c r="A140" s="4">
        <v>13</v>
      </c>
      <c r="B140" s="4" t="s">
        <v>44</v>
      </c>
      <c r="C140" s="4" t="s">
        <v>45</v>
      </c>
      <c r="D140" s="4">
        <v>9</v>
      </c>
      <c r="E140" s="4" t="s">
        <v>288</v>
      </c>
      <c r="F140" s="4" t="s">
        <v>295</v>
      </c>
      <c r="G140" s="4" t="s">
        <v>291</v>
      </c>
      <c r="H140" s="4">
        <v>0</v>
      </c>
      <c r="I140" s="64">
        <v>0.86953631887366822</v>
      </c>
      <c r="J140" s="75">
        <v>0.86616949075049765</v>
      </c>
      <c r="K140" s="9">
        <v>0.89857260332513755</v>
      </c>
      <c r="L140" s="9">
        <v>0.77399044025010388</v>
      </c>
      <c r="M140" s="9">
        <v>0.72041709477480287</v>
      </c>
      <c r="N140" s="9">
        <v>0.85</v>
      </c>
      <c r="O140" s="9">
        <v>0.85</v>
      </c>
      <c r="P140" s="9">
        <v>0.85</v>
      </c>
      <c r="Q140" s="9">
        <v>0.85</v>
      </c>
      <c r="R140" s="9">
        <v>0.85</v>
      </c>
      <c r="S140" s="9">
        <v>0.85</v>
      </c>
      <c r="T140" s="9">
        <v>0.85</v>
      </c>
      <c r="U140" s="9">
        <v>0.85</v>
      </c>
      <c r="V140" s="9">
        <v>0.85</v>
      </c>
      <c r="W140" s="9">
        <v>0.85</v>
      </c>
      <c r="X140" s="9">
        <v>0.85</v>
      </c>
      <c r="Y140" s="9">
        <v>0.85</v>
      </c>
      <c r="Z140" s="9">
        <v>0.85</v>
      </c>
      <c r="AA140" s="9">
        <v>0.85</v>
      </c>
      <c r="AB140" s="9">
        <v>0.85</v>
      </c>
      <c r="AC140" s="9">
        <v>0.85</v>
      </c>
      <c r="AD140" s="9">
        <v>0.85</v>
      </c>
      <c r="AE140" s="9">
        <v>0.85</v>
      </c>
      <c r="AF140" s="9">
        <v>0.85</v>
      </c>
      <c r="AG140" s="9">
        <v>0.85</v>
      </c>
      <c r="AH140" s="9">
        <v>0.85</v>
      </c>
      <c r="AI140" s="9">
        <v>0.85</v>
      </c>
      <c r="AJ140" s="9">
        <v>0.85</v>
      </c>
      <c r="AK140" s="9">
        <v>0.85</v>
      </c>
      <c r="AL140" s="9">
        <v>0.85</v>
      </c>
      <c r="AM140" s="9">
        <v>0.85</v>
      </c>
      <c r="AN140" s="9">
        <v>0.85</v>
      </c>
      <c r="AO140" s="9">
        <v>0.85</v>
      </c>
    </row>
    <row r="141" spans="1:42" ht="14.25" customHeight="1" x14ac:dyDescent="0.3">
      <c r="A141" s="4">
        <v>13</v>
      </c>
      <c r="B141" s="4" t="s">
        <v>44</v>
      </c>
      <c r="C141" s="4" t="s">
        <v>45</v>
      </c>
      <c r="D141" s="4">
        <v>10</v>
      </c>
      <c r="E141" s="4" t="s">
        <v>289</v>
      </c>
      <c r="F141" s="4" t="s">
        <v>295</v>
      </c>
      <c r="G141" s="4" t="s">
        <v>290</v>
      </c>
      <c r="H141" s="4">
        <v>0</v>
      </c>
      <c r="I141" s="64">
        <v>1</v>
      </c>
      <c r="J141" s="75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3" t="s">
        <v>296</v>
      </c>
    </row>
    <row r="142" spans="1:42" ht="14.25" customHeight="1" x14ac:dyDescent="0.3">
      <c r="A142" s="5">
        <v>14</v>
      </c>
      <c r="B142" s="5" t="s">
        <v>47</v>
      </c>
      <c r="C142" s="5" t="s">
        <v>48</v>
      </c>
      <c r="D142" s="5">
        <v>1</v>
      </c>
      <c r="E142" s="5" t="s">
        <v>276</v>
      </c>
      <c r="F142" s="5" t="s">
        <v>292</v>
      </c>
      <c r="G142" s="5" t="s">
        <v>291</v>
      </c>
      <c r="H142" s="5">
        <v>0</v>
      </c>
      <c r="I142" s="70">
        <v>1716.52</v>
      </c>
      <c r="J142" s="9">
        <v>1716.52</v>
      </c>
      <c r="K142" s="9">
        <v>1716.52</v>
      </c>
      <c r="L142" s="9">
        <v>1716.52</v>
      </c>
      <c r="M142" s="9">
        <v>1716.52</v>
      </c>
      <c r="N142" s="9">
        <v>1716.52</v>
      </c>
      <c r="O142" s="9">
        <v>1597.7</v>
      </c>
      <c r="P142" s="9">
        <v>1528.71</v>
      </c>
      <c r="Q142" s="9">
        <v>1494.58</v>
      </c>
      <c r="R142" s="9">
        <v>1477.7</v>
      </c>
      <c r="S142" s="9">
        <v>1465.84</v>
      </c>
      <c r="T142" s="9">
        <v>1454.16</v>
      </c>
      <c r="U142" s="9">
        <v>1441.99</v>
      </c>
      <c r="V142" s="9">
        <v>1429.09</v>
      </c>
      <c r="W142" s="9">
        <v>1417.76</v>
      </c>
      <c r="X142" s="9">
        <v>1407.2</v>
      </c>
      <c r="Y142" s="9">
        <v>1395.73</v>
      </c>
      <c r="Z142" s="9">
        <v>1383.85</v>
      </c>
      <c r="AA142" s="9">
        <v>1374.28</v>
      </c>
      <c r="AB142" s="9">
        <v>1365.15</v>
      </c>
      <c r="AC142" s="9">
        <v>1356.37</v>
      </c>
      <c r="AD142" s="9">
        <v>1347.17</v>
      </c>
      <c r="AE142" s="9">
        <v>1338.98</v>
      </c>
      <c r="AF142" s="9">
        <v>1330.49</v>
      </c>
      <c r="AG142" s="9">
        <v>1320.81</v>
      </c>
      <c r="AH142" s="9">
        <v>1320.81</v>
      </c>
      <c r="AI142" s="9">
        <v>1320.81</v>
      </c>
      <c r="AJ142" s="9">
        <v>1320.81</v>
      </c>
      <c r="AK142" s="9">
        <v>1320.81</v>
      </c>
      <c r="AL142" s="9">
        <v>1320.81</v>
      </c>
      <c r="AM142" s="9">
        <v>1320.81</v>
      </c>
      <c r="AN142" s="9">
        <v>1320.81</v>
      </c>
      <c r="AO142" s="9">
        <v>1320.81</v>
      </c>
    </row>
    <row r="143" spans="1:42" ht="14.25" customHeight="1" x14ac:dyDescent="0.3">
      <c r="A143" s="5">
        <v>14</v>
      </c>
      <c r="B143" s="5" t="s">
        <v>47</v>
      </c>
      <c r="C143" s="5" t="s">
        <v>48</v>
      </c>
      <c r="D143" s="5">
        <v>2</v>
      </c>
      <c r="E143" s="5" t="s">
        <v>278</v>
      </c>
      <c r="F143" s="5" t="s">
        <v>292</v>
      </c>
      <c r="G143" s="5" t="s">
        <v>291</v>
      </c>
      <c r="H143" s="5">
        <v>0</v>
      </c>
      <c r="I143" s="70">
        <v>36.369999999999997</v>
      </c>
      <c r="J143" s="9">
        <v>36.369999999999997</v>
      </c>
      <c r="K143" s="9">
        <v>36.369999999999997</v>
      </c>
      <c r="L143" s="9">
        <v>36.369999999999997</v>
      </c>
      <c r="M143" s="9">
        <v>36.369999999999997</v>
      </c>
      <c r="N143" s="9">
        <v>36.369999999999997</v>
      </c>
      <c r="O143" s="9">
        <v>36.270000000000003</v>
      </c>
      <c r="P143" s="9">
        <v>36.18</v>
      </c>
      <c r="Q143" s="9">
        <v>36.1</v>
      </c>
      <c r="R143" s="9">
        <v>36.01</v>
      </c>
      <c r="S143" s="9">
        <v>35.92</v>
      </c>
      <c r="T143" s="9">
        <v>35.840000000000003</v>
      </c>
      <c r="U143" s="9">
        <v>35.76</v>
      </c>
      <c r="V143" s="9">
        <v>35.68</v>
      </c>
      <c r="W143" s="9">
        <v>35.6</v>
      </c>
      <c r="X143" s="9">
        <v>35.520000000000003</v>
      </c>
      <c r="Y143" s="9">
        <v>35.44</v>
      </c>
      <c r="Z143" s="9">
        <v>35.369999999999997</v>
      </c>
      <c r="AA143" s="9">
        <v>35.29</v>
      </c>
      <c r="AB143" s="9">
        <v>35.22</v>
      </c>
      <c r="AC143" s="9">
        <v>35.15</v>
      </c>
      <c r="AD143" s="9">
        <v>35.08</v>
      </c>
      <c r="AE143" s="9">
        <v>35.01</v>
      </c>
      <c r="AF143" s="9">
        <v>34.94</v>
      </c>
      <c r="AG143" s="9">
        <v>34.880000000000003</v>
      </c>
      <c r="AH143" s="9">
        <v>34.880000000000003</v>
      </c>
      <c r="AI143" s="9">
        <v>34.880000000000003</v>
      </c>
      <c r="AJ143" s="9">
        <v>34.880000000000003</v>
      </c>
      <c r="AK143" s="9">
        <v>34.880000000000003</v>
      </c>
      <c r="AL143" s="9">
        <v>34.880000000000003</v>
      </c>
      <c r="AM143" s="9">
        <v>34.880000000000003</v>
      </c>
      <c r="AN143" s="9">
        <v>34.880000000000003</v>
      </c>
      <c r="AO143" s="9">
        <v>34.880000000000003</v>
      </c>
    </row>
    <row r="144" spans="1:42" ht="14.25" customHeight="1" x14ac:dyDescent="0.3">
      <c r="A144" s="5">
        <v>14</v>
      </c>
      <c r="B144" s="5" t="s">
        <v>47</v>
      </c>
      <c r="C144" s="5" t="s">
        <v>48</v>
      </c>
      <c r="D144" s="5">
        <v>3</v>
      </c>
      <c r="E144" s="5" t="s">
        <v>281</v>
      </c>
      <c r="F144" s="5" t="s">
        <v>279</v>
      </c>
      <c r="G144" s="5" t="s">
        <v>290</v>
      </c>
      <c r="H144" s="5">
        <v>0</v>
      </c>
      <c r="I144" s="70">
        <v>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2" ht="14.25" customHeight="1" x14ac:dyDescent="0.3">
      <c r="A145" s="5">
        <v>14</v>
      </c>
      <c r="B145" s="5" t="s">
        <v>47</v>
      </c>
      <c r="C145" s="5" t="s">
        <v>48</v>
      </c>
      <c r="D145" s="5">
        <v>4</v>
      </c>
      <c r="E145" s="5" t="s">
        <v>282</v>
      </c>
      <c r="F145" s="5" t="s">
        <v>294</v>
      </c>
      <c r="G145" s="5" t="s">
        <v>290</v>
      </c>
      <c r="H145" s="5">
        <v>0</v>
      </c>
      <c r="I145" s="64">
        <v>0.2288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2" ht="14.25" customHeight="1" x14ac:dyDescent="0.3">
      <c r="A146" s="5">
        <v>14</v>
      </c>
      <c r="B146" s="5" t="s">
        <v>47</v>
      </c>
      <c r="C146" s="5" t="s">
        <v>48</v>
      </c>
      <c r="D146" s="5">
        <v>5</v>
      </c>
      <c r="E146" s="5" t="s">
        <v>284</v>
      </c>
      <c r="F146" s="5" t="s">
        <v>294</v>
      </c>
      <c r="G146" s="5" t="s">
        <v>291</v>
      </c>
      <c r="H146" s="5">
        <v>0</v>
      </c>
      <c r="I146" s="70">
        <v>0.2288</v>
      </c>
      <c r="J146" s="9">
        <v>0.23880000000000001</v>
      </c>
      <c r="K146" s="9">
        <v>0.23880000000000001</v>
      </c>
      <c r="L146" s="9">
        <v>0.23880000000000001</v>
      </c>
      <c r="M146" s="9">
        <v>0.23880000000000001</v>
      </c>
      <c r="N146" s="9">
        <v>0.23880000000000001</v>
      </c>
      <c r="O146" s="9">
        <v>0.23880000000000001</v>
      </c>
      <c r="P146" s="9">
        <v>0.23880000000000001</v>
      </c>
      <c r="Q146" s="9">
        <v>0.23880000000000001</v>
      </c>
      <c r="R146" s="9">
        <v>0.45879999999999999</v>
      </c>
      <c r="S146" s="9">
        <v>0.45879999999999999</v>
      </c>
      <c r="T146" s="9">
        <v>0.55879999999999996</v>
      </c>
      <c r="U146" s="9">
        <v>0.55879999999999996</v>
      </c>
      <c r="V146" s="9">
        <v>0.55879999999999996</v>
      </c>
      <c r="W146" s="9">
        <v>0.60880000000000001</v>
      </c>
      <c r="X146" s="9">
        <v>0.60880000000000001</v>
      </c>
      <c r="Y146" s="9">
        <v>9999999</v>
      </c>
      <c r="Z146" s="9">
        <v>9999999</v>
      </c>
      <c r="AA146" s="9">
        <v>9999999</v>
      </c>
      <c r="AB146" s="9">
        <v>9999999</v>
      </c>
      <c r="AC146" s="9">
        <v>9999999</v>
      </c>
      <c r="AD146" s="9">
        <v>9999999</v>
      </c>
      <c r="AE146" s="9">
        <v>9999999</v>
      </c>
      <c r="AF146" s="9">
        <v>9999999</v>
      </c>
      <c r="AG146" s="9">
        <v>9999999</v>
      </c>
      <c r="AH146" s="9">
        <v>9999999</v>
      </c>
      <c r="AI146" s="9">
        <v>9999999</v>
      </c>
      <c r="AJ146" s="9">
        <v>9999999</v>
      </c>
      <c r="AK146" s="9">
        <v>9999999</v>
      </c>
      <c r="AL146" s="9">
        <v>9999999</v>
      </c>
      <c r="AM146" s="9">
        <v>9999999</v>
      </c>
      <c r="AN146" s="9">
        <v>9999999</v>
      </c>
      <c r="AO146" s="9">
        <v>9999999</v>
      </c>
    </row>
    <row r="147" spans="1:42" ht="14.25" customHeight="1" x14ac:dyDescent="0.3">
      <c r="A147" s="5">
        <v>14</v>
      </c>
      <c r="B147" s="5" t="s">
        <v>47</v>
      </c>
      <c r="C147" s="5" t="s">
        <v>48</v>
      </c>
      <c r="D147" s="5">
        <v>6</v>
      </c>
      <c r="E147" s="5" t="s">
        <v>285</v>
      </c>
      <c r="F147" s="5"/>
      <c r="G147" s="114" t="s">
        <v>291</v>
      </c>
      <c r="H147" s="114">
        <v>0</v>
      </c>
      <c r="I147" s="153">
        <f>I146*I150*8760*0.0036</f>
        <v>3.3499051163639995</v>
      </c>
      <c r="J147" s="134">
        <f t="shared" ref="J147:Q147" si="4">J146*J150*8760*0.0036</f>
        <v>2.9497476381120005</v>
      </c>
      <c r="K147" s="134">
        <f t="shared" si="4"/>
        <v>2.5519710569399994</v>
      </c>
      <c r="L147" s="134">
        <f t="shared" si="4"/>
        <v>2.7946758926622675</v>
      </c>
      <c r="M147" s="134">
        <f t="shared" si="4"/>
        <v>2.4641012129040001</v>
      </c>
      <c r="N147" s="134">
        <f t="shared" si="4"/>
        <v>3.0123187200000001</v>
      </c>
      <c r="O147" s="134">
        <f t="shared" si="4"/>
        <v>3.0123187200000001</v>
      </c>
      <c r="P147" s="134">
        <f t="shared" si="4"/>
        <v>3.0123187200000001</v>
      </c>
      <c r="Q147" s="134">
        <f t="shared" si="4"/>
        <v>3.0123187200000001</v>
      </c>
      <c r="R147" s="134">
        <f>Q147+($X$147-$Q$147)/(33-26)</f>
        <v>3.6790798628571428</v>
      </c>
      <c r="S147" s="134">
        <f t="shared" ref="S147:W147" si="5">R147+($X$147-$Q$147)/(33-26)</f>
        <v>4.345841005714286</v>
      </c>
      <c r="T147" s="134">
        <f t="shared" si="5"/>
        <v>5.0126021485714292</v>
      </c>
      <c r="U147" s="134">
        <f t="shared" si="5"/>
        <v>5.6793632914285723</v>
      </c>
      <c r="V147" s="134">
        <f t="shared" si="5"/>
        <v>6.3461244342857155</v>
      </c>
      <c r="W147" s="134">
        <f t="shared" si="5"/>
        <v>7.0128855771428587</v>
      </c>
      <c r="X147" s="134">
        <f t="shared" ref="X147" si="6">X146*X150*8760*0.0036</f>
        <v>7.67964672</v>
      </c>
      <c r="Y147" s="115">
        <v>99999</v>
      </c>
      <c r="Z147" s="115">
        <v>99999</v>
      </c>
      <c r="AA147" s="115">
        <v>99999</v>
      </c>
      <c r="AB147" s="115">
        <v>99999</v>
      </c>
      <c r="AC147" s="115">
        <v>99999</v>
      </c>
      <c r="AD147" s="115">
        <v>99999</v>
      </c>
      <c r="AE147" s="115">
        <v>99999</v>
      </c>
      <c r="AF147" s="115">
        <v>99999</v>
      </c>
      <c r="AG147" s="115">
        <v>99999</v>
      </c>
      <c r="AH147" s="115">
        <v>99999</v>
      </c>
      <c r="AI147" s="115">
        <v>99999</v>
      </c>
      <c r="AJ147" s="115">
        <v>99999</v>
      </c>
      <c r="AK147" s="115">
        <v>99999</v>
      </c>
      <c r="AL147" s="115">
        <v>99999</v>
      </c>
      <c r="AM147" s="115">
        <v>99999</v>
      </c>
      <c r="AN147" s="115">
        <v>99999</v>
      </c>
      <c r="AO147" s="115">
        <v>99999</v>
      </c>
    </row>
    <row r="148" spans="1:42" ht="14.25" customHeight="1" x14ac:dyDescent="0.3">
      <c r="A148" s="5">
        <v>14</v>
      </c>
      <c r="B148" s="5" t="s">
        <v>47</v>
      </c>
      <c r="C148" s="5" t="s">
        <v>48</v>
      </c>
      <c r="D148" s="5">
        <v>7</v>
      </c>
      <c r="E148" s="5" t="s">
        <v>286</v>
      </c>
      <c r="F148" s="5"/>
      <c r="G148" s="114" t="s">
        <v>283</v>
      </c>
      <c r="H148" s="5">
        <v>0</v>
      </c>
      <c r="I148" s="114"/>
      <c r="J148" s="115"/>
      <c r="K148" s="115"/>
      <c r="L148" s="115"/>
      <c r="M148" s="115"/>
      <c r="N148" s="115"/>
      <c r="O148" s="115"/>
      <c r="P148" s="115"/>
      <c r="Q148" s="115"/>
      <c r="R148" s="151"/>
      <c r="S148" s="151"/>
      <c r="T148" s="151"/>
      <c r="U148" s="151"/>
      <c r="V148" s="151"/>
      <c r="W148" s="151"/>
      <c r="X148" s="151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</row>
    <row r="149" spans="1:42" ht="14.25" customHeight="1" x14ac:dyDescent="0.3">
      <c r="A149" s="5">
        <v>14</v>
      </c>
      <c r="B149" s="5" t="s">
        <v>47</v>
      </c>
      <c r="C149" s="5" t="s">
        <v>48</v>
      </c>
      <c r="D149" s="5">
        <v>8</v>
      </c>
      <c r="E149" s="5" t="s">
        <v>287</v>
      </c>
      <c r="F149" s="5" t="s">
        <v>294</v>
      </c>
      <c r="G149" s="5" t="s">
        <v>291</v>
      </c>
      <c r="H149" s="5">
        <v>0</v>
      </c>
      <c r="I149" s="5">
        <v>0</v>
      </c>
      <c r="J149" s="9">
        <v>0</v>
      </c>
      <c r="K149" s="9">
        <v>0</v>
      </c>
      <c r="L149" s="9">
        <v>0</v>
      </c>
      <c r="M149" s="9">
        <v>0</v>
      </c>
      <c r="N149" s="61">
        <v>0</v>
      </c>
      <c r="O149" s="61">
        <v>0</v>
      </c>
      <c r="P149" s="61">
        <v>0</v>
      </c>
      <c r="Q149" s="61">
        <v>0</v>
      </c>
      <c r="R149" s="61">
        <v>0.22</v>
      </c>
      <c r="S149" s="61">
        <v>0</v>
      </c>
      <c r="T149" s="61">
        <v>0.1</v>
      </c>
      <c r="U149" s="61">
        <v>0</v>
      </c>
      <c r="V149" s="9">
        <v>0</v>
      </c>
      <c r="W149" s="9">
        <v>0.05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</row>
    <row r="150" spans="1:42" ht="14.25" customHeight="1" x14ac:dyDescent="0.3">
      <c r="A150" s="5">
        <v>14</v>
      </c>
      <c r="B150" s="5" t="s">
        <v>47</v>
      </c>
      <c r="C150" s="5" t="s">
        <v>48</v>
      </c>
      <c r="D150" s="5">
        <v>9</v>
      </c>
      <c r="E150" s="5" t="s">
        <v>288</v>
      </c>
      <c r="F150" s="5" t="s">
        <v>295</v>
      </c>
      <c r="G150" s="5" t="s">
        <v>291</v>
      </c>
      <c r="H150" s="5">
        <v>0</v>
      </c>
      <c r="I150" s="114">
        <v>0.46426920631665702</v>
      </c>
      <c r="J150" s="115">
        <v>0.39169130657090628</v>
      </c>
      <c r="K150" s="115">
        <v>0.33887132062041558</v>
      </c>
      <c r="L150" s="115">
        <v>0.37109962821759679</v>
      </c>
      <c r="M150" s="115">
        <v>0.32720325330036792</v>
      </c>
      <c r="N150" s="115">
        <v>0.4</v>
      </c>
      <c r="O150" s="115">
        <v>0.4</v>
      </c>
      <c r="P150" s="115">
        <v>0.4</v>
      </c>
      <c r="Q150" s="115">
        <v>0.4</v>
      </c>
      <c r="R150" s="115">
        <v>0.4</v>
      </c>
      <c r="S150" s="115">
        <v>0.4</v>
      </c>
      <c r="T150" s="115">
        <v>0.4</v>
      </c>
      <c r="U150" s="115">
        <v>0.4</v>
      </c>
      <c r="V150" s="115">
        <v>0.4</v>
      </c>
      <c r="W150" s="115">
        <v>0.4</v>
      </c>
      <c r="X150" s="115">
        <v>0.4</v>
      </c>
      <c r="Y150" s="115">
        <v>0.4</v>
      </c>
      <c r="Z150" s="115">
        <v>0.4</v>
      </c>
      <c r="AA150" s="115">
        <v>0.4</v>
      </c>
      <c r="AB150" s="115">
        <v>0.4</v>
      </c>
      <c r="AC150" s="115">
        <v>0.4</v>
      </c>
      <c r="AD150" s="115">
        <v>0.4</v>
      </c>
      <c r="AE150" s="115">
        <v>0.4</v>
      </c>
      <c r="AF150" s="115">
        <v>0.4</v>
      </c>
      <c r="AG150" s="115">
        <v>0.4</v>
      </c>
      <c r="AH150" s="115">
        <v>0.4</v>
      </c>
      <c r="AI150" s="115">
        <v>0.4</v>
      </c>
      <c r="AJ150" s="115">
        <v>0.4</v>
      </c>
      <c r="AK150" s="115">
        <v>0.4</v>
      </c>
      <c r="AL150" s="115">
        <v>0.4</v>
      </c>
      <c r="AM150" s="115">
        <v>0.4</v>
      </c>
      <c r="AN150" s="115">
        <v>0.4</v>
      </c>
      <c r="AO150" s="115">
        <v>0.4</v>
      </c>
    </row>
    <row r="151" spans="1:42" ht="14.25" customHeight="1" x14ac:dyDescent="0.3">
      <c r="A151" s="5">
        <v>14</v>
      </c>
      <c r="B151" s="5" t="s">
        <v>47</v>
      </c>
      <c r="C151" s="5" t="s">
        <v>48</v>
      </c>
      <c r="D151" s="5">
        <v>10</v>
      </c>
      <c r="E151" s="5" t="s">
        <v>289</v>
      </c>
      <c r="F151" s="5" t="s">
        <v>295</v>
      </c>
      <c r="G151" s="5" t="s">
        <v>290</v>
      </c>
      <c r="H151" s="5">
        <v>0</v>
      </c>
      <c r="I151" s="5">
        <v>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3" t="s">
        <v>296</v>
      </c>
    </row>
    <row r="152" spans="1:42" s="66" customFormat="1" x14ac:dyDescent="0.3">
      <c r="A152" s="70">
        <v>16</v>
      </c>
      <c r="B152" s="70" t="s">
        <v>298</v>
      </c>
      <c r="C152" s="70" t="s">
        <v>299</v>
      </c>
      <c r="D152" s="70">
        <v>1</v>
      </c>
      <c r="E152" s="70" t="s">
        <v>276</v>
      </c>
      <c r="F152" s="5" t="s">
        <v>292</v>
      </c>
      <c r="G152" s="68" t="s">
        <v>290</v>
      </c>
      <c r="H152" s="68">
        <v>0</v>
      </c>
      <c r="I152" s="105">
        <v>1716.52</v>
      </c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9"/>
    </row>
    <row r="153" spans="1:42" s="66" customFormat="1" x14ac:dyDescent="0.3">
      <c r="A153" s="70">
        <v>16</v>
      </c>
      <c r="B153" s="70" t="s">
        <v>298</v>
      </c>
      <c r="C153" s="70" t="s">
        <v>299</v>
      </c>
      <c r="D153" s="70">
        <v>2</v>
      </c>
      <c r="E153" s="70" t="s">
        <v>278</v>
      </c>
      <c r="F153" s="68"/>
      <c r="G153" s="68" t="s">
        <v>290</v>
      </c>
      <c r="H153" s="68">
        <v>0</v>
      </c>
      <c r="I153" s="68">
        <v>0</v>
      </c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9"/>
    </row>
    <row r="154" spans="1:42" s="66" customFormat="1" x14ac:dyDescent="0.3">
      <c r="A154" s="70">
        <v>16</v>
      </c>
      <c r="B154" s="70" t="s">
        <v>298</v>
      </c>
      <c r="C154" s="70" t="s">
        <v>299</v>
      </c>
      <c r="D154" s="70">
        <v>3</v>
      </c>
      <c r="E154" s="70" t="s">
        <v>281</v>
      </c>
      <c r="F154" s="68"/>
      <c r="G154" s="68" t="s">
        <v>290</v>
      </c>
      <c r="H154" s="68">
        <v>0</v>
      </c>
      <c r="I154" s="91">
        <v>0</v>
      </c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9"/>
    </row>
    <row r="155" spans="1:42" s="66" customFormat="1" x14ac:dyDescent="0.3">
      <c r="A155" s="70">
        <v>16</v>
      </c>
      <c r="B155" s="70" t="s">
        <v>298</v>
      </c>
      <c r="C155" s="70" t="s">
        <v>299</v>
      </c>
      <c r="D155" s="70">
        <v>4</v>
      </c>
      <c r="E155" s="70" t="s">
        <v>282</v>
      </c>
      <c r="F155" s="68"/>
      <c r="G155" s="68" t="s">
        <v>290</v>
      </c>
      <c r="H155" s="68">
        <v>0</v>
      </c>
      <c r="I155" s="68">
        <v>0</v>
      </c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9"/>
    </row>
    <row r="156" spans="1:42" s="66" customFormat="1" x14ac:dyDescent="0.3">
      <c r="A156" s="70">
        <v>16</v>
      </c>
      <c r="B156" s="70" t="s">
        <v>298</v>
      </c>
      <c r="C156" s="70" t="s">
        <v>299</v>
      </c>
      <c r="D156" s="70">
        <v>5</v>
      </c>
      <c r="E156" s="70" t="s">
        <v>284</v>
      </c>
      <c r="F156" s="68"/>
      <c r="G156" s="68" t="s">
        <v>283</v>
      </c>
      <c r="H156" s="68">
        <v>0</v>
      </c>
      <c r="I156" s="68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9"/>
    </row>
    <row r="157" spans="1:42" s="66" customFormat="1" x14ac:dyDescent="0.3">
      <c r="A157" s="70">
        <v>16</v>
      </c>
      <c r="B157" s="70" t="s">
        <v>298</v>
      </c>
      <c r="C157" s="70" t="s">
        <v>299</v>
      </c>
      <c r="D157" s="70">
        <v>6</v>
      </c>
      <c r="E157" s="70" t="s">
        <v>285</v>
      </c>
      <c r="F157" s="68"/>
      <c r="G157" s="68" t="s">
        <v>283</v>
      </c>
      <c r="H157" s="68">
        <v>0</v>
      </c>
      <c r="I157" s="68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9"/>
    </row>
    <row r="158" spans="1:42" s="66" customFormat="1" x14ac:dyDescent="0.3">
      <c r="A158" s="70">
        <v>16</v>
      </c>
      <c r="B158" s="70" t="s">
        <v>298</v>
      </c>
      <c r="C158" s="70" t="s">
        <v>299</v>
      </c>
      <c r="D158" s="70">
        <v>7</v>
      </c>
      <c r="E158" s="70" t="s">
        <v>286</v>
      </c>
      <c r="F158" s="68"/>
      <c r="G158" s="68" t="s">
        <v>283</v>
      </c>
      <c r="H158" s="68">
        <v>0</v>
      </c>
      <c r="I158" s="68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9"/>
    </row>
    <row r="159" spans="1:42" s="66" customFormat="1" x14ac:dyDescent="0.3">
      <c r="A159" s="70">
        <v>16</v>
      </c>
      <c r="B159" s="70" t="s">
        <v>298</v>
      </c>
      <c r="C159" s="70" t="s">
        <v>299</v>
      </c>
      <c r="D159" s="70">
        <v>8</v>
      </c>
      <c r="E159" s="70" t="s">
        <v>287</v>
      </c>
      <c r="F159" s="68"/>
      <c r="G159" s="68" t="s">
        <v>283</v>
      </c>
      <c r="H159" s="68">
        <v>0</v>
      </c>
      <c r="I159" s="68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9"/>
    </row>
    <row r="160" spans="1:42" s="66" customFormat="1" x14ac:dyDescent="0.3">
      <c r="A160" s="70">
        <v>16</v>
      </c>
      <c r="B160" s="70" t="s">
        <v>298</v>
      </c>
      <c r="C160" s="70" t="s">
        <v>299</v>
      </c>
      <c r="D160" s="70">
        <v>9</v>
      </c>
      <c r="E160" s="70" t="s">
        <v>288</v>
      </c>
      <c r="F160" s="68"/>
      <c r="G160" s="68" t="s">
        <v>290</v>
      </c>
      <c r="H160" s="68">
        <v>0</v>
      </c>
      <c r="I160" s="70">
        <v>0.4</v>
      </c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9"/>
    </row>
    <row r="161" spans="1:42" s="66" customFormat="1" x14ac:dyDescent="0.3">
      <c r="A161" s="70">
        <v>16</v>
      </c>
      <c r="B161" s="70" t="s">
        <v>298</v>
      </c>
      <c r="C161" s="70" t="s">
        <v>299</v>
      </c>
      <c r="D161" s="70">
        <v>10</v>
      </c>
      <c r="E161" s="70" t="s">
        <v>289</v>
      </c>
      <c r="F161" s="68"/>
      <c r="G161" s="68" t="s">
        <v>290</v>
      </c>
      <c r="H161" s="68">
        <v>0</v>
      </c>
      <c r="I161" s="68">
        <v>1</v>
      </c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9"/>
    </row>
    <row r="162" spans="1:42" ht="14.25" customHeight="1" x14ac:dyDescent="0.3">
      <c r="A162" s="4">
        <v>15</v>
      </c>
      <c r="B162" s="4" t="s">
        <v>49</v>
      </c>
      <c r="C162" s="4" t="s">
        <v>50</v>
      </c>
      <c r="D162" s="4">
        <v>1</v>
      </c>
      <c r="E162" s="4" t="s">
        <v>276</v>
      </c>
      <c r="F162" s="4" t="s">
        <v>292</v>
      </c>
      <c r="G162" s="64" t="s">
        <v>291</v>
      </c>
      <c r="H162" s="4">
        <v>0</v>
      </c>
      <c r="I162" s="64">
        <v>1254.72</v>
      </c>
      <c r="J162" s="9">
        <v>1254.72</v>
      </c>
      <c r="K162" s="9">
        <v>1254.72</v>
      </c>
      <c r="L162" s="9">
        <v>1254.72</v>
      </c>
      <c r="M162" s="9">
        <v>1254.72</v>
      </c>
      <c r="N162" s="9">
        <v>1254.72</v>
      </c>
      <c r="O162" s="9">
        <v>1139.23</v>
      </c>
      <c r="P162" s="9">
        <v>1061.07</v>
      </c>
      <c r="Q162" s="9">
        <v>1009.66</v>
      </c>
      <c r="R162" s="9">
        <v>970.86</v>
      </c>
      <c r="S162" s="9">
        <v>937.18</v>
      </c>
      <c r="T162" s="9">
        <v>911.54</v>
      </c>
      <c r="U162" s="9">
        <v>892.37</v>
      </c>
      <c r="V162" s="9">
        <v>876.24</v>
      </c>
      <c r="W162" s="9">
        <v>861.52</v>
      </c>
      <c r="X162" s="9">
        <v>847.17</v>
      </c>
      <c r="Y162" s="9">
        <v>832.55</v>
      </c>
      <c r="Z162" s="9">
        <v>818.15</v>
      </c>
      <c r="AA162" s="9">
        <v>809.59</v>
      </c>
      <c r="AB162" s="9">
        <v>801.27</v>
      </c>
      <c r="AC162" s="9">
        <v>793.16</v>
      </c>
      <c r="AD162" s="9">
        <v>784.88</v>
      </c>
      <c r="AE162" s="9">
        <v>777.1</v>
      </c>
      <c r="AF162" s="9">
        <v>769.21</v>
      </c>
      <c r="AG162" s="9">
        <v>760.78</v>
      </c>
      <c r="AH162" s="9">
        <v>760.78</v>
      </c>
      <c r="AI162" s="9">
        <v>760.78</v>
      </c>
      <c r="AJ162" s="9">
        <v>760.78</v>
      </c>
      <c r="AK162" s="9">
        <v>760.78</v>
      </c>
      <c r="AL162" s="9">
        <v>760.78</v>
      </c>
      <c r="AM162" s="9">
        <v>760.78</v>
      </c>
      <c r="AN162" s="9">
        <v>760.78</v>
      </c>
      <c r="AO162" s="9">
        <v>760.78</v>
      </c>
    </row>
    <row r="163" spans="1:42" ht="14.25" customHeight="1" x14ac:dyDescent="0.3">
      <c r="A163" s="4">
        <v>15</v>
      </c>
      <c r="B163" s="4" t="s">
        <v>49</v>
      </c>
      <c r="C163" s="4" t="s">
        <v>50</v>
      </c>
      <c r="D163" s="4">
        <v>2</v>
      </c>
      <c r="E163" s="4" t="s">
        <v>278</v>
      </c>
      <c r="F163" s="4" t="s">
        <v>292</v>
      </c>
      <c r="G163" s="64" t="s">
        <v>291</v>
      </c>
      <c r="H163" s="4">
        <v>0</v>
      </c>
      <c r="I163" s="64">
        <v>25.36</v>
      </c>
      <c r="J163" s="9">
        <v>25.36</v>
      </c>
      <c r="K163" s="9">
        <v>25.36</v>
      </c>
      <c r="L163" s="9">
        <v>25.36</v>
      </c>
      <c r="M163" s="9">
        <v>25.36</v>
      </c>
      <c r="N163" s="9">
        <v>25.36</v>
      </c>
      <c r="O163" s="9">
        <v>25.36</v>
      </c>
      <c r="P163" s="9">
        <v>25.27</v>
      </c>
      <c r="Q163" s="9">
        <v>25.19</v>
      </c>
      <c r="R163" s="9">
        <v>25.11</v>
      </c>
      <c r="S163" s="9">
        <v>25.03</v>
      </c>
      <c r="T163" s="9">
        <v>24.95</v>
      </c>
      <c r="U163" s="9">
        <v>24.88</v>
      </c>
      <c r="V163" s="9">
        <v>24.8</v>
      </c>
      <c r="W163" s="9">
        <v>24.73</v>
      </c>
      <c r="X163" s="9">
        <v>24.66</v>
      </c>
      <c r="Y163" s="9">
        <v>24.58</v>
      </c>
      <c r="Z163" s="9">
        <v>24.52</v>
      </c>
      <c r="AA163" s="9">
        <v>24.45</v>
      </c>
      <c r="AB163" s="9">
        <v>24.38</v>
      </c>
      <c r="AC163" s="9">
        <v>24.31</v>
      </c>
      <c r="AD163" s="9">
        <v>24.25</v>
      </c>
      <c r="AE163" s="9">
        <v>24.19</v>
      </c>
      <c r="AF163" s="9">
        <v>24.12</v>
      </c>
      <c r="AG163" s="9">
        <v>24.06</v>
      </c>
      <c r="AH163" s="9">
        <v>24</v>
      </c>
      <c r="AI163" s="9">
        <v>24</v>
      </c>
      <c r="AJ163" s="9">
        <v>24</v>
      </c>
      <c r="AK163" s="9">
        <v>24</v>
      </c>
      <c r="AL163" s="9">
        <v>24</v>
      </c>
      <c r="AM163" s="9">
        <v>24</v>
      </c>
      <c r="AN163" s="9">
        <v>24</v>
      </c>
      <c r="AO163" s="9">
        <v>24</v>
      </c>
      <c r="AP163" s="13"/>
    </row>
    <row r="164" spans="1:42" ht="14.25" customHeight="1" x14ac:dyDescent="0.3">
      <c r="A164" s="4">
        <v>15</v>
      </c>
      <c r="B164" s="4" t="s">
        <v>49</v>
      </c>
      <c r="C164" s="4" t="s">
        <v>50</v>
      </c>
      <c r="D164" s="4">
        <v>3</v>
      </c>
      <c r="E164" s="4" t="s">
        <v>281</v>
      </c>
      <c r="F164" s="4" t="s">
        <v>300</v>
      </c>
      <c r="G164" s="64" t="s">
        <v>290</v>
      </c>
      <c r="H164" s="4">
        <v>0</v>
      </c>
      <c r="I164" s="64">
        <v>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2" ht="14.25" customHeight="1" x14ac:dyDescent="0.3">
      <c r="A165" s="4">
        <v>15</v>
      </c>
      <c r="B165" s="4" t="s">
        <v>49</v>
      </c>
      <c r="C165" s="4" t="s">
        <v>50</v>
      </c>
      <c r="D165" s="4">
        <v>4</v>
      </c>
      <c r="E165" s="4" t="s">
        <v>282</v>
      </c>
      <c r="F165" s="4" t="s">
        <v>294</v>
      </c>
      <c r="G165" s="4" t="s">
        <v>290</v>
      </c>
      <c r="H165" s="4">
        <v>0</v>
      </c>
      <c r="I165" s="64">
        <v>0.51092999999999988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2" ht="14.25" customHeight="1" x14ac:dyDescent="0.3">
      <c r="A166" s="4">
        <v>15</v>
      </c>
      <c r="B166" s="4" t="s">
        <v>49</v>
      </c>
      <c r="C166" s="4" t="s">
        <v>50</v>
      </c>
      <c r="D166" s="4">
        <v>5</v>
      </c>
      <c r="E166" s="4" t="s">
        <v>284</v>
      </c>
      <c r="F166" s="4" t="s">
        <v>294</v>
      </c>
      <c r="G166" s="4" t="s">
        <v>291</v>
      </c>
      <c r="H166" s="4">
        <v>0</v>
      </c>
      <c r="I166" s="64">
        <v>0.51092999999999988</v>
      </c>
      <c r="J166" s="9">
        <v>0.51273000000000002</v>
      </c>
      <c r="K166" s="9">
        <v>0.51273000000000002</v>
      </c>
      <c r="L166" s="9">
        <v>0.52373000000000003</v>
      </c>
      <c r="M166" s="9">
        <v>0.52373000000000003</v>
      </c>
      <c r="N166" s="9">
        <v>0.52373000000000003</v>
      </c>
      <c r="O166" s="9">
        <v>0.57373000000000007</v>
      </c>
      <c r="P166" s="9">
        <v>0.62373000000000012</v>
      </c>
      <c r="Q166" s="9">
        <v>0.84373000000000009</v>
      </c>
      <c r="R166" s="9">
        <v>9999999</v>
      </c>
      <c r="S166" s="9">
        <v>9999999</v>
      </c>
      <c r="T166" s="9">
        <v>9999999</v>
      </c>
      <c r="U166" s="9">
        <v>9999999</v>
      </c>
      <c r="V166" s="9">
        <v>9999999</v>
      </c>
      <c r="W166" s="9">
        <v>9999999</v>
      </c>
      <c r="X166" s="9">
        <v>9999999</v>
      </c>
      <c r="Y166" s="9">
        <v>999999</v>
      </c>
      <c r="Z166" s="9">
        <v>999999</v>
      </c>
      <c r="AA166" s="9">
        <v>999999</v>
      </c>
      <c r="AB166" s="9">
        <v>999999</v>
      </c>
      <c r="AC166" s="9">
        <v>999999</v>
      </c>
      <c r="AD166" s="9">
        <v>999999</v>
      </c>
      <c r="AE166" s="9">
        <v>999999</v>
      </c>
      <c r="AF166" s="9">
        <v>999999</v>
      </c>
      <c r="AG166" s="9">
        <v>999999</v>
      </c>
      <c r="AH166" s="9">
        <v>999999</v>
      </c>
      <c r="AI166" s="9">
        <v>999999</v>
      </c>
      <c r="AJ166" s="9">
        <v>999999</v>
      </c>
      <c r="AK166" s="9">
        <v>999999</v>
      </c>
      <c r="AL166" s="9">
        <v>999999</v>
      </c>
      <c r="AM166" s="9">
        <v>999999</v>
      </c>
      <c r="AN166" s="9">
        <v>999999</v>
      </c>
      <c r="AO166" s="9">
        <v>999999</v>
      </c>
    </row>
    <row r="167" spans="1:42" ht="14.25" customHeight="1" x14ac:dyDescent="0.3">
      <c r="A167" s="4">
        <v>15</v>
      </c>
      <c r="B167" s="4" t="s">
        <v>49</v>
      </c>
      <c r="C167" s="4" t="s">
        <v>50</v>
      </c>
      <c r="D167" s="4">
        <v>6</v>
      </c>
      <c r="E167" s="4" t="s">
        <v>285</v>
      </c>
      <c r="F167" s="4"/>
      <c r="G167" s="125" t="s">
        <v>291</v>
      </c>
      <c r="H167" s="4">
        <v>0</v>
      </c>
      <c r="I167" s="125">
        <v>99999</v>
      </c>
      <c r="J167" s="115">
        <v>99999</v>
      </c>
      <c r="K167" s="115">
        <v>99999</v>
      </c>
      <c r="L167" s="115">
        <v>99999</v>
      </c>
      <c r="M167" s="115">
        <v>99999</v>
      </c>
      <c r="N167" s="115">
        <v>99999</v>
      </c>
      <c r="O167" s="115">
        <v>99999</v>
      </c>
      <c r="P167" s="115">
        <v>99999</v>
      </c>
      <c r="Q167" s="115">
        <v>99999</v>
      </c>
      <c r="R167" s="115">
        <v>99999</v>
      </c>
      <c r="S167" s="115">
        <v>99999</v>
      </c>
      <c r="T167" s="115">
        <v>99999</v>
      </c>
      <c r="U167" s="115">
        <v>99999</v>
      </c>
      <c r="V167" s="115">
        <v>5.0999999999999996</v>
      </c>
      <c r="W167" s="115">
        <v>99999</v>
      </c>
      <c r="X167" s="115">
        <v>99999</v>
      </c>
      <c r="Y167" s="115">
        <v>99999</v>
      </c>
      <c r="Z167" s="115">
        <v>99999</v>
      </c>
      <c r="AA167" s="115">
        <v>99999</v>
      </c>
      <c r="AB167" s="115">
        <v>99999</v>
      </c>
      <c r="AC167" s="115">
        <v>99999</v>
      </c>
      <c r="AD167" s="115">
        <v>99999</v>
      </c>
      <c r="AE167" s="115">
        <v>99999</v>
      </c>
      <c r="AF167" s="115">
        <v>99999</v>
      </c>
      <c r="AG167" s="115">
        <v>99999</v>
      </c>
      <c r="AH167" s="115">
        <v>99999</v>
      </c>
      <c r="AI167" s="115">
        <v>99999</v>
      </c>
      <c r="AJ167" s="115">
        <v>99999</v>
      </c>
      <c r="AK167" s="115">
        <v>99999</v>
      </c>
      <c r="AL167" s="115">
        <v>99999</v>
      </c>
      <c r="AM167" s="115">
        <v>99999</v>
      </c>
      <c r="AN167" s="115">
        <v>99999</v>
      </c>
      <c r="AO167" s="115">
        <v>99999</v>
      </c>
    </row>
    <row r="168" spans="1:42" ht="14.25" customHeight="1" x14ac:dyDescent="0.3">
      <c r="A168" s="4">
        <v>15</v>
      </c>
      <c r="B168" s="4" t="s">
        <v>49</v>
      </c>
      <c r="C168" s="4" t="s">
        <v>50</v>
      </c>
      <c r="D168" s="4">
        <v>7</v>
      </c>
      <c r="E168" s="4" t="s">
        <v>286</v>
      </c>
      <c r="F168" s="4"/>
      <c r="G168" s="4" t="s">
        <v>283</v>
      </c>
      <c r="H168" s="4">
        <v>0</v>
      </c>
      <c r="I168" s="12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</row>
    <row r="169" spans="1:42" ht="14.25" customHeight="1" x14ac:dyDescent="0.3">
      <c r="A169" s="4">
        <v>15</v>
      </c>
      <c r="B169" s="4" t="s">
        <v>49</v>
      </c>
      <c r="C169" s="4" t="s">
        <v>50</v>
      </c>
      <c r="D169" s="4">
        <v>8</v>
      </c>
      <c r="E169" s="4" t="s">
        <v>287</v>
      </c>
      <c r="F169" s="4" t="s">
        <v>294</v>
      </c>
      <c r="G169" s="4" t="s">
        <v>291</v>
      </c>
      <c r="H169" s="4">
        <v>0</v>
      </c>
      <c r="I169" s="64">
        <v>0</v>
      </c>
      <c r="J169" s="9">
        <v>1.8000000000001348E-3</v>
      </c>
      <c r="K169" s="9">
        <v>0</v>
      </c>
      <c r="L169" s="9">
        <v>1.100000000000001E-2</v>
      </c>
      <c r="M169" s="9">
        <v>0</v>
      </c>
      <c r="N169" s="61">
        <v>0</v>
      </c>
      <c r="O169" s="61">
        <v>0.05</v>
      </c>
      <c r="P169" s="61">
        <v>0.05</v>
      </c>
      <c r="Q169" s="61">
        <v>0.22</v>
      </c>
      <c r="R169" s="61">
        <v>0.05</v>
      </c>
      <c r="S169" s="61">
        <v>0.05</v>
      </c>
      <c r="T169" s="61">
        <v>0.09</v>
      </c>
      <c r="U169" s="61">
        <v>0</v>
      </c>
      <c r="V169" s="9">
        <v>0</v>
      </c>
      <c r="W169" s="9">
        <v>0.05</v>
      </c>
      <c r="X169" s="9">
        <v>0.1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</row>
    <row r="170" spans="1:42" ht="14.25" customHeight="1" x14ac:dyDescent="0.3">
      <c r="A170" s="4">
        <v>15</v>
      </c>
      <c r="B170" s="4" t="s">
        <v>49</v>
      </c>
      <c r="C170" s="4" t="s">
        <v>50</v>
      </c>
      <c r="D170" s="4">
        <v>9</v>
      </c>
      <c r="E170" s="4" t="s">
        <v>288</v>
      </c>
      <c r="F170" s="4" t="s">
        <v>295</v>
      </c>
      <c r="G170" s="4" t="s">
        <v>291</v>
      </c>
      <c r="H170" s="4">
        <v>0</v>
      </c>
      <c r="I170" s="64">
        <v>0.20271652080727545</v>
      </c>
      <c r="J170" s="9">
        <v>0.22357825547205068</v>
      </c>
      <c r="K170" s="9">
        <v>0.20613007754874496</v>
      </c>
      <c r="L170" s="9">
        <v>0.20638421969675672</v>
      </c>
      <c r="M170" s="9">
        <v>0.18211392548692462</v>
      </c>
      <c r="N170" s="9">
        <v>0.3</v>
      </c>
      <c r="O170" s="9">
        <v>0.3</v>
      </c>
      <c r="P170" s="9">
        <v>0.3</v>
      </c>
      <c r="Q170" s="9">
        <v>0.3</v>
      </c>
      <c r="R170" s="9">
        <v>0.3</v>
      </c>
      <c r="S170" s="9">
        <v>0.3</v>
      </c>
      <c r="T170" s="9">
        <v>0.3</v>
      </c>
      <c r="U170" s="9">
        <v>0.3</v>
      </c>
      <c r="V170" s="9">
        <v>0.3</v>
      </c>
      <c r="W170" s="9">
        <v>0.3</v>
      </c>
      <c r="X170" s="9">
        <v>0.3</v>
      </c>
      <c r="Y170" s="9">
        <v>0.3</v>
      </c>
      <c r="Z170" s="9">
        <v>0.3</v>
      </c>
      <c r="AA170" s="9">
        <v>0.3</v>
      </c>
      <c r="AB170" s="9">
        <v>0.3</v>
      </c>
      <c r="AC170" s="9">
        <v>0.3</v>
      </c>
      <c r="AD170" s="9">
        <v>0.3</v>
      </c>
      <c r="AE170" s="9">
        <v>0.3</v>
      </c>
      <c r="AF170" s="9">
        <v>0.3</v>
      </c>
      <c r="AG170" s="9">
        <v>0.3</v>
      </c>
      <c r="AH170" s="9">
        <v>0.3</v>
      </c>
      <c r="AI170" s="9">
        <v>0.3</v>
      </c>
      <c r="AJ170" s="9">
        <v>0.3</v>
      </c>
      <c r="AK170" s="9">
        <v>0.3</v>
      </c>
      <c r="AL170" s="9">
        <v>0.3</v>
      </c>
      <c r="AM170" s="9">
        <v>0.3</v>
      </c>
      <c r="AN170" s="9">
        <v>0.3</v>
      </c>
      <c r="AO170" s="9">
        <v>0.3</v>
      </c>
    </row>
    <row r="171" spans="1:42" ht="14.25" customHeight="1" x14ac:dyDescent="0.3">
      <c r="A171" s="7">
        <v>15</v>
      </c>
      <c r="B171" s="7" t="s">
        <v>49</v>
      </c>
      <c r="C171" s="7" t="s">
        <v>50</v>
      </c>
      <c r="D171" s="7">
        <v>10</v>
      </c>
      <c r="E171" s="7" t="s">
        <v>289</v>
      </c>
      <c r="F171" s="7" t="s">
        <v>295</v>
      </c>
      <c r="G171" s="106" t="s">
        <v>290</v>
      </c>
      <c r="H171" s="106">
        <v>0</v>
      </c>
      <c r="I171" s="106">
        <v>1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3" t="s">
        <v>296</v>
      </c>
    </row>
    <row r="172" spans="1:42" ht="14.25" customHeight="1" x14ac:dyDescent="0.3">
      <c r="A172" s="10">
        <v>16</v>
      </c>
      <c r="B172" s="10" t="s">
        <v>51</v>
      </c>
      <c r="C172" s="10" t="s">
        <v>50</v>
      </c>
      <c r="D172" s="10">
        <v>1</v>
      </c>
      <c r="E172" s="10" t="s">
        <v>276</v>
      </c>
      <c r="F172" s="10" t="s">
        <v>292</v>
      </c>
      <c r="G172" s="107" t="s">
        <v>290</v>
      </c>
      <c r="H172" s="107">
        <v>0</v>
      </c>
      <c r="I172" s="107">
        <v>871.8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3"/>
    </row>
    <row r="173" spans="1:42" ht="14.25" customHeight="1" x14ac:dyDescent="0.3">
      <c r="A173" s="10">
        <v>16</v>
      </c>
      <c r="B173" s="5" t="s">
        <v>51</v>
      </c>
      <c r="C173" s="5" t="s">
        <v>50</v>
      </c>
      <c r="D173" s="5">
        <v>2</v>
      </c>
      <c r="E173" s="5" t="s">
        <v>278</v>
      </c>
      <c r="F173" s="5" t="s">
        <v>292</v>
      </c>
      <c r="G173" s="64" t="s">
        <v>290</v>
      </c>
      <c r="H173" s="64">
        <v>0</v>
      </c>
      <c r="I173" s="64">
        <v>17.16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3"/>
    </row>
    <row r="174" spans="1:42" ht="14.25" customHeight="1" x14ac:dyDescent="0.3">
      <c r="A174" s="10">
        <v>16</v>
      </c>
      <c r="B174" s="5" t="s">
        <v>51</v>
      </c>
      <c r="C174" s="5" t="s">
        <v>50</v>
      </c>
      <c r="D174" s="5">
        <v>3</v>
      </c>
      <c r="E174" s="5" t="s">
        <v>281</v>
      </c>
      <c r="F174" s="5" t="s">
        <v>300</v>
      </c>
      <c r="G174" s="70" t="s">
        <v>290</v>
      </c>
      <c r="H174" s="70">
        <v>0</v>
      </c>
      <c r="I174" s="70">
        <v>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2" ht="14.25" customHeight="1" x14ac:dyDescent="0.3">
      <c r="A175" s="10">
        <v>16</v>
      </c>
      <c r="B175" s="5" t="s">
        <v>51</v>
      </c>
      <c r="C175" s="5" t="s">
        <v>50</v>
      </c>
      <c r="D175" s="5">
        <v>4</v>
      </c>
      <c r="E175" s="5" t="s">
        <v>282</v>
      </c>
      <c r="F175" s="5" t="s">
        <v>294</v>
      </c>
      <c r="G175" s="70" t="s">
        <v>290</v>
      </c>
      <c r="H175" s="70">
        <v>0</v>
      </c>
      <c r="I175" s="70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2" ht="14.25" customHeight="1" x14ac:dyDescent="0.3">
      <c r="A176" s="10">
        <v>16</v>
      </c>
      <c r="B176" s="5" t="s">
        <v>51</v>
      </c>
      <c r="C176" s="5" t="s">
        <v>50</v>
      </c>
      <c r="D176" s="5">
        <v>5</v>
      </c>
      <c r="E176" s="5" t="s">
        <v>284</v>
      </c>
      <c r="F176" s="5" t="s">
        <v>294</v>
      </c>
      <c r="G176" s="70" t="s">
        <v>283</v>
      </c>
      <c r="H176" s="70">
        <v>0</v>
      </c>
      <c r="I176" s="7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2" ht="14.25" customHeight="1" x14ac:dyDescent="0.3">
      <c r="A177" s="10">
        <v>16</v>
      </c>
      <c r="B177" s="5" t="s">
        <v>51</v>
      </c>
      <c r="C177" s="5" t="s">
        <v>50</v>
      </c>
      <c r="D177" s="5">
        <v>6</v>
      </c>
      <c r="E177" s="5" t="s">
        <v>285</v>
      </c>
      <c r="F177" s="5"/>
      <c r="G177" s="5" t="s">
        <v>283</v>
      </c>
      <c r="H177" s="5">
        <v>0</v>
      </c>
      <c r="I177" s="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2" ht="14.25" customHeight="1" x14ac:dyDescent="0.3">
      <c r="A178" s="10">
        <v>16</v>
      </c>
      <c r="B178" s="5" t="s">
        <v>51</v>
      </c>
      <c r="C178" s="5" t="s">
        <v>50</v>
      </c>
      <c r="D178" s="5">
        <v>7</v>
      </c>
      <c r="E178" s="5" t="s">
        <v>286</v>
      </c>
      <c r="F178" s="5"/>
      <c r="G178" s="5" t="s">
        <v>283</v>
      </c>
      <c r="H178" s="5">
        <v>0</v>
      </c>
      <c r="I178" s="70"/>
      <c r="J178" s="75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2" ht="14.25" customHeight="1" x14ac:dyDescent="0.3">
      <c r="A179" s="10">
        <v>16</v>
      </c>
      <c r="B179" s="5" t="s">
        <v>51</v>
      </c>
      <c r="C179" s="5" t="s">
        <v>50</v>
      </c>
      <c r="D179" s="5">
        <v>8</v>
      </c>
      <c r="E179" s="5" t="s">
        <v>287</v>
      </c>
      <c r="F179" s="5"/>
      <c r="G179" s="5" t="s">
        <v>283</v>
      </c>
      <c r="H179" s="5">
        <v>0</v>
      </c>
      <c r="I179" s="70"/>
      <c r="J179" s="75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2" ht="14.25" customHeight="1" x14ac:dyDescent="0.3">
      <c r="A180" s="10">
        <v>16</v>
      </c>
      <c r="B180" s="5" t="s">
        <v>51</v>
      </c>
      <c r="C180" s="5" t="s">
        <v>50</v>
      </c>
      <c r="D180" s="5">
        <v>9</v>
      </c>
      <c r="E180" s="5" t="s">
        <v>288</v>
      </c>
      <c r="F180" s="5" t="s">
        <v>295</v>
      </c>
      <c r="G180" s="5" t="s">
        <v>290</v>
      </c>
      <c r="H180" s="5">
        <v>0</v>
      </c>
      <c r="I180" s="70">
        <v>0.25</v>
      </c>
      <c r="J180" s="75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2" ht="14.25" customHeight="1" x14ac:dyDescent="0.3">
      <c r="A181" s="10">
        <v>16</v>
      </c>
      <c r="B181" s="5" t="s">
        <v>51</v>
      </c>
      <c r="C181" s="5" t="s">
        <v>50</v>
      </c>
      <c r="D181" s="5">
        <v>10</v>
      </c>
      <c r="E181" s="5" t="s">
        <v>289</v>
      </c>
      <c r="F181" s="5" t="s">
        <v>295</v>
      </c>
      <c r="G181" s="5" t="s">
        <v>290</v>
      </c>
      <c r="H181" s="5">
        <v>0</v>
      </c>
      <c r="I181" s="70">
        <v>1</v>
      </c>
      <c r="J181" s="75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3" t="s">
        <v>296</v>
      </c>
    </row>
    <row r="182" spans="1:42" ht="14.25" customHeight="1" x14ac:dyDescent="0.3">
      <c r="A182" s="4">
        <v>17</v>
      </c>
      <c r="B182" s="4" t="s">
        <v>52</v>
      </c>
      <c r="C182" s="4" t="s">
        <v>53</v>
      </c>
      <c r="D182" s="4">
        <v>1</v>
      </c>
      <c r="E182" s="4" t="s">
        <v>276</v>
      </c>
      <c r="F182" s="4" t="s">
        <v>292</v>
      </c>
      <c r="G182" s="90" t="s">
        <v>290</v>
      </c>
      <c r="H182" s="4">
        <v>0</v>
      </c>
      <c r="I182" s="64">
        <v>1254.72</v>
      </c>
      <c r="J182" s="75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3"/>
    </row>
    <row r="183" spans="1:42" ht="14.25" customHeight="1" x14ac:dyDescent="0.3">
      <c r="A183" s="4">
        <v>17</v>
      </c>
      <c r="B183" s="4" t="s">
        <v>52</v>
      </c>
      <c r="C183" s="4" t="s">
        <v>53</v>
      </c>
      <c r="D183" s="4">
        <v>2</v>
      </c>
      <c r="E183" s="4" t="s">
        <v>278</v>
      </c>
      <c r="F183" s="4" t="s">
        <v>292</v>
      </c>
      <c r="G183" s="90" t="s">
        <v>290</v>
      </c>
      <c r="H183" s="4">
        <v>0</v>
      </c>
      <c r="I183" s="64">
        <v>25.36</v>
      </c>
      <c r="J183" s="75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3"/>
    </row>
    <row r="184" spans="1:42" ht="14.25" customHeight="1" x14ac:dyDescent="0.3">
      <c r="A184" s="4">
        <v>17</v>
      </c>
      <c r="B184" s="4" t="s">
        <v>52</v>
      </c>
      <c r="C184" s="4" t="s">
        <v>53</v>
      </c>
      <c r="D184" s="4">
        <v>3</v>
      </c>
      <c r="E184" s="4" t="s">
        <v>281</v>
      </c>
      <c r="F184" s="4" t="s">
        <v>300</v>
      </c>
      <c r="G184" s="4" t="s">
        <v>290</v>
      </c>
      <c r="H184" s="4">
        <v>0</v>
      </c>
      <c r="I184" s="64">
        <v>0</v>
      </c>
      <c r="J184" s="75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2" ht="14.25" customHeight="1" x14ac:dyDescent="0.3">
      <c r="A185" s="4">
        <v>17</v>
      </c>
      <c r="B185" s="4" t="s">
        <v>52</v>
      </c>
      <c r="C185" s="4" t="s">
        <v>53</v>
      </c>
      <c r="D185" s="4">
        <v>4</v>
      </c>
      <c r="E185" s="4" t="s">
        <v>282</v>
      </c>
      <c r="F185" s="4" t="s">
        <v>294</v>
      </c>
      <c r="G185" s="4" t="s">
        <v>290</v>
      </c>
      <c r="H185" s="4">
        <v>0</v>
      </c>
      <c r="I185" s="64">
        <v>0</v>
      </c>
      <c r="J185" s="75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2" ht="14.25" customHeight="1" x14ac:dyDescent="0.3">
      <c r="A186" s="4">
        <v>17</v>
      </c>
      <c r="B186" s="4" t="s">
        <v>52</v>
      </c>
      <c r="C186" s="4" t="s">
        <v>53</v>
      </c>
      <c r="D186" s="4">
        <v>5</v>
      </c>
      <c r="E186" s="4" t="s">
        <v>284</v>
      </c>
      <c r="F186" s="4" t="s">
        <v>294</v>
      </c>
      <c r="G186" s="4" t="s">
        <v>291</v>
      </c>
      <c r="H186" s="4">
        <v>0</v>
      </c>
      <c r="I186" s="64">
        <v>0</v>
      </c>
      <c r="J186" s="75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0.05</v>
      </c>
      <c r="P186" s="9">
        <v>0.1</v>
      </c>
      <c r="Q186" s="9">
        <v>0.32</v>
      </c>
      <c r="R186" s="9">
        <v>0.37</v>
      </c>
      <c r="S186" s="9">
        <v>0.42</v>
      </c>
      <c r="T186" s="9">
        <v>0.51</v>
      </c>
      <c r="U186" s="9">
        <v>0.51</v>
      </c>
      <c r="V186" s="9">
        <v>0.51</v>
      </c>
      <c r="W186" s="9">
        <v>0.51</v>
      </c>
      <c r="X186" s="9">
        <v>0.51</v>
      </c>
      <c r="Y186" s="9">
        <v>0.51</v>
      </c>
      <c r="Z186" s="9">
        <v>0.51</v>
      </c>
      <c r="AA186" s="9">
        <v>0.51</v>
      </c>
      <c r="AB186" s="9">
        <v>0.51</v>
      </c>
      <c r="AC186" s="9">
        <v>0.51</v>
      </c>
      <c r="AD186" s="9">
        <v>0.51</v>
      </c>
      <c r="AE186" s="9">
        <v>0.51</v>
      </c>
      <c r="AF186" s="9">
        <v>0.51</v>
      </c>
      <c r="AG186" s="9">
        <v>0.51</v>
      </c>
      <c r="AH186" s="9">
        <v>0.51</v>
      </c>
      <c r="AI186" s="9">
        <v>0.51</v>
      </c>
      <c r="AJ186" s="9">
        <v>0.51</v>
      </c>
      <c r="AK186" s="9">
        <v>0.51</v>
      </c>
      <c r="AL186" s="9">
        <v>0.51</v>
      </c>
      <c r="AM186" s="9">
        <v>0.51</v>
      </c>
      <c r="AN186" s="9">
        <v>0.51</v>
      </c>
      <c r="AO186" s="9">
        <v>0.51</v>
      </c>
    </row>
    <row r="187" spans="1:42" ht="14.25" customHeight="1" x14ac:dyDescent="0.3">
      <c r="A187" s="4">
        <v>17</v>
      </c>
      <c r="B187" s="4" t="s">
        <v>52</v>
      </c>
      <c r="C187" s="4" t="s">
        <v>53</v>
      </c>
      <c r="D187" s="4">
        <v>6</v>
      </c>
      <c r="E187" s="4" t="s">
        <v>285</v>
      </c>
      <c r="F187" s="4"/>
      <c r="G187" s="4" t="s">
        <v>283</v>
      </c>
      <c r="H187" s="4">
        <v>0</v>
      </c>
      <c r="I187" s="64"/>
      <c r="J187" s="75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2" ht="14.25" customHeight="1" x14ac:dyDescent="0.3">
      <c r="A188" s="4">
        <v>17</v>
      </c>
      <c r="B188" s="4" t="s">
        <v>52</v>
      </c>
      <c r="C188" s="4" t="s">
        <v>53</v>
      </c>
      <c r="D188" s="4">
        <v>7</v>
      </c>
      <c r="E188" s="4" t="s">
        <v>286</v>
      </c>
      <c r="F188" s="4"/>
      <c r="G188" s="4" t="s">
        <v>283</v>
      </c>
      <c r="H188" s="4">
        <v>0</v>
      </c>
      <c r="I188" s="64"/>
      <c r="J188" s="75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2" ht="14.25" customHeight="1" x14ac:dyDescent="0.3">
      <c r="A189" s="4">
        <v>17</v>
      </c>
      <c r="B189" s="4" t="s">
        <v>52</v>
      </c>
      <c r="C189" s="4" t="s">
        <v>53</v>
      </c>
      <c r="D189" s="4">
        <v>8</v>
      </c>
      <c r="E189" s="4" t="s">
        <v>287</v>
      </c>
      <c r="F189" s="4"/>
      <c r="G189" s="4" t="s">
        <v>283</v>
      </c>
      <c r="H189" s="4">
        <v>0</v>
      </c>
      <c r="I189" s="64"/>
      <c r="J189" s="75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2" ht="14.25" customHeight="1" x14ac:dyDescent="0.3">
      <c r="A190" s="4">
        <v>17</v>
      </c>
      <c r="B190" s="4" t="s">
        <v>52</v>
      </c>
      <c r="C190" s="4" t="s">
        <v>53</v>
      </c>
      <c r="D190" s="4">
        <v>9</v>
      </c>
      <c r="E190" s="4" t="s">
        <v>288</v>
      </c>
      <c r="F190" s="4" t="s">
        <v>295</v>
      </c>
      <c r="G190" s="4" t="s">
        <v>290</v>
      </c>
      <c r="H190" s="4">
        <v>0</v>
      </c>
      <c r="I190" s="64">
        <v>0.18211392548692462</v>
      </c>
      <c r="J190" s="75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2" ht="14.25" customHeight="1" x14ac:dyDescent="0.3">
      <c r="A191" s="4">
        <v>17</v>
      </c>
      <c r="B191" s="4" t="s">
        <v>52</v>
      </c>
      <c r="C191" s="4" t="s">
        <v>53</v>
      </c>
      <c r="D191" s="4">
        <v>10</v>
      </c>
      <c r="E191" s="4" t="s">
        <v>289</v>
      </c>
      <c r="F191" s="4" t="s">
        <v>295</v>
      </c>
      <c r="G191" s="4" t="s">
        <v>290</v>
      </c>
      <c r="H191" s="4">
        <v>0</v>
      </c>
      <c r="I191" s="64">
        <v>1</v>
      </c>
      <c r="J191" s="75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3" t="s">
        <v>296</v>
      </c>
    </row>
    <row r="192" spans="1:42" ht="14.25" customHeight="1" x14ac:dyDescent="0.3">
      <c r="A192" s="5">
        <v>18</v>
      </c>
      <c r="B192" s="5" t="s">
        <v>54</v>
      </c>
      <c r="C192" s="5" t="s">
        <v>55</v>
      </c>
      <c r="D192" s="5">
        <v>1</v>
      </c>
      <c r="E192" s="5" t="s">
        <v>276</v>
      </c>
      <c r="F192" s="5" t="s">
        <v>292</v>
      </c>
      <c r="G192" s="97" t="s">
        <v>290</v>
      </c>
      <c r="H192" s="5">
        <v>0</v>
      </c>
      <c r="I192" s="70">
        <v>871.8</v>
      </c>
      <c r="J192" s="75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3"/>
    </row>
    <row r="193" spans="1:42" ht="14.25" customHeight="1" x14ac:dyDescent="0.3">
      <c r="A193" s="5">
        <v>18</v>
      </c>
      <c r="B193" s="5" t="s">
        <v>54</v>
      </c>
      <c r="C193" s="5" t="s">
        <v>55</v>
      </c>
      <c r="D193" s="5">
        <v>2</v>
      </c>
      <c r="E193" s="5" t="s">
        <v>278</v>
      </c>
      <c r="F193" s="5" t="s">
        <v>292</v>
      </c>
      <c r="G193" s="5" t="s">
        <v>291</v>
      </c>
      <c r="H193" s="5">
        <v>0</v>
      </c>
      <c r="I193" s="70">
        <v>25.854059211315043</v>
      </c>
      <c r="J193" s="75">
        <v>27.397029605657522</v>
      </c>
      <c r="K193" s="9">
        <v>28.94</v>
      </c>
      <c r="L193" s="9">
        <v>27.388886605257674</v>
      </c>
      <c r="M193" s="9">
        <v>25.837773210515348</v>
      </c>
      <c r="N193" s="9">
        <v>24.286659815773017</v>
      </c>
      <c r="O193" s="9">
        <v>22.735546421030691</v>
      </c>
      <c r="P193" s="9">
        <v>21.184433026288367</v>
      </c>
      <c r="Q193" s="9">
        <v>19.633319631546041</v>
      </c>
      <c r="R193" s="9">
        <v>18.082206236803714</v>
      </c>
      <c r="S193" s="9">
        <v>16.531092842061391</v>
      </c>
      <c r="T193" s="9">
        <v>14.979979447319064</v>
      </c>
      <c r="U193" s="9">
        <v>13.42886605257674</v>
      </c>
      <c r="V193" s="9">
        <v>13.327669396513244</v>
      </c>
      <c r="W193" s="9">
        <v>13.226472740449747</v>
      </c>
      <c r="X193" s="9">
        <v>13.12527608438625</v>
      </c>
      <c r="Y193" s="9">
        <v>13.024079428322754</v>
      </c>
      <c r="Z193" s="9">
        <v>12.922882772259261</v>
      </c>
      <c r="AA193" s="9">
        <v>12.821686116195764</v>
      </c>
      <c r="AB193" s="9">
        <v>12.720489460132267</v>
      </c>
      <c r="AC193" s="9">
        <v>12.61929280406877</v>
      </c>
      <c r="AD193" s="9">
        <v>12.518096148005274</v>
      </c>
      <c r="AE193" s="9">
        <v>12.416899491941777</v>
      </c>
      <c r="AF193" s="9">
        <v>12.315702835878284</v>
      </c>
      <c r="AG193" s="9">
        <v>12.214506179814787</v>
      </c>
      <c r="AH193" s="9">
        <v>12.11330952375129</v>
      </c>
      <c r="AI193" s="9">
        <v>12.012112867687794</v>
      </c>
      <c r="AJ193" s="9">
        <v>11.910916211624297</v>
      </c>
      <c r="AK193" s="9">
        <v>11.809719555560802</v>
      </c>
      <c r="AL193" s="9">
        <v>11.708522899497307</v>
      </c>
      <c r="AM193" s="9">
        <v>11.60732624343381</v>
      </c>
      <c r="AN193" s="9">
        <v>11.506129587370314</v>
      </c>
      <c r="AO193" s="9">
        <v>11.404932931306814</v>
      </c>
      <c r="AP193" s="13" t="s">
        <v>301</v>
      </c>
    </row>
    <row r="194" spans="1:42" ht="14.25" customHeight="1" x14ac:dyDescent="0.3">
      <c r="A194" s="5">
        <v>18</v>
      </c>
      <c r="B194" s="5" t="s">
        <v>54</v>
      </c>
      <c r="C194" s="5" t="s">
        <v>55</v>
      </c>
      <c r="D194" s="5">
        <v>3</v>
      </c>
      <c r="E194" s="5" t="s">
        <v>281</v>
      </c>
      <c r="F194" s="5" t="s">
        <v>300</v>
      </c>
      <c r="G194" s="5" t="s">
        <v>290</v>
      </c>
      <c r="H194" s="5">
        <v>0</v>
      </c>
      <c r="I194" s="70">
        <v>0</v>
      </c>
      <c r="J194" s="75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2" ht="14.25" customHeight="1" x14ac:dyDescent="0.3">
      <c r="A195" s="5">
        <v>18</v>
      </c>
      <c r="B195" s="5" t="s">
        <v>54</v>
      </c>
      <c r="C195" s="5" t="s">
        <v>55</v>
      </c>
      <c r="D195" s="5">
        <v>4</v>
      </c>
      <c r="E195" s="5" t="s">
        <v>282</v>
      </c>
      <c r="F195" s="5" t="s">
        <v>294</v>
      </c>
      <c r="G195" s="5" t="s">
        <v>290</v>
      </c>
      <c r="H195" s="5">
        <v>0</v>
      </c>
      <c r="I195" s="114">
        <v>2.0412E-3</v>
      </c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</row>
    <row r="196" spans="1:42" ht="14.25" customHeight="1" x14ac:dyDescent="0.3">
      <c r="A196" s="5">
        <v>18</v>
      </c>
      <c r="B196" s="5" t="s">
        <v>54</v>
      </c>
      <c r="C196" s="5" t="s">
        <v>55</v>
      </c>
      <c r="D196" s="5">
        <v>5</v>
      </c>
      <c r="E196" s="5" t="s">
        <v>284</v>
      </c>
      <c r="F196" s="5" t="s">
        <v>294</v>
      </c>
      <c r="G196" s="5" t="s">
        <v>291</v>
      </c>
      <c r="H196" s="5">
        <v>0</v>
      </c>
      <c r="I196" s="114">
        <v>2.0412E-3</v>
      </c>
      <c r="J196" s="115">
        <v>2.0412E-3</v>
      </c>
      <c r="K196" s="115">
        <v>2.0412E-3</v>
      </c>
      <c r="L196" s="115">
        <v>2.0412E-3</v>
      </c>
      <c r="M196" s="115">
        <v>2.0412E-3</v>
      </c>
      <c r="N196" s="115">
        <v>1.0989479999999999E-2</v>
      </c>
      <c r="O196" s="115">
        <v>1.0989479999999999E-2</v>
      </c>
      <c r="P196" s="115">
        <v>1.0989479999999999E-2</v>
      </c>
      <c r="Q196" s="115">
        <v>1.0989479999999999E-2</v>
      </c>
      <c r="R196" s="115">
        <v>1.0989479999999999E-2</v>
      </c>
      <c r="S196" s="115">
        <v>1.0989479999999999E-2</v>
      </c>
      <c r="T196" s="115">
        <v>1.0989479999999999E-2</v>
      </c>
      <c r="U196" s="115">
        <v>1.0989479999999999E-2</v>
      </c>
      <c r="V196" s="115">
        <v>1.2088428E-2</v>
      </c>
      <c r="W196" s="115">
        <v>1.3187376000000001E-2</v>
      </c>
      <c r="X196" s="115">
        <v>1.4286324000000001E-2</v>
      </c>
      <c r="Y196" s="115">
        <v>1.5385272000000002E-2</v>
      </c>
      <c r="Z196" s="115">
        <v>1.6484220000000001E-2</v>
      </c>
      <c r="AA196" s="115">
        <v>1.7583168E-2</v>
      </c>
      <c r="AB196" s="115">
        <v>1.8682115999999999E-2</v>
      </c>
      <c r="AC196" s="115">
        <v>1.9781063999999998E-2</v>
      </c>
      <c r="AD196" s="115">
        <v>2.0880011999999996E-2</v>
      </c>
      <c r="AE196" s="115">
        <v>2.1978959999999995E-2</v>
      </c>
      <c r="AF196" s="115">
        <v>2.3077907999999994E-2</v>
      </c>
      <c r="AG196" s="115">
        <v>2.4176855999999993E-2</v>
      </c>
      <c r="AH196" s="115">
        <v>2.5275803999999992E-2</v>
      </c>
      <c r="AI196" s="115">
        <v>2.6374751999999991E-2</v>
      </c>
      <c r="AJ196" s="115">
        <v>2.747369999999999E-2</v>
      </c>
      <c r="AK196" s="115">
        <v>2.8572647999999989E-2</v>
      </c>
      <c r="AL196" s="115">
        <v>2.9671595999999988E-2</v>
      </c>
      <c r="AM196" s="115">
        <v>3.0770543999999986E-2</v>
      </c>
      <c r="AN196" s="115">
        <v>3.1869491999999985E-2</v>
      </c>
      <c r="AO196" s="115">
        <v>3.2968440000000002E-2</v>
      </c>
    </row>
    <row r="197" spans="1:42" ht="14.25" customHeight="1" x14ac:dyDescent="0.3">
      <c r="A197" s="5">
        <v>18</v>
      </c>
      <c r="B197" s="5" t="s">
        <v>54</v>
      </c>
      <c r="C197" s="5" t="s">
        <v>55</v>
      </c>
      <c r="D197" s="5">
        <v>6</v>
      </c>
      <c r="E197" s="5" t="s">
        <v>285</v>
      </c>
      <c r="F197" s="5"/>
      <c r="G197" s="5" t="s">
        <v>283</v>
      </c>
      <c r="H197" s="5">
        <v>0</v>
      </c>
      <c r="I197" s="114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</row>
    <row r="198" spans="1:42" ht="14.25" customHeight="1" x14ac:dyDescent="0.3">
      <c r="A198" s="5">
        <v>18</v>
      </c>
      <c r="B198" s="5" t="s">
        <v>54</v>
      </c>
      <c r="C198" s="5" t="s">
        <v>55</v>
      </c>
      <c r="D198" s="5">
        <v>7</v>
      </c>
      <c r="E198" s="5" t="s">
        <v>286</v>
      </c>
      <c r="F198" s="5"/>
      <c r="G198" s="114" t="s">
        <v>290</v>
      </c>
      <c r="H198" s="5">
        <v>0</v>
      </c>
      <c r="I198" s="114">
        <v>1.160567800146072E-2</v>
      </c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</row>
    <row r="199" spans="1:42" ht="14.25" customHeight="1" x14ac:dyDescent="0.3">
      <c r="A199" s="5">
        <v>18</v>
      </c>
      <c r="B199" s="5" t="s">
        <v>54</v>
      </c>
      <c r="C199" s="5" t="s">
        <v>55</v>
      </c>
      <c r="D199" s="5">
        <v>8</v>
      </c>
      <c r="E199" s="5" t="s">
        <v>287</v>
      </c>
      <c r="F199" s="5"/>
      <c r="G199" s="5" t="s">
        <v>283</v>
      </c>
      <c r="H199" s="5">
        <v>0</v>
      </c>
      <c r="I199" s="70"/>
      <c r="J199" s="75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2" ht="14.25" customHeight="1" x14ac:dyDescent="0.3">
      <c r="A200" s="5">
        <v>18</v>
      </c>
      <c r="B200" s="5" t="s">
        <v>54</v>
      </c>
      <c r="C200" s="5" t="s">
        <v>55</v>
      </c>
      <c r="D200" s="5">
        <v>9</v>
      </c>
      <c r="E200" s="5" t="s">
        <v>288</v>
      </c>
      <c r="F200" s="5" t="s">
        <v>295</v>
      </c>
      <c r="G200" s="5" t="s">
        <v>290</v>
      </c>
      <c r="H200" s="5">
        <v>0</v>
      </c>
      <c r="I200" s="70">
        <v>0.18211392548692462</v>
      </c>
      <c r="J200" s="75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2" ht="14.25" customHeight="1" x14ac:dyDescent="0.3">
      <c r="A201" s="5">
        <v>18</v>
      </c>
      <c r="B201" s="5" t="s">
        <v>54</v>
      </c>
      <c r="C201" s="5" t="s">
        <v>55</v>
      </c>
      <c r="D201" s="5">
        <v>10</v>
      </c>
      <c r="E201" s="5" t="s">
        <v>289</v>
      </c>
      <c r="F201" s="5" t="s">
        <v>295</v>
      </c>
      <c r="G201" s="5" t="s">
        <v>290</v>
      </c>
      <c r="H201" s="5">
        <v>0</v>
      </c>
      <c r="I201" s="70">
        <v>1</v>
      </c>
      <c r="J201" s="75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3" t="s">
        <v>296</v>
      </c>
    </row>
    <row r="202" spans="1:42" s="126" customFormat="1" ht="14.25" customHeight="1" x14ac:dyDescent="0.3">
      <c r="A202" s="125">
        <v>19</v>
      </c>
      <c r="B202" s="125" t="s">
        <v>407</v>
      </c>
      <c r="C202" s="125" t="s">
        <v>414</v>
      </c>
      <c r="D202" s="125">
        <v>1</v>
      </c>
      <c r="E202" s="125" t="s">
        <v>276</v>
      </c>
      <c r="F202" s="125" t="s">
        <v>292</v>
      </c>
      <c r="G202" s="125" t="s">
        <v>291</v>
      </c>
      <c r="H202" s="125">
        <v>0</v>
      </c>
      <c r="I202" s="131">
        <v>6007.4048299368806</v>
      </c>
      <c r="J202" s="115">
        <v>6007.4048299368806</v>
      </c>
      <c r="K202" s="115">
        <v>6007.4048299368806</v>
      </c>
      <c r="L202" s="115">
        <v>6007.4048299368806</v>
      </c>
      <c r="M202" s="115">
        <v>7677.4633726593329</v>
      </c>
      <c r="N202" s="115">
        <v>6788.3674578286746</v>
      </c>
      <c r="O202" s="115">
        <v>6339.2378603430661</v>
      </c>
      <c r="P202" s="115">
        <v>5890.1082628574577</v>
      </c>
      <c r="Q202" s="115">
        <v>5440.9786653718493</v>
      </c>
      <c r="R202" s="115">
        <v>4991.8490678862408</v>
      </c>
      <c r="S202" s="115">
        <v>4542.7194704006324</v>
      </c>
      <c r="T202" s="115">
        <v>4093.5898729150235</v>
      </c>
      <c r="U202" s="115">
        <v>3639.9136040138096</v>
      </c>
      <c r="V202" s="115">
        <v>3385.6685079128524</v>
      </c>
      <c r="W202" s="115">
        <v>3278.47921601085</v>
      </c>
      <c r="X202" s="115">
        <v>3171.0668312884477</v>
      </c>
      <c r="Y202" s="115">
        <v>3063.4234025921392</v>
      </c>
      <c r="Z202" s="115">
        <v>2955.5405963808034</v>
      </c>
      <c r="AA202" s="115">
        <v>2847.4096734586992</v>
      </c>
      <c r="AB202" s="115">
        <v>2739.0214639886526</v>
      </c>
      <c r="AC202" s="115">
        <v>2630.3663406352898</v>
      </c>
      <c r="AD202" s="115">
        <v>2521.4341896730225</v>
      </c>
      <c r="AE202" s="115">
        <v>2412.214379876466</v>
      </c>
      <c r="AF202" s="115">
        <v>2338.6790203480796</v>
      </c>
      <c r="AG202" s="115">
        <v>2264.967692875206</v>
      </c>
      <c r="AH202" s="115">
        <v>2191.0733750093705</v>
      </c>
      <c r="AI202" s="115">
        <v>2116.9886655995042</v>
      </c>
      <c r="AJ202" s="115">
        <v>2042.705758915009</v>
      </c>
      <c r="AK202" s="115">
        <v>1968.2164166175928</v>
      </c>
      <c r="AL202" s="115">
        <v>1893.5119373703112</v>
      </c>
      <c r="AM202" s="115">
        <v>1828.6648668137366</v>
      </c>
      <c r="AN202" s="115">
        <v>1810.1935045226887</v>
      </c>
      <c r="AO202" s="115">
        <v>1791.7221422316409</v>
      </c>
    </row>
    <row r="203" spans="1:42" s="126" customFormat="1" ht="14.25" customHeight="1" x14ac:dyDescent="0.3">
      <c r="A203" s="125">
        <v>19</v>
      </c>
      <c r="B203" s="125" t="s">
        <v>407</v>
      </c>
      <c r="C203" s="125" t="s">
        <v>414</v>
      </c>
      <c r="D203" s="125">
        <v>2</v>
      </c>
      <c r="E203" s="125" t="s">
        <v>278</v>
      </c>
      <c r="F203" s="125" t="s">
        <v>292</v>
      </c>
      <c r="G203" s="125" t="s">
        <v>291</v>
      </c>
      <c r="H203" s="125">
        <v>0</v>
      </c>
      <c r="I203" s="131">
        <v>36.498419999999996</v>
      </c>
      <c r="J203" s="115">
        <v>36.498419999999996</v>
      </c>
      <c r="K203" s="115">
        <v>36.498419999999996</v>
      </c>
      <c r="L203" s="115">
        <v>36.498419999999996</v>
      </c>
      <c r="M203" s="115">
        <v>36.351839999999996</v>
      </c>
      <c r="N203" s="115">
        <v>36.205259999999996</v>
      </c>
      <c r="O203" s="115">
        <v>36.058679999999995</v>
      </c>
      <c r="P203" s="115">
        <v>35.912099999999995</v>
      </c>
      <c r="Q203" s="115">
        <v>35.765519999999995</v>
      </c>
      <c r="R203" s="115">
        <v>35.618939999999995</v>
      </c>
      <c r="S203" s="115">
        <v>35.472359999999995</v>
      </c>
      <c r="T203" s="115">
        <v>35.325779999999995</v>
      </c>
      <c r="U203" s="115">
        <v>35.179199999999994</v>
      </c>
      <c r="V203" s="115">
        <v>35.069264999999994</v>
      </c>
      <c r="W203" s="115">
        <v>34.959330000000001</v>
      </c>
      <c r="X203" s="115">
        <v>34.849395000000001</v>
      </c>
      <c r="Y203" s="115">
        <v>34.739460000000008</v>
      </c>
      <c r="Z203" s="115">
        <v>34.629525000000008</v>
      </c>
      <c r="AA203" s="115">
        <v>34.519590000000008</v>
      </c>
      <c r="AB203" s="115">
        <v>34.409655000000015</v>
      </c>
      <c r="AC203" s="115">
        <v>34.299720000000015</v>
      </c>
      <c r="AD203" s="115">
        <v>34.189785000000022</v>
      </c>
      <c r="AE203" s="115">
        <v>34.079850000000022</v>
      </c>
      <c r="AF203" s="115">
        <v>33.969915000000029</v>
      </c>
      <c r="AG203" s="115">
        <v>33.859980000000029</v>
      </c>
      <c r="AH203" s="115">
        <v>33.750045000000036</v>
      </c>
      <c r="AI203" s="115">
        <v>33.640110000000035</v>
      </c>
      <c r="AJ203" s="115">
        <v>33.530175000000042</v>
      </c>
      <c r="AK203" s="115">
        <v>33.420240000000042</v>
      </c>
      <c r="AL203" s="115">
        <v>33.310305000000042</v>
      </c>
      <c r="AM203" s="115">
        <v>33.200370000000042</v>
      </c>
      <c r="AN203" s="115">
        <v>33.090435000000042</v>
      </c>
      <c r="AO203" s="115">
        <v>32.980500000000042</v>
      </c>
    </row>
    <row r="204" spans="1:42" s="126" customFormat="1" ht="14.25" customHeight="1" x14ac:dyDescent="0.3">
      <c r="A204" s="125">
        <v>19</v>
      </c>
      <c r="B204" s="125" t="s">
        <v>407</v>
      </c>
      <c r="C204" s="125" t="s">
        <v>414</v>
      </c>
      <c r="D204" s="125">
        <v>3</v>
      </c>
      <c r="E204" s="125" t="s">
        <v>281</v>
      </c>
      <c r="F204" s="125" t="s">
        <v>300</v>
      </c>
      <c r="G204" s="125" t="s">
        <v>290</v>
      </c>
      <c r="H204" s="125">
        <v>0</v>
      </c>
      <c r="I204" s="125">
        <v>0</v>
      </c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</row>
    <row r="205" spans="1:42" s="126" customFormat="1" ht="14.25" customHeight="1" x14ac:dyDescent="0.3">
      <c r="A205" s="125">
        <v>19</v>
      </c>
      <c r="B205" s="125" t="s">
        <v>407</v>
      </c>
      <c r="C205" s="125" t="s">
        <v>414</v>
      </c>
      <c r="D205" s="125">
        <v>4</v>
      </c>
      <c r="E205" s="125" t="s">
        <v>282</v>
      </c>
      <c r="F205" s="125" t="s">
        <v>294</v>
      </c>
      <c r="G205" s="125" t="s">
        <v>290</v>
      </c>
      <c r="H205" s="125">
        <v>0</v>
      </c>
      <c r="I205" s="125">
        <v>3.8E-3</v>
      </c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32"/>
    </row>
    <row r="206" spans="1:42" s="126" customFormat="1" ht="14.25" customHeight="1" x14ac:dyDescent="0.3">
      <c r="A206" s="125">
        <v>19</v>
      </c>
      <c r="B206" s="125" t="s">
        <v>407</v>
      </c>
      <c r="C206" s="125" t="s">
        <v>414</v>
      </c>
      <c r="D206" s="125">
        <v>5</v>
      </c>
      <c r="E206" s="125" t="s">
        <v>284</v>
      </c>
      <c r="F206" s="125" t="s">
        <v>294</v>
      </c>
      <c r="G206" s="125" t="s">
        <v>283</v>
      </c>
      <c r="H206" s="125">
        <v>0</v>
      </c>
      <c r="I206" s="12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</row>
    <row r="207" spans="1:42" s="126" customFormat="1" ht="14.25" customHeight="1" x14ac:dyDescent="0.3">
      <c r="A207" s="125">
        <v>19</v>
      </c>
      <c r="B207" s="125" t="s">
        <v>407</v>
      </c>
      <c r="C207" s="125" t="s">
        <v>414</v>
      </c>
      <c r="D207" s="125">
        <v>6</v>
      </c>
      <c r="E207" s="125" t="s">
        <v>285</v>
      </c>
      <c r="F207" s="125"/>
      <c r="G207" s="125" t="s">
        <v>291</v>
      </c>
      <c r="H207" s="125">
        <v>0</v>
      </c>
      <c r="I207" s="133">
        <f>I208*1.05</f>
        <v>5.0331456000000004E-2</v>
      </c>
      <c r="J207" s="133">
        <f t="shared" ref="J207:AO207" si="7">J208*1.05</f>
        <v>5.0331456000000004E-2</v>
      </c>
      <c r="K207" s="133">
        <f t="shared" si="7"/>
        <v>5.298048000000001E-2</v>
      </c>
      <c r="L207" s="133">
        <f t="shared" si="7"/>
        <v>5.298048000000001E-2</v>
      </c>
      <c r="M207" s="133">
        <f t="shared" si="7"/>
        <v>5.562950400000001E-2</v>
      </c>
      <c r="N207" s="133">
        <f t="shared" si="7"/>
        <v>7.6821695999999995E-2</v>
      </c>
      <c r="O207" s="133">
        <f t="shared" si="7"/>
        <v>7.6821695999999995E-2</v>
      </c>
      <c r="P207" s="133">
        <f t="shared" si="7"/>
        <v>7.6821695999999995E-2</v>
      </c>
      <c r="Q207" s="133">
        <f t="shared" si="7"/>
        <v>7.6821695999999995E-2</v>
      </c>
      <c r="R207" s="133">
        <f t="shared" si="7"/>
        <v>7.6821695999999995E-2</v>
      </c>
      <c r="S207" s="133">
        <f t="shared" si="7"/>
        <v>7.6821695999999995E-2</v>
      </c>
      <c r="T207" s="133">
        <f t="shared" si="7"/>
        <v>7.6821695999999995E-2</v>
      </c>
      <c r="U207" s="133">
        <f t="shared" si="7"/>
        <v>7.6821695999999995E-2</v>
      </c>
      <c r="V207" s="133">
        <f t="shared" si="7"/>
        <v>7.6821695999999995E-2</v>
      </c>
      <c r="W207" s="133">
        <f t="shared" si="7"/>
        <v>7.6821695999999995E-2</v>
      </c>
      <c r="X207" s="133">
        <f t="shared" si="7"/>
        <v>7.6821695999999995E-2</v>
      </c>
      <c r="Y207" s="133">
        <f t="shared" si="7"/>
        <v>7.6821695999999995E-2</v>
      </c>
      <c r="Z207" s="133">
        <f t="shared" si="7"/>
        <v>7.6821695999999995E-2</v>
      </c>
      <c r="AA207" s="133">
        <f t="shared" si="7"/>
        <v>7.6821695999999995E-2</v>
      </c>
      <c r="AB207" s="133">
        <f t="shared" si="7"/>
        <v>7.6821695999999995E-2</v>
      </c>
      <c r="AC207" s="133">
        <f t="shared" si="7"/>
        <v>7.6821695999999995E-2</v>
      </c>
      <c r="AD207" s="133">
        <f t="shared" si="7"/>
        <v>7.6821695999999995E-2</v>
      </c>
      <c r="AE207" s="133">
        <f t="shared" si="7"/>
        <v>7.6821695999999995E-2</v>
      </c>
      <c r="AF207" s="133">
        <f t="shared" si="7"/>
        <v>7.6821695999999995E-2</v>
      </c>
      <c r="AG207" s="133">
        <f t="shared" si="7"/>
        <v>7.6821695999999995E-2</v>
      </c>
      <c r="AH207" s="133">
        <f t="shared" si="7"/>
        <v>7.6821695999999995E-2</v>
      </c>
      <c r="AI207" s="133">
        <f t="shared" si="7"/>
        <v>7.6821695999999995E-2</v>
      </c>
      <c r="AJ207" s="133">
        <f t="shared" si="7"/>
        <v>7.6821695999999995E-2</v>
      </c>
      <c r="AK207" s="133">
        <f t="shared" si="7"/>
        <v>7.6821695999999995E-2</v>
      </c>
      <c r="AL207" s="133">
        <f t="shared" si="7"/>
        <v>7.6821695999999995E-2</v>
      </c>
      <c r="AM207" s="133">
        <f t="shared" si="7"/>
        <v>7.6821695999999995E-2</v>
      </c>
      <c r="AN207" s="133">
        <f t="shared" si="7"/>
        <v>7.6821695999999995E-2</v>
      </c>
      <c r="AO207" s="133">
        <f t="shared" si="7"/>
        <v>7.6821695999999995E-2</v>
      </c>
    </row>
    <row r="208" spans="1:42" s="126" customFormat="1" ht="14.25" customHeight="1" x14ac:dyDescent="0.3">
      <c r="A208" s="125">
        <v>19</v>
      </c>
      <c r="B208" s="125" t="s">
        <v>407</v>
      </c>
      <c r="C208" s="125" t="s">
        <v>414</v>
      </c>
      <c r="D208" s="125">
        <v>7</v>
      </c>
      <c r="E208" s="125" t="s">
        <v>286</v>
      </c>
      <c r="F208" s="125"/>
      <c r="G208" s="125" t="s">
        <v>291</v>
      </c>
      <c r="H208" s="125">
        <v>0</v>
      </c>
      <c r="I208" s="133">
        <f>I205*I210*8760*0.0036</f>
        <v>4.793472E-2</v>
      </c>
      <c r="J208" s="134">
        <f>I208</f>
        <v>4.793472E-2</v>
      </c>
      <c r="K208" s="134">
        <f>J208+K209*$I$210*8760*0.0036</f>
        <v>5.0457600000000005E-2</v>
      </c>
      <c r="L208" s="134">
        <f t="shared" ref="L208:M208" si="8">K208+L209*$I$210*8760*0.0036</f>
        <v>5.0457600000000005E-2</v>
      </c>
      <c r="M208" s="134">
        <f t="shared" si="8"/>
        <v>5.298048000000001E-2</v>
      </c>
      <c r="N208" s="134">
        <f>M208+N209*$I$210*8760*0.0036</f>
        <v>7.3163519999999996E-2</v>
      </c>
      <c r="O208" s="134">
        <f>N208</f>
        <v>7.3163519999999996E-2</v>
      </c>
      <c r="P208" s="134">
        <f t="shared" ref="P208:AO208" si="9">O208</f>
        <v>7.3163519999999996E-2</v>
      </c>
      <c r="Q208" s="134">
        <f t="shared" si="9"/>
        <v>7.3163519999999996E-2</v>
      </c>
      <c r="R208" s="134">
        <f t="shared" si="9"/>
        <v>7.3163519999999996E-2</v>
      </c>
      <c r="S208" s="134">
        <f t="shared" si="9"/>
        <v>7.3163519999999996E-2</v>
      </c>
      <c r="T208" s="134">
        <f t="shared" si="9"/>
        <v>7.3163519999999996E-2</v>
      </c>
      <c r="U208" s="134">
        <f t="shared" si="9"/>
        <v>7.3163519999999996E-2</v>
      </c>
      <c r="V208" s="134">
        <f t="shared" si="9"/>
        <v>7.3163519999999996E-2</v>
      </c>
      <c r="W208" s="134">
        <f t="shared" si="9"/>
        <v>7.3163519999999996E-2</v>
      </c>
      <c r="X208" s="134">
        <f t="shared" si="9"/>
        <v>7.3163519999999996E-2</v>
      </c>
      <c r="Y208" s="134">
        <f t="shared" si="9"/>
        <v>7.3163519999999996E-2</v>
      </c>
      <c r="Z208" s="134">
        <f t="shared" si="9"/>
        <v>7.3163519999999996E-2</v>
      </c>
      <c r="AA208" s="134">
        <f t="shared" si="9"/>
        <v>7.3163519999999996E-2</v>
      </c>
      <c r="AB208" s="134">
        <f t="shared" si="9"/>
        <v>7.3163519999999996E-2</v>
      </c>
      <c r="AC208" s="134">
        <f t="shared" si="9"/>
        <v>7.3163519999999996E-2</v>
      </c>
      <c r="AD208" s="134">
        <f t="shared" si="9"/>
        <v>7.3163519999999996E-2</v>
      </c>
      <c r="AE208" s="134">
        <f t="shared" si="9"/>
        <v>7.3163519999999996E-2</v>
      </c>
      <c r="AF208" s="134">
        <f t="shared" si="9"/>
        <v>7.3163519999999996E-2</v>
      </c>
      <c r="AG208" s="134">
        <f t="shared" si="9"/>
        <v>7.3163519999999996E-2</v>
      </c>
      <c r="AH208" s="134">
        <f t="shared" si="9"/>
        <v>7.3163519999999996E-2</v>
      </c>
      <c r="AI208" s="134">
        <f t="shared" si="9"/>
        <v>7.3163519999999996E-2</v>
      </c>
      <c r="AJ208" s="134">
        <f t="shared" si="9"/>
        <v>7.3163519999999996E-2</v>
      </c>
      <c r="AK208" s="134">
        <f t="shared" si="9"/>
        <v>7.3163519999999996E-2</v>
      </c>
      <c r="AL208" s="134">
        <f t="shared" si="9"/>
        <v>7.3163519999999996E-2</v>
      </c>
      <c r="AM208" s="134">
        <f t="shared" si="9"/>
        <v>7.3163519999999996E-2</v>
      </c>
      <c r="AN208" s="134">
        <f t="shared" si="9"/>
        <v>7.3163519999999996E-2</v>
      </c>
      <c r="AO208" s="134">
        <f t="shared" si="9"/>
        <v>7.3163519999999996E-2</v>
      </c>
    </row>
    <row r="209" spans="1:42" s="126" customFormat="1" ht="14.25" customHeight="1" x14ac:dyDescent="0.3">
      <c r="A209" s="125">
        <v>19</v>
      </c>
      <c r="B209" s="125" t="s">
        <v>407</v>
      </c>
      <c r="C209" s="125" t="s">
        <v>414</v>
      </c>
      <c r="D209" s="125">
        <v>8</v>
      </c>
      <c r="E209" s="125" t="s">
        <v>287</v>
      </c>
      <c r="F209" s="125"/>
      <c r="G209" s="125" t="s">
        <v>291</v>
      </c>
      <c r="H209" s="125">
        <v>0</v>
      </c>
      <c r="I209" s="125">
        <v>0</v>
      </c>
      <c r="J209" s="115">
        <v>0</v>
      </c>
      <c r="K209">
        <f>(3.8+0.2)/1000-I205</f>
        <v>2.0000000000000009E-4</v>
      </c>
      <c r="L209" s="115">
        <v>0</v>
      </c>
      <c r="M209">
        <f>(4+0.2)/1000-(3.8+0.2)/1000</f>
        <v>2.0000000000000052E-4</v>
      </c>
      <c r="N209" s="134">
        <f>0.0058-(4+0.2)/1000</f>
        <v>1.599999999999999E-3</v>
      </c>
      <c r="O209" s="115">
        <v>0</v>
      </c>
      <c r="P209" s="115">
        <v>0</v>
      </c>
      <c r="Q209" s="115">
        <v>0</v>
      </c>
      <c r="R209" s="115">
        <v>0</v>
      </c>
      <c r="S209" s="115">
        <v>0</v>
      </c>
      <c r="T209" s="115">
        <v>0</v>
      </c>
      <c r="U209" s="115">
        <v>0</v>
      </c>
      <c r="V209" s="115">
        <v>0</v>
      </c>
      <c r="W209" s="115">
        <v>0</v>
      </c>
      <c r="X209" s="115">
        <v>0</v>
      </c>
      <c r="Y209" s="115">
        <v>0</v>
      </c>
      <c r="Z209" s="115">
        <v>0</v>
      </c>
      <c r="AA209" s="115">
        <v>0</v>
      </c>
      <c r="AB209" s="115">
        <v>0</v>
      </c>
      <c r="AC209" s="115">
        <v>0</v>
      </c>
      <c r="AD209" s="115">
        <v>0</v>
      </c>
      <c r="AE209" s="115">
        <v>0</v>
      </c>
      <c r="AF209" s="115">
        <v>0</v>
      </c>
      <c r="AG209" s="115">
        <v>0</v>
      </c>
      <c r="AH209" s="115">
        <v>0</v>
      </c>
      <c r="AI209" s="115">
        <v>0</v>
      </c>
      <c r="AJ209" s="115">
        <v>0</v>
      </c>
      <c r="AK209" s="115">
        <v>0</v>
      </c>
      <c r="AL209" s="115">
        <v>0</v>
      </c>
      <c r="AM209" s="115">
        <v>0</v>
      </c>
      <c r="AN209" s="115">
        <v>0</v>
      </c>
      <c r="AO209" s="115">
        <v>0</v>
      </c>
    </row>
    <row r="210" spans="1:42" s="126" customFormat="1" ht="14.25" customHeight="1" x14ac:dyDescent="0.3">
      <c r="A210" s="125">
        <v>19</v>
      </c>
      <c r="B210" s="125" t="s">
        <v>407</v>
      </c>
      <c r="C210" s="125" t="s">
        <v>414</v>
      </c>
      <c r="D210" s="125">
        <v>9</v>
      </c>
      <c r="E210" s="125" t="s">
        <v>288</v>
      </c>
      <c r="F210" s="125" t="s">
        <v>295</v>
      </c>
      <c r="G210" s="125" t="s">
        <v>290</v>
      </c>
      <c r="H210" s="125">
        <v>0</v>
      </c>
      <c r="I210" s="125">
        <v>0.4</v>
      </c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36"/>
    </row>
    <row r="211" spans="1:42" s="126" customFormat="1" ht="14.25" customHeight="1" x14ac:dyDescent="0.3">
      <c r="A211" s="125">
        <v>19</v>
      </c>
      <c r="B211" s="125" t="s">
        <v>407</v>
      </c>
      <c r="C211" s="125" t="s">
        <v>414</v>
      </c>
      <c r="D211" s="125">
        <v>10</v>
      </c>
      <c r="E211" s="125" t="s">
        <v>289</v>
      </c>
      <c r="F211" s="125" t="s">
        <v>295</v>
      </c>
      <c r="G211" s="125" t="s">
        <v>290</v>
      </c>
      <c r="H211" s="125">
        <v>0</v>
      </c>
      <c r="I211" s="125">
        <v>1</v>
      </c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35"/>
      <c r="AO211" s="137"/>
      <c r="AP211" s="132" t="s">
        <v>296</v>
      </c>
    </row>
    <row r="212" spans="1:42" ht="14.25" customHeight="1" x14ac:dyDescent="0.3">
      <c r="A212" s="4">
        <v>19</v>
      </c>
      <c r="B212" s="125" t="s">
        <v>56</v>
      </c>
      <c r="C212" s="125" t="s">
        <v>415</v>
      </c>
      <c r="D212" s="125">
        <v>1</v>
      </c>
      <c r="E212" s="125" t="s">
        <v>276</v>
      </c>
      <c r="F212" s="125" t="s">
        <v>292</v>
      </c>
      <c r="G212" s="125" t="s">
        <v>290</v>
      </c>
      <c r="H212" s="64">
        <v>0</v>
      </c>
      <c r="I212" s="125">
        <v>871.8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127"/>
      <c r="AO212" s="23"/>
    </row>
    <row r="213" spans="1:42" ht="14.25" customHeight="1" x14ac:dyDescent="0.3">
      <c r="A213" s="4">
        <v>19</v>
      </c>
      <c r="B213" s="125" t="s">
        <v>56</v>
      </c>
      <c r="C213" s="125" t="s">
        <v>415</v>
      </c>
      <c r="D213" s="125">
        <v>2</v>
      </c>
      <c r="E213" s="125" t="s">
        <v>278</v>
      </c>
      <c r="F213" s="125" t="s">
        <v>292</v>
      </c>
      <c r="G213" s="125" t="s">
        <v>291</v>
      </c>
      <c r="H213" s="64">
        <v>0</v>
      </c>
      <c r="I213" s="125">
        <v>25.854059211315043</v>
      </c>
      <c r="J213" s="9">
        <v>27.397029605657522</v>
      </c>
      <c r="K213" s="9">
        <v>28.94</v>
      </c>
      <c r="L213" s="9">
        <v>27.388886605257674</v>
      </c>
      <c r="M213" s="9">
        <v>25.837773210515348</v>
      </c>
      <c r="N213" s="9">
        <v>24.286659815773017</v>
      </c>
      <c r="O213" s="9">
        <v>22.735546421030691</v>
      </c>
      <c r="P213" s="9">
        <v>21.184433026288367</v>
      </c>
      <c r="Q213" s="9">
        <v>19.633319631546041</v>
      </c>
      <c r="R213" s="9">
        <v>18.082206236803714</v>
      </c>
      <c r="S213" s="9">
        <v>16.531092842061391</v>
      </c>
      <c r="T213" s="9">
        <v>14.979979447319064</v>
      </c>
      <c r="U213" s="9">
        <v>13.42886605257674</v>
      </c>
      <c r="V213" s="9">
        <v>13.327669396513244</v>
      </c>
      <c r="W213" s="9">
        <v>13.226472740449747</v>
      </c>
      <c r="X213" s="9">
        <v>13.12527608438625</v>
      </c>
      <c r="Y213" s="9">
        <v>13.024079428322754</v>
      </c>
      <c r="Z213" s="9">
        <v>12.922882772259261</v>
      </c>
      <c r="AA213" s="9">
        <v>12.821686116195764</v>
      </c>
      <c r="AB213" s="9">
        <v>12.720489460132267</v>
      </c>
      <c r="AC213" s="9">
        <v>12.61929280406877</v>
      </c>
      <c r="AD213" s="9">
        <v>12.518096148005274</v>
      </c>
      <c r="AE213" s="9">
        <v>12.416899491941777</v>
      </c>
      <c r="AF213" s="9">
        <v>12.315702835878284</v>
      </c>
      <c r="AG213" s="9">
        <v>12.214506179814787</v>
      </c>
      <c r="AH213" s="9">
        <v>12.11330952375129</v>
      </c>
      <c r="AI213" s="9">
        <v>12.012112867687794</v>
      </c>
      <c r="AJ213" s="9">
        <v>11.910916211624297</v>
      </c>
      <c r="AK213" s="9">
        <v>11.809719555560802</v>
      </c>
      <c r="AL213" s="9">
        <v>11.708522899497307</v>
      </c>
      <c r="AM213" s="9">
        <v>11.60732624343381</v>
      </c>
      <c r="AN213" s="127">
        <v>11.506129587370314</v>
      </c>
      <c r="AO213" s="23">
        <v>11.404932931306814</v>
      </c>
    </row>
    <row r="214" spans="1:42" ht="14.25" customHeight="1" x14ac:dyDescent="0.3">
      <c r="A214" s="4">
        <v>19</v>
      </c>
      <c r="B214" s="125" t="s">
        <v>56</v>
      </c>
      <c r="C214" s="125" t="s">
        <v>415</v>
      </c>
      <c r="D214" s="125">
        <v>3</v>
      </c>
      <c r="E214" s="125" t="s">
        <v>281</v>
      </c>
      <c r="F214" s="125" t="s">
        <v>300</v>
      </c>
      <c r="G214" s="125" t="s">
        <v>290</v>
      </c>
      <c r="H214" s="64">
        <v>0</v>
      </c>
      <c r="I214" s="125">
        <v>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127"/>
      <c r="AO214" s="23"/>
    </row>
    <row r="215" spans="1:42" ht="14.25" customHeight="1" x14ac:dyDescent="0.3">
      <c r="A215" s="4">
        <v>19</v>
      </c>
      <c r="B215" s="125" t="s">
        <v>56</v>
      </c>
      <c r="C215" s="125" t="s">
        <v>415</v>
      </c>
      <c r="D215" s="125">
        <v>4</v>
      </c>
      <c r="E215" s="125" t="s">
        <v>282</v>
      </c>
      <c r="F215" s="125" t="s">
        <v>294</v>
      </c>
      <c r="G215" s="125" t="s">
        <v>290</v>
      </c>
      <c r="H215" s="125">
        <v>0</v>
      </c>
      <c r="I215" s="125">
        <v>0</v>
      </c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35"/>
      <c r="AO215" s="138"/>
    </row>
    <row r="216" spans="1:42" ht="14.25" customHeight="1" x14ac:dyDescent="0.3">
      <c r="A216" s="4">
        <v>19</v>
      </c>
      <c r="B216" s="125" t="s">
        <v>56</v>
      </c>
      <c r="C216" s="125" t="s">
        <v>415</v>
      </c>
      <c r="D216" s="125">
        <v>5</v>
      </c>
      <c r="E216" s="125" t="s">
        <v>284</v>
      </c>
      <c r="F216" s="125" t="s">
        <v>294</v>
      </c>
      <c r="G216" s="125" t="s">
        <v>283</v>
      </c>
      <c r="H216" s="125">
        <v>0</v>
      </c>
      <c r="I216" s="12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35"/>
      <c r="AO216" s="23"/>
    </row>
    <row r="217" spans="1:42" ht="14.25" customHeight="1" x14ac:dyDescent="0.3">
      <c r="A217" s="4">
        <v>19</v>
      </c>
      <c r="B217" s="125" t="s">
        <v>56</v>
      </c>
      <c r="C217" s="125" t="s">
        <v>415</v>
      </c>
      <c r="D217" s="125">
        <v>6</v>
      </c>
      <c r="E217" s="125" t="s">
        <v>285</v>
      </c>
      <c r="F217" s="125"/>
      <c r="G217" s="125" t="s">
        <v>291</v>
      </c>
      <c r="H217" s="4">
        <v>0</v>
      </c>
      <c r="I217" s="125">
        <v>0</v>
      </c>
      <c r="J217" s="9">
        <v>0</v>
      </c>
      <c r="K217" s="9">
        <v>0</v>
      </c>
      <c r="L217" s="9">
        <v>9.1060199999999994E-3</v>
      </c>
      <c r="M217" s="9">
        <v>9.9338399999999993E-3</v>
      </c>
      <c r="N217" s="9">
        <v>9.9338399999999993E-3</v>
      </c>
      <c r="O217" s="9">
        <v>9.9338399999999993E-3</v>
      </c>
      <c r="P217" s="9">
        <v>9.9338399999999993E-3</v>
      </c>
      <c r="Q217" s="9">
        <v>9.9338399999999993E-3</v>
      </c>
      <c r="R217" s="9">
        <v>9.9338399999999993E-3</v>
      </c>
      <c r="S217" s="9">
        <v>9.9338399999999993E-3</v>
      </c>
      <c r="T217" s="9">
        <v>9.9338399999999993E-3</v>
      </c>
      <c r="U217" s="9">
        <v>9.9338399999999993E-3</v>
      </c>
      <c r="V217" s="9">
        <v>9.9338399999999993E-3</v>
      </c>
      <c r="W217" s="9">
        <v>9.9338399999999993E-3</v>
      </c>
      <c r="X217" s="9">
        <v>9.9338399999999993E-3</v>
      </c>
      <c r="Y217" s="9">
        <v>9.9338399999999993E-3</v>
      </c>
      <c r="Z217" s="9">
        <v>9.9338399999999993E-3</v>
      </c>
      <c r="AA217" s="9">
        <v>9.9338399999999993E-3</v>
      </c>
      <c r="AB217" s="9">
        <v>9.9338399999999993E-3</v>
      </c>
      <c r="AC217" s="9">
        <v>9.9338399999999993E-3</v>
      </c>
      <c r="AD217" s="9">
        <v>9.9338399999999993E-3</v>
      </c>
      <c r="AE217" s="9">
        <v>9.9338399999999993E-3</v>
      </c>
      <c r="AF217" s="9">
        <v>9.9338399999999993E-3</v>
      </c>
      <c r="AG217" s="9">
        <v>9.9338399999999993E-3</v>
      </c>
      <c r="AH217" s="9">
        <v>9.9338399999999993E-3</v>
      </c>
      <c r="AI217" s="9">
        <v>9.9338399999999993E-3</v>
      </c>
      <c r="AJ217" s="9">
        <v>9.9338399999999993E-3</v>
      </c>
      <c r="AK217" s="9">
        <v>9.9338399999999993E-3</v>
      </c>
      <c r="AL217" s="9">
        <v>9.9338399999999993E-3</v>
      </c>
      <c r="AM217" s="9">
        <v>9.9338399999999993E-3</v>
      </c>
      <c r="AN217" s="127">
        <v>9.9338399999999993E-3</v>
      </c>
      <c r="AO217" s="23">
        <v>9.9338399999999993E-3</v>
      </c>
    </row>
    <row r="218" spans="1:42" ht="14.25" customHeight="1" x14ac:dyDescent="0.3">
      <c r="A218" s="4">
        <v>19</v>
      </c>
      <c r="B218" s="125" t="s">
        <v>56</v>
      </c>
      <c r="C218" s="125" t="s">
        <v>415</v>
      </c>
      <c r="D218" s="125">
        <v>7</v>
      </c>
      <c r="E218" s="125" t="s">
        <v>286</v>
      </c>
      <c r="F218" s="125"/>
      <c r="G218" s="125" t="s">
        <v>291</v>
      </c>
      <c r="H218" s="125">
        <v>0</v>
      </c>
      <c r="I218" s="125">
        <v>0</v>
      </c>
      <c r="J218" s="9">
        <v>0</v>
      </c>
      <c r="K218" s="9">
        <v>0</v>
      </c>
      <c r="L218" s="9">
        <v>8.6723999999999985E-3</v>
      </c>
      <c r="M218" s="9">
        <v>9.4607999999999984E-3</v>
      </c>
      <c r="N218" s="9">
        <v>9.4607999999999984E-3</v>
      </c>
      <c r="O218" s="9">
        <v>9.4607999999999984E-3</v>
      </c>
      <c r="P218" s="9">
        <v>9.4607999999999984E-3</v>
      </c>
      <c r="Q218" s="9">
        <v>9.4607999999999984E-3</v>
      </c>
      <c r="R218" s="9">
        <v>9.4607999999999984E-3</v>
      </c>
      <c r="S218" s="9">
        <v>9.4607999999999984E-3</v>
      </c>
      <c r="T218" s="9">
        <v>9.4607999999999984E-3</v>
      </c>
      <c r="U218" s="9">
        <v>9.4607999999999984E-3</v>
      </c>
      <c r="V218" s="9">
        <v>9.4607999999999984E-3</v>
      </c>
      <c r="W218" s="9">
        <v>9.4607999999999984E-3</v>
      </c>
      <c r="X218" s="9">
        <v>9.4607999999999984E-3</v>
      </c>
      <c r="Y218" s="9">
        <v>9.4607999999999984E-3</v>
      </c>
      <c r="Z218" s="9">
        <v>9.4607999999999984E-3</v>
      </c>
      <c r="AA218" s="9">
        <v>9.4607999999999984E-3</v>
      </c>
      <c r="AB218" s="9">
        <v>9.4607999999999984E-3</v>
      </c>
      <c r="AC218" s="9">
        <v>9.4607999999999984E-3</v>
      </c>
      <c r="AD218" s="9">
        <v>9.4607999999999984E-3</v>
      </c>
      <c r="AE218" s="9">
        <v>9.4607999999999984E-3</v>
      </c>
      <c r="AF218" s="9">
        <v>9.4607999999999984E-3</v>
      </c>
      <c r="AG218" s="9">
        <v>9.4607999999999984E-3</v>
      </c>
      <c r="AH218" s="9">
        <v>9.4607999999999984E-3</v>
      </c>
      <c r="AI218" s="9">
        <v>9.4607999999999984E-3</v>
      </c>
      <c r="AJ218" s="9">
        <v>9.4607999999999984E-3</v>
      </c>
      <c r="AK218" s="9">
        <v>9.4607999999999984E-3</v>
      </c>
      <c r="AL218" s="9">
        <v>9.4607999999999984E-3</v>
      </c>
      <c r="AM218" s="9">
        <v>9.4607999999999984E-3</v>
      </c>
      <c r="AN218" s="127">
        <v>9.4607999999999984E-3</v>
      </c>
      <c r="AO218" s="23">
        <v>9.4607999999999984E-3</v>
      </c>
    </row>
    <row r="219" spans="1:42" ht="14.25" customHeight="1" x14ac:dyDescent="0.3">
      <c r="A219" s="4">
        <v>19</v>
      </c>
      <c r="B219" s="125" t="s">
        <v>56</v>
      </c>
      <c r="C219" s="125" t="s">
        <v>415</v>
      </c>
      <c r="D219" s="125">
        <v>8</v>
      </c>
      <c r="E219" s="125" t="s">
        <v>287</v>
      </c>
      <c r="F219" s="125"/>
      <c r="G219" s="125" t="s">
        <v>291</v>
      </c>
      <c r="H219" s="4">
        <v>0</v>
      </c>
      <c r="I219" s="125">
        <v>0</v>
      </c>
      <c r="J219" s="9">
        <v>0</v>
      </c>
      <c r="K219" s="9">
        <v>0</v>
      </c>
      <c r="L219" s="9">
        <v>1.0999999999999999E-2</v>
      </c>
      <c r="M219" s="9">
        <v>1.0000000000000009E-3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127">
        <v>0</v>
      </c>
      <c r="AO219" s="23">
        <v>0</v>
      </c>
    </row>
    <row r="220" spans="1:42" ht="14.25" customHeight="1" x14ac:dyDescent="0.3">
      <c r="A220" s="4">
        <v>19</v>
      </c>
      <c r="B220" s="125" t="s">
        <v>56</v>
      </c>
      <c r="C220" s="125" t="s">
        <v>415</v>
      </c>
      <c r="D220" s="125">
        <v>9</v>
      </c>
      <c r="E220" s="125" t="s">
        <v>288</v>
      </c>
      <c r="F220" s="125" t="s">
        <v>295</v>
      </c>
      <c r="G220" s="125" t="s">
        <v>290</v>
      </c>
      <c r="H220" s="4">
        <v>0</v>
      </c>
      <c r="I220" s="125">
        <v>0.25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127"/>
      <c r="AO220" s="23"/>
    </row>
    <row r="221" spans="1:42" ht="14.25" customHeight="1" x14ac:dyDescent="0.3">
      <c r="A221" s="4">
        <v>19</v>
      </c>
      <c r="B221" s="125" t="s">
        <v>56</v>
      </c>
      <c r="C221" s="125" t="s">
        <v>415</v>
      </c>
      <c r="D221" s="125">
        <v>10</v>
      </c>
      <c r="E221" s="125" t="s">
        <v>289</v>
      </c>
      <c r="F221" s="125" t="s">
        <v>295</v>
      </c>
      <c r="G221" s="125" t="s">
        <v>290</v>
      </c>
      <c r="H221" s="4">
        <v>0</v>
      </c>
      <c r="I221" s="125">
        <v>1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127"/>
      <c r="AO221" s="138"/>
      <c r="AP221" t="s">
        <v>296</v>
      </c>
    </row>
    <row r="222" spans="1:42" ht="14.25" customHeight="1" x14ac:dyDescent="0.3">
      <c r="A222" s="4">
        <v>25</v>
      </c>
      <c r="B222" s="4" t="s">
        <v>77</v>
      </c>
      <c r="C222" s="4" t="s">
        <v>78</v>
      </c>
      <c r="D222" s="4">
        <v>1</v>
      </c>
      <c r="E222" s="4" t="s">
        <v>276</v>
      </c>
      <c r="F222" s="4"/>
      <c r="G222" s="4" t="s">
        <v>283</v>
      </c>
      <c r="H222" s="4">
        <v>0</v>
      </c>
      <c r="I222" s="12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127"/>
      <c r="AO222" s="129"/>
    </row>
    <row r="223" spans="1:42" ht="14.25" customHeight="1" x14ac:dyDescent="0.3">
      <c r="A223" s="4">
        <v>25</v>
      </c>
      <c r="B223" s="4" t="s">
        <v>77</v>
      </c>
      <c r="C223" s="4" t="s">
        <v>78</v>
      </c>
      <c r="D223" s="4">
        <v>2</v>
      </c>
      <c r="E223" s="4" t="s">
        <v>278</v>
      </c>
      <c r="F223" s="4"/>
      <c r="G223" s="4" t="s">
        <v>283</v>
      </c>
      <c r="H223" s="4">
        <v>0</v>
      </c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127"/>
      <c r="AO223" s="129"/>
    </row>
    <row r="224" spans="1:42" ht="14.25" customHeight="1" x14ac:dyDescent="0.3">
      <c r="A224" s="4">
        <v>25</v>
      </c>
      <c r="B224" s="4" t="s">
        <v>77</v>
      </c>
      <c r="C224" s="4" t="s">
        <v>78</v>
      </c>
      <c r="D224" s="4">
        <v>3</v>
      </c>
      <c r="E224" s="4" t="s">
        <v>281</v>
      </c>
      <c r="F224" s="4"/>
      <c r="G224" s="4" t="s">
        <v>283</v>
      </c>
      <c r="H224" s="4">
        <v>0</v>
      </c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12"/>
    </row>
    <row r="225" spans="1:41" ht="14.25" customHeight="1" x14ac:dyDescent="0.3">
      <c r="A225" s="4">
        <v>25</v>
      </c>
      <c r="B225" s="4" t="s">
        <v>77</v>
      </c>
      <c r="C225" s="4" t="s">
        <v>78</v>
      </c>
      <c r="D225" s="4">
        <v>4</v>
      </c>
      <c r="E225" s="4" t="s">
        <v>282</v>
      </c>
      <c r="F225" s="4"/>
      <c r="G225" s="4" t="s">
        <v>283</v>
      </c>
      <c r="H225" s="4">
        <v>0</v>
      </c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ht="14.25" customHeight="1" x14ac:dyDescent="0.3">
      <c r="A226" s="4">
        <v>25</v>
      </c>
      <c r="B226" s="4" t="s">
        <v>77</v>
      </c>
      <c r="C226" s="4" t="s">
        <v>78</v>
      </c>
      <c r="D226" s="4">
        <v>5</v>
      </c>
      <c r="E226" s="4" t="s">
        <v>284</v>
      </c>
      <c r="F226" s="4"/>
      <c r="G226" s="4" t="s">
        <v>283</v>
      </c>
      <c r="H226" s="4">
        <v>0</v>
      </c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ht="14.25" customHeight="1" x14ac:dyDescent="0.3">
      <c r="A227" s="4">
        <v>25</v>
      </c>
      <c r="B227" s="4" t="s">
        <v>77</v>
      </c>
      <c r="C227" s="4" t="s">
        <v>78</v>
      </c>
      <c r="D227" s="4">
        <v>6</v>
      </c>
      <c r="E227" s="4" t="s">
        <v>285</v>
      </c>
      <c r="F227" s="4"/>
      <c r="G227" s="4" t="s">
        <v>283</v>
      </c>
      <c r="H227" s="4">
        <v>0</v>
      </c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4.25" customHeight="1" x14ac:dyDescent="0.3">
      <c r="A228" s="4">
        <v>25</v>
      </c>
      <c r="B228" s="4" t="s">
        <v>77</v>
      </c>
      <c r="C228" s="4" t="s">
        <v>78</v>
      </c>
      <c r="D228" s="4">
        <v>7</v>
      </c>
      <c r="E228" s="4" t="s">
        <v>286</v>
      </c>
      <c r="F228" s="4"/>
      <c r="G228" s="4" t="s">
        <v>283</v>
      </c>
      <c r="H228" s="4">
        <v>0</v>
      </c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4.25" customHeight="1" x14ac:dyDescent="0.3">
      <c r="A229" s="4">
        <v>25</v>
      </c>
      <c r="B229" s="4" t="s">
        <v>77</v>
      </c>
      <c r="C229" s="4" t="s">
        <v>78</v>
      </c>
      <c r="D229" s="4">
        <v>8</v>
      </c>
      <c r="E229" s="4" t="s">
        <v>287</v>
      </c>
      <c r="F229" s="4"/>
      <c r="G229" s="4" t="s">
        <v>283</v>
      </c>
      <c r="H229" s="4">
        <v>0</v>
      </c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ht="14.25" customHeight="1" x14ac:dyDescent="0.3">
      <c r="A230" s="4">
        <v>25</v>
      </c>
      <c r="B230" s="4" t="s">
        <v>77</v>
      </c>
      <c r="C230" s="4" t="s">
        <v>78</v>
      </c>
      <c r="D230" s="4">
        <v>9</v>
      </c>
      <c r="E230" s="4" t="s">
        <v>288</v>
      </c>
      <c r="F230" s="4"/>
      <c r="G230" s="4" t="s">
        <v>283</v>
      </c>
      <c r="H230" s="4">
        <v>0</v>
      </c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ht="14.25" customHeight="1" x14ac:dyDescent="0.3">
      <c r="A231" s="4">
        <v>25</v>
      </c>
      <c r="B231" s="4" t="s">
        <v>77</v>
      </c>
      <c r="C231" s="4" t="s">
        <v>78</v>
      </c>
      <c r="D231" s="4">
        <v>10</v>
      </c>
      <c r="E231" s="4" t="s">
        <v>289</v>
      </c>
      <c r="F231" s="4"/>
      <c r="G231" s="4" t="s">
        <v>283</v>
      </c>
      <c r="H231" s="4">
        <v>0</v>
      </c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 ht="14.25" customHeight="1" x14ac:dyDescent="0.3">
      <c r="A232" s="5">
        <v>26</v>
      </c>
      <c r="B232" s="5" t="s">
        <v>79</v>
      </c>
      <c r="C232" s="5" t="s">
        <v>80</v>
      </c>
      <c r="D232" s="5">
        <v>1</v>
      </c>
      <c r="E232" s="5" t="s">
        <v>276</v>
      </c>
      <c r="F232" s="5"/>
      <c r="G232" s="5" t="s">
        <v>283</v>
      </c>
      <c r="H232" s="5">
        <v>0</v>
      </c>
      <c r="I232" s="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 ht="14.25" customHeight="1" x14ac:dyDescent="0.3">
      <c r="A233" s="5">
        <v>26</v>
      </c>
      <c r="B233" s="5" t="s">
        <v>79</v>
      </c>
      <c r="C233" s="5" t="s">
        <v>80</v>
      </c>
      <c r="D233" s="5">
        <v>2</v>
      </c>
      <c r="E233" s="5" t="s">
        <v>278</v>
      </c>
      <c r="F233" s="5"/>
      <c r="G233" s="5" t="s">
        <v>283</v>
      </c>
      <c r="H233" s="5">
        <v>0</v>
      </c>
      <c r="I233" s="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 ht="14.25" customHeight="1" x14ac:dyDescent="0.3">
      <c r="A234" s="5">
        <v>26</v>
      </c>
      <c r="B234" s="5" t="s">
        <v>79</v>
      </c>
      <c r="C234" s="5" t="s">
        <v>80</v>
      </c>
      <c r="D234" s="5">
        <v>3</v>
      </c>
      <c r="E234" s="5" t="s">
        <v>281</v>
      </c>
      <c r="F234" s="5"/>
      <c r="G234" s="5" t="s">
        <v>283</v>
      </c>
      <c r="H234" s="5">
        <v>0</v>
      </c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 ht="14.25" customHeight="1" x14ac:dyDescent="0.3">
      <c r="A235" s="5">
        <v>26</v>
      </c>
      <c r="B235" s="5" t="s">
        <v>79</v>
      </c>
      <c r="C235" s="5" t="s">
        <v>80</v>
      </c>
      <c r="D235" s="5">
        <v>4</v>
      </c>
      <c r="E235" s="5" t="s">
        <v>282</v>
      </c>
      <c r="F235" s="5"/>
      <c r="G235" s="5" t="s">
        <v>283</v>
      </c>
      <c r="H235" s="5">
        <v>0</v>
      </c>
      <c r="I235" s="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1:41" ht="14.25" customHeight="1" x14ac:dyDescent="0.3">
      <c r="A236" s="5">
        <v>26</v>
      </c>
      <c r="B236" s="5" t="s">
        <v>79</v>
      </c>
      <c r="C236" s="5" t="s">
        <v>80</v>
      </c>
      <c r="D236" s="5">
        <v>5</v>
      </c>
      <c r="E236" s="5" t="s">
        <v>284</v>
      </c>
      <c r="F236" s="5"/>
      <c r="G236" s="5" t="s">
        <v>283</v>
      </c>
      <c r="H236" s="5">
        <v>0</v>
      </c>
      <c r="I236" s="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 ht="14.25" customHeight="1" x14ac:dyDescent="0.3">
      <c r="A237" s="5">
        <v>26</v>
      </c>
      <c r="B237" s="5" t="s">
        <v>79</v>
      </c>
      <c r="C237" s="5" t="s">
        <v>80</v>
      </c>
      <c r="D237" s="5">
        <v>6</v>
      </c>
      <c r="E237" s="5" t="s">
        <v>285</v>
      </c>
      <c r="F237" s="5"/>
      <c r="G237" s="5" t="s">
        <v>283</v>
      </c>
      <c r="H237" s="5">
        <v>0</v>
      </c>
      <c r="I237" s="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 ht="14.25" customHeight="1" x14ac:dyDescent="0.3">
      <c r="A238" s="5">
        <v>26</v>
      </c>
      <c r="B238" s="5" t="s">
        <v>79</v>
      </c>
      <c r="C238" s="5" t="s">
        <v>80</v>
      </c>
      <c r="D238" s="5">
        <v>7</v>
      </c>
      <c r="E238" s="5" t="s">
        <v>286</v>
      </c>
      <c r="F238" s="5"/>
      <c r="G238" s="5" t="s">
        <v>283</v>
      </c>
      <c r="H238" s="5">
        <v>0</v>
      </c>
      <c r="I238" s="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 ht="14.25" customHeight="1" x14ac:dyDescent="0.3">
      <c r="A239" s="5">
        <v>26</v>
      </c>
      <c r="B239" s="5" t="s">
        <v>79</v>
      </c>
      <c r="C239" s="5" t="s">
        <v>80</v>
      </c>
      <c r="D239" s="5">
        <v>8</v>
      </c>
      <c r="E239" s="5" t="s">
        <v>287</v>
      </c>
      <c r="F239" s="5"/>
      <c r="G239" s="5" t="s">
        <v>283</v>
      </c>
      <c r="H239" s="5">
        <v>0</v>
      </c>
      <c r="I239" s="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 ht="14.25" customHeight="1" x14ac:dyDescent="0.3">
      <c r="A240" s="5">
        <v>26</v>
      </c>
      <c r="B240" s="5" t="s">
        <v>79</v>
      </c>
      <c r="C240" s="5" t="s">
        <v>80</v>
      </c>
      <c r="D240" s="5">
        <v>9</v>
      </c>
      <c r="E240" s="5" t="s">
        <v>288</v>
      </c>
      <c r="F240" s="5"/>
      <c r="G240" s="5" t="s">
        <v>283</v>
      </c>
      <c r="H240" s="5">
        <v>0</v>
      </c>
      <c r="I240" s="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 ht="14.25" customHeight="1" x14ac:dyDescent="0.3">
      <c r="A241" s="5">
        <v>26</v>
      </c>
      <c r="B241" s="5" t="s">
        <v>79</v>
      </c>
      <c r="C241" s="5" t="s">
        <v>80</v>
      </c>
      <c r="D241" s="5">
        <v>10</v>
      </c>
      <c r="E241" s="5" t="s">
        <v>289</v>
      </c>
      <c r="F241" s="5"/>
      <c r="G241" s="5" t="s">
        <v>283</v>
      </c>
      <c r="H241" s="5">
        <v>0</v>
      </c>
      <c r="I241" s="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3">
      <c r="A242" s="4">
        <f>A232+1</f>
        <v>27</v>
      </c>
      <c r="B242" s="4" t="s">
        <v>81</v>
      </c>
      <c r="C242" s="4" t="s">
        <v>82</v>
      </c>
      <c r="D242" s="4">
        <v>1</v>
      </c>
      <c r="E242" s="4" t="s">
        <v>276</v>
      </c>
      <c r="F242" s="4"/>
      <c r="G242" s="4" t="s">
        <v>283</v>
      </c>
      <c r="H242" s="4">
        <v>0</v>
      </c>
      <c r="I242" s="24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spans="1:41" x14ac:dyDescent="0.3">
      <c r="A243" s="4">
        <f>A242</f>
        <v>27</v>
      </c>
      <c r="B243" s="4" t="s">
        <v>81</v>
      </c>
      <c r="C243" s="4" t="s">
        <v>82</v>
      </c>
      <c r="D243" s="4">
        <v>2</v>
      </c>
      <c r="E243" s="4" t="s">
        <v>278</v>
      </c>
      <c r="F243" s="4"/>
      <c r="G243" s="4" t="s">
        <v>283</v>
      </c>
      <c r="H243" s="4">
        <v>0</v>
      </c>
      <c r="I243" s="24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spans="1:41" x14ac:dyDescent="0.3">
      <c r="A244" s="4">
        <f t="shared" ref="A244:A251" si="10">A243</f>
        <v>27</v>
      </c>
      <c r="B244" s="4" t="s">
        <v>81</v>
      </c>
      <c r="C244" s="4" t="s">
        <v>82</v>
      </c>
      <c r="D244" s="4">
        <v>3</v>
      </c>
      <c r="E244" s="4" t="s">
        <v>281</v>
      </c>
      <c r="F244" s="4"/>
      <c r="G244" s="4" t="s">
        <v>283</v>
      </c>
      <c r="H244" s="4">
        <v>0</v>
      </c>
      <c r="I244" s="24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1:41" x14ac:dyDescent="0.3">
      <c r="A245" s="4">
        <f t="shared" si="10"/>
        <v>27</v>
      </c>
      <c r="B245" s="4" t="s">
        <v>81</v>
      </c>
      <c r="C245" s="4" t="s">
        <v>82</v>
      </c>
      <c r="D245" s="4">
        <v>4</v>
      </c>
      <c r="E245" s="4" t="s">
        <v>282</v>
      </c>
      <c r="F245" s="4"/>
      <c r="G245" s="4" t="s">
        <v>283</v>
      </c>
      <c r="H245" s="4">
        <v>0</v>
      </c>
      <c r="I245" s="24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1:41" x14ac:dyDescent="0.3">
      <c r="A246" s="4">
        <f t="shared" si="10"/>
        <v>27</v>
      </c>
      <c r="B246" s="4" t="s">
        <v>81</v>
      </c>
      <c r="C246" s="4" t="s">
        <v>82</v>
      </c>
      <c r="D246" s="4">
        <v>5</v>
      </c>
      <c r="E246" s="4" t="s">
        <v>284</v>
      </c>
      <c r="F246" s="4"/>
      <c r="G246" s="4" t="s">
        <v>283</v>
      </c>
      <c r="H246" s="4">
        <v>0</v>
      </c>
      <c r="I246" s="24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1:41" x14ac:dyDescent="0.3">
      <c r="A247" s="4">
        <f t="shared" si="10"/>
        <v>27</v>
      </c>
      <c r="B247" s="4" t="s">
        <v>81</v>
      </c>
      <c r="C247" s="4" t="s">
        <v>82</v>
      </c>
      <c r="D247" s="4">
        <v>6</v>
      </c>
      <c r="E247" s="4" t="s">
        <v>285</v>
      </c>
      <c r="F247" s="4"/>
      <c r="G247" s="4" t="s">
        <v>283</v>
      </c>
      <c r="H247" s="4">
        <v>0</v>
      </c>
      <c r="I247" s="24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1:41" x14ac:dyDescent="0.3">
      <c r="A248" s="4">
        <f t="shared" si="10"/>
        <v>27</v>
      </c>
      <c r="B248" s="4" t="s">
        <v>81</v>
      </c>
      <c r="C248" s="4" t="s">
        <v>82</v>
      </c>
      <c r="D248" s="4">
        <v>7</v>
      </c>
      <c r="E248" s="4" t="s">
        <v>286</v>
      </c>
      <c r="F248" s="4"/>
      <c r="G248" s="4" t="s">
        <v>283</v>
      </c>
      <c r="H248" s="4">
        <v>0</v>
      </c>
      <c r="I248" s="24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1:41" x14ac:dyDescent="0.3">
      <c r="A249" s="4">
        <f t="shared" si="10"/>
        <v>27</v>
      </c>
      <c r="B249" s="4" t="s">
        <v>81</v>
      </c>
      <c r="C249" s="4" t="s">
        <v>82</v>
      </c>
      <c r="D249" s="4">
        <v>8</v>
      </c>
      <c r="E249" s="4" t="s">
        <v>287</v>
      </c>
      <c r="F249" s="4"/>
      <c r="G249" s="4" t="s">
        <v>283</v>
      </c>
      <c r="H249" s="4">
        <v>0</v>
      </c>
      <c r="I249" s="24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1:41" x14ac:dyDescent="0.3">
      <c r="A250" s="4">
        <f t="shared" si="10"/>
        <v>27</v>
      </c>
      <c r="B250" s="4" t="s">
        <v>81</v>
      </c>
      <c r="C250" s="4" t="s">
        <v>82</v>
      </c>
      <c r="D250" s="4">
        <v>9</v>
      </c>
      <c r="E250" s="4" t="s">
        <v>288</v>
      </c>
      <c r="F250" s="4"/>
      <c r="G250" s="4" t="s">
        <v>283</v>
      </c>
      <c r="H250" s="4">
        <v>0</v>
      </c>
      <c r="I250" s="24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1:41" x14ac:dyDescent="0.3">
      <c r="A251" s="4">
        <f t="shared" si="10"/>
        <v>27</v>
      </c>
      <c r="B251" s="4" t="s">
        <v>81</v>
      </c>
      <c r="C251" s="4" t="s">
        <v>82</v>
      </c>
      <c r="D251" s="4">
        <v>10</v>
      </c>
      <c r="E251" s="4" t="s">
        <v>289</v>
      </c>
      <c r="F251" s="4"/>
      <c r="G251" s="4" t="s">
        <v>283</v>
      </c>
      <c r="H251" s="4">
        <v>0</v>
      </c>
      <c r="I251" s="24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1:41" x14ac:dyDescent="0.3">
      <c r="A252" s="5">
        <f>A242+1</f>
        <v>28</v>
      </c>
      <c r="B252" s="5" t="s">
        <v>83</v>
      </c>
      <c r="C252" s="5" t="s">
        <v>302</v>
      </c>
      <c r="D252" s="5">
        <v>1</v>
      </c>
      <c r="E252" s="5" t="s">
        <v>276</v>
      </c>
      <c r="F252" s="5"/>
      <c r="G252" s="5" t="s">
        <v>277</v>
      </c>
      <c r="H252" s="5">
        <v>0</v>
      </c>
      <c r="I252" s="25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spans="1:41" x14ac:dyDescent="0.3">
      <c r="A253" s="5">
        <f>A252</f>
        <v>28</v>
      </c>
      <c r="B253" s="5" t="s">
        <v>83</v>
      </c>
      <c r="C253" s="5" t="s">
        <v>302</v>
      </c>
      <c r="D253" s="5">
        <v>2</v>
      </c>
      <c r="E253" s="5" t="s">
        <v>278</v>
      </c>
      <c r="F253" s="5" t="s">
        <v>279</v>
      </c>
      <c r="G253" s="5" t="s">
        <v>280</v>
      </c>
      <c r="H253" s="5">
        <v>1.9</v>
      </c>
      <c r="I253" s="25">
        <v>0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spans="1:41" x14ac:dyDescent="0.3">
      <c r="A254" s="5">
        <f t="shared" ref="A254:A261" si="11">A253</f>
        <v>28</v>
      </c>
      <c r="B254" s="5" t="s">
        <v>83</v>
      </c>
      <c r="C254" s="5" t="s">
        <v>302</v>
      </c>
      <c r="D254" s="5">
        <v>3</v>
      </c>
      <c r="E254" s="5" t="s">
        <v>281</v>
      </c>
      <c r="F254" s="5" t="s">
        <v>279</v>
      </c>
      <c r="G254" s="5" t="s">
        <v>280</v>
      </c>
      <c r="H254" s="5">
        <v>1.9</v>
      </c>
      <c r="I254" s="25">
        <v>9.1462699999999995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1:41" x14ac:dyDescent="0.3">
      <c r="A255" s="5">
        <f t="shared" si="11"/>
        <v>28</v>
      </c>
      <c r="B255" s="5" t="s">
        <v>83</v>
      </c>
      <c r="C255" s="5" t="s">
        <v>302</v>
      </c>
      <c r="D255" s="5">
        <v>4</v>
      </c>
      <c r="E255" s="5" t="s">
        <v>282</v>
      </c>
      <c r="F255" s="5"/>
      <c r="G255" s="5" t="s">
        <v>283</v>
      </c>
      <c r="H255" s="5">
        <v>0</v>
      </c>
      <c r="I255" s="25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1:41" x14ac:dyDescent="0.3">
      <c r="A256" s="5">
        <f t="shared" si="11"/>
        <v>28</v>
      </c>
      <c r="B256" s="5" t="s">
        <v>83</v>
      </c>
      <c r="C256" s="5" t="s">
        <v>302</v>
      </c>
      <c r="D256" s="5">
        <v>5</v>
      </c>
      <c r="E256" s="5" t="s">
        <v>284</v>
      </c>
      <c r="F256" s="5"/>
      <c r="G256" s="5" t="s">
        <v>283</v>
      </c>
      <c r="H256" s="5">
        <v>0</v>
      </c>
      <c r="I256" s="25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1:41" x14ac:dyDescent="0.3">
      <c r="A257" s="5">
        <f t="shared" si="11"/>
        <v>28</v>
      </c>
      <c r="B257" s="5" t="s">
        <v>83</v>
      </c>
      <c r="C257" s="5" t="s">
        <v>302</v>
      </c>
      <c r="D257" s="5">
        <v>6</v>
      </c>
      <c r="E257" s="5" t="s">
        <v>285</v>
      </c>
      <c r="F257" s="5"/>
      <c r="G257" s="5" t="s">
        <v>283</v>
      </c>
      <c r="H257" s="5">
        <v>0</v>
      </c>
      <c r="I257" s="25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3">
      <c r="A258" s="5">
        <f t="shared" si="11"/>
        <v>28</v>
      </c>
      <c r="B258" s="5" t="s">
        <v>83</v>
      </c>
      <c r="C258" s="5" t="s">
        <v>302</v>
      </c>
      <c r="D258" s="5">
        <v>7</v>
      </c>
      <c r="E258" s="5" t="s">
        <v>286</v>
      </c>
      <c r="F258" s="5"/>
      <c r="G258" s="5" t="s">
        <v>283</v>
      </c>
      <c r="H258" s="5">
        <v>0</v>
      </c>
      <c r="I258" s="25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1:41" x14ac:dyDescent="0.3">
      <c r="A259" s="5">
        <f t="shared" si="11"/>
        <v>28</v>
      </c>
      <c r="B259" s="5" t="s">
        <v>83</v>
      </c>
      <c r="C259" s="5" t="s">
        <v>302</v>
      </c>
      <c r="D259" s="5">
        <v>8</v>
      </c>
      <c r="E259" s="5" t="s">
        <v>287</v>
      </c>
      <c r="F259" s="5"/>
      <c r="G259" s="5" t="s">
        <v>283</v>
      </c>
      <c r="H259" s="5">
        <v>0</v>
      </c>
      <c r="I259" s="25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1:41" x14ac:dyDescent="0.3">
      <c r="A260" s="5">
        <f t="shared" si="11"/>
        <v>28</v>
      </c>
      <c r="B260" s="5" t="s">
        <v>83</v>
      </c>
      <c r="C260" s="5" t="s">
        <v>302</v>
      </c>
      <c r="D260" s="5">
        <v>9</v>
      </c>
      <c r="E260" s="5" t="s">
        <v>288</v>
      </c>
      <c r="F260" s="5"/>
      <c r="G260" s="5" t="s">
        <v>283</v>
      </c>
      <c r="H260" s="5">
        <v>0</v>
      </c>
      <c r="I260" s="25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3">
      <c r="A261" s="5">
        <f t="shared" si="11"/>
        <v>28</v>
      </c>
      <c r="B261" s="5" t="s">
        <v>83</v>
      </c>
      <c r="C261" s="5" t="s">
        <v>302</v>
      </c>
      <c r="D261" s="5">
        <v>10</v>
      </c>
      <c r="E261" s="5" t="s">
        <v>289</v>
      </c>
      <c r="F261" s="5"/>
      <c r="G261" s="5" t="s">
        <v>283</v>
      </c>
      <c r="H261" s="5">
        <v>0</v>
      </c>
      <c r="I261" s="25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1:41" x14ac:dyDescent="0.3">
      <c r="A262" s="22">
        <f>A252+1</f>
        <v>29</v>
      </c>
      <c r="B262" s="5" t="s">
        <v>87</v>
      </c>
      <c r="C262" s="5" t="s">
        <v>88</v>
      </c>
      <c r="D262" s="5">
        <v>1</v>
      </c>
      <c r="E262" s="5" t="s">
        <v>276</v>
      </c>
      <c r="F262" s="5"/>
      <c r="G262" s="5" t="s">
        <v>283</v>
      </c>
      <c r="H262" s="5">
        <v>0</v>
      </c>
      <c r="I262" s="25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</row>
    <row r="263" spans="1:41" x14ac:dyDescent="0.3">
      <c r="A263" s="22">
        <f>A262</f>
        <v>29</v>
      </c>
      <c r="B263" s="5" t="s">
        <v>87</v>
      </c>
      <c r="C263" s="5" t="s">
        <v>88</v>
      </c>
      <c r="D263" s="5">
        <v>2</v>
      </c>
      <c r="E263" s="5" t="s">
        <v>278</v>
      </c>
      <c r="F263" s="5"/>
      <c r="G263" s="5" t="s">
        <v>283</v>
      </c>
      <c r="H263" s="5">
        <v>0</v>
      </c>
      <c r="I263" s="25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</row>
    <row r="264" spans="1:41" x14ac:dyDescent="0.3">
      <c r="A264" s="22">
        <f t="shared" ref="A264:A271" si="12">A263</f>
        <v>29</v>
      </c>
      <c r="B264" s="5" t="s">
        <v>87</v>
      </c>
      <c r="C264" s="5" t="s">
        <v>88</v>
      </c>
      <c r="D264" s="5">
        <v>3</v>
      </c>
      <c r="E264" s="5" t="s">
        <v>281</v>
      </c>
      <c r="F264" s="5"/>
      <c r="G264" s="5" t="s">
        <v>283</v>
      </c>
      <c r="H264" s="5">
        <v>0</v>
      </c>
      <c r="I264" s="25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1:41" x14ac:dyDescent="0.3">
      <c r="A265" s="22">
        <f t="shared" si="12"/>
        <v>29</v>
      </c>
      <c r="B265" s="5" t="s">
        <v>87</v>
      </c>
      <c r="C265" s="5" t="s">
        <v>88</v>
      </c>
      <c r="D265" s="5">
        <v>4</v>
      </c>
      <c r="E265" s="5" t="s">
        <v>282</v>
      </c>
      <c r="F265" s="5"/>
      <c r="G265" s="5" t="s">
        <v>283</v>
      </c>
      <c r="H265" s="5">
        <v>0</v>
      </c>
      <c r="I265" s="25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1:41" x14ac:dyDescent="0.3">
      <c r="A266" s="22">
        <f t="shared" si="12"/>
        <v>29</v>
      </c>
      <c r="B266" s="5" t="s">
        <v>87</v>
      </c>
      <c r="C266" s="5" t="s">
        <v>88</v>
      </c>
      <c r="D266" s="5">
        <v>5</v>
      </c>
      <c r="E266" s="5" t="s">
        <v>284</v>
      </c>
      <c r="F266" s="5"/>
      <c r="G266" s="5" t="s">
        <v>283</v>
      </c>
      <c r="H266" s="5">
        <v>0</v>
      </c>
      <c r="I266" s="25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1:41" x14ac:dyDescent="0.3">
      <c r="A267" s="22">
        <f t="shared" si="12"/>
        <v>29</v>
      </c>
      <c r="B267" s="5" t="s">
        <v>87</v>
      </c>
      <c r="C267" s="5" t="s">
        <v>88</v>
      </c>
      <c r="D267" s="5">
        <v>6</v>
      </c>
      <c r="E267" s="5" t="s">
        <v>285</v>
      </c>
      <c r="F267" s="5"/>
      <c r="G267" s="5" t="s">
        <v>283</v>
      </c>
      <c r="H267" s="5">
        <v>0</v>
      </c>
      <c r="I267" s="25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1:41" x14ac:dyDescent="0.3">
      <c r="A268" s="22">
        <f t="shared" si="12"/>
        <v>29</v>
      </c>
      <c r="B268" s="5" t="s">
        <v>87</v>
      </c>
      <c r="C268" s="5" t="s">
        <v>88</v>
      </c>
      <c r="D268" s="5">
        <v>7</v>
      </c>
      <c r="E268" s="5" t="s">
        <v>286</v>
      </c>
      <c r="F268" s="5"/>
      <c r="G268" s="5" t="s">
        <v>283</v>
      </c>
      <c r="H268" s="5">
        <v>0</v>
      </c>
      <c r="I268" s="25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1:41" x14ac:dyDescent="0.3">
      <c r="A269" s="22">
        <f t="shared" si="12"/>
        <v>29</v>
      </c>
      <c r="B269" s="5" t="s">
        <v>87</v>
      </c>
      <c r="C269" s="5" t="s">
        <v>88</v>
      </c>
      <c r="D269" s="5">
        <v>8</v>
      </c>
      <c r="E269" s="5" t="s">
        <v>287</v>
      </c>
      <c r="F269" s="5"/>
      <c r="G269" s="5" t="s">
        <v>283</v>
      </c>
      <c r="H269" s="5">
        <v>0</v>
      </c>
      <c r="I269" s="25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1:41" x14ac:dyDescent="0.3">
      <c r="A270" s="22">
        <f t="shared" si="12"/>
        <v>29</v>
      </c>
      <c r="B270" s="5" t="s">
        <v>87</v>
      </c>
      <c r="C270" s="5" t="s">
        <v>88</v>
      </c>
      <c r="D270" s="5">
        <v>9</v>
      </c>
      <c r="E270" s="5" t="s">
        <v>288</v>
      </c>
      <c r="F270" s="5"/>
      <c r="G270" s="5" t="s">
        <v>283</v>
      </c>
      <c r="H270" s="5">
        <v>0</v>
      </c>
      <c r="I270" s="25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1:41" x14ac:dyDescent="0.3">
      <c r="A271" s="22">
        <f t="shared" si="12"/>
        <v>29</v>
      </c>
      <c r="B271" s="5" t="s">
        <v>87</v>
      </c>
      <c r="C271" s="5" t="s">
        <v>88</v>
      </c>
      <c r="D271" s="5">
        <v>10</v>
      </c>
      <c r="E271" s="5" t="s">
        <v>289</v>
      </c>
      <c r="F271" s="5"/>
      <c r="G271" s="5" t="s">
        <v>283</v>
      </c>
      <c r="H271" s="5">
        <v>0</v>
      </c>
      <c r="I271" s="25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</sheetData>
  <autoFilter ref="A1:AP27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06"/>
  <sheetViews>
    <sheetView zoomScaleNormal="100" workbookViewId="0">
      <pane ySplit="1" topLeftCell="A110" activePane="bottomLeft" state="frozen"/>
      <selection pane="bottomLeft" activeCell="R96" sqref="R96"/>
    </sheetView>
  </sheetViews>
  <sheetFormatPr defaultColWidth="9.109375" defaultRowHeight="14.4" x14ac:dyDescent="0.3"/>
  <cols>
    <col min="1" max="1" width="12.109375" bestFit="1" customWidth="1"/>
    <col min="2" max="2" width="20.109375" customWidth="1"/>
    <col min="3" max="3" width="37" bestFit="1" customWidth="1"/>
    <col min="4" max="4" width="17.33203125" bestFit="1" customWidth="1"/>
    <col min="5" max="5" width="37.6640625" bestFit="1" customWidth="1"/>
    <col min="6" max="6" width="12.10937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273</v>
      </c>
      <c r="H1" s="1" t="s">
        <v>274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2" ht="14.25" customHeight="1" x14ac:dyDescent="0.3">
      <c r="A2" s="4">
        <v>1</v>
      </c>
      <c r="B2" s="4" t="s">
        <v>90</v>
      </c>
      <c r="C2" s="4" t="s">
        <v>91</v>
      </c>
      <c r="D2" s="4">
        <v>1</v>
      </c>
      <c r="E2" s="4" t="s">
        <v>276</v>
      </c>
      <c r="F2" s="64" t="s">
        <v>279</v>
      </c>
      <c r="G2" s="64" t="s">
        <v>290</v>
      </c>
      <c r="H2" s="64">
        <v>0</v>
      </c>
      <c r="I2" s="4">
        <v>29.24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5" t="s">
        <v>303</v>
      </c>
    </row>
    <row r="3" spans="1:42" ht="14.25" customHeight="1" x14ac:dyDescent="0.3">
      <c r="A3" s="4">
        <v>1</v>
      </c>
      <c r="B3" s="4" t="s">
        <v>90</v>
      </c>
      <c r="C3" s="4" t="s">
        <v>91</v>
      </c>
      <c r="D3" s="4">
        <v>2</v>
      </c>
      <c r="E3" s="4" t="s">
        <v>278</v>
      </c>
      <c r="F3" s="64" t="s">
        <v>279</v>
      </c>
      <c r="G3" s="64" t="s">
        <v>290</v>
      </c>
      <c r="H3" s="64">
        <v>0</v>
      </c>
      <c r="I3" s="4">
        <v>1.7544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4" t="s">
        <v>304</v>
      </c>
    </row>
    <row r="4" spans="1:42" ht="14.25" customHeight="1" x14ac:dyDescent="0.3">
      <c r="A4" s="4">
        <v>1</v>
      </c>
      <c r="B4" s="4" t="s">
        <v>90</v>
      </c>
      <c r="C4" s="4" t="s">
        <v>91</v>
      </c>
      <c r="D4" s="4">
        <v>3</v>
      </c>
      <c r="E4" s="4" t="s">
        <v>282</v>
      </c>
      <c r="F4" s="64"/>
      <c r="G4" s="64" t="s">
        <v>290</v>
      </c>
      <c r="H4" s="64">
        <v>0</v>
      </c>
      <c r="I4" s="4">
        <v>46.98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4"/>
    </row>
    <row r="5" spans="1:42" ht="14.25" customHeight="1" x14ac:dyDescent="0.3">
      <c r="A5" s="5">
        <v>2</v>
      </c>
      <c r="B5" s="5" t="s">
        <v>93</v>
      </c>
      <c r="C5" s="5" t="s">
        <v>94</v>
      </c>
      <c r="D5" s="5">
        <v>1</v>
      </c>
      <c r="E5" s="5" t="s">
        <v>276</v>
      </c>
      <c r="F5" s="70" t="s">
        <v>279</v>
      </c>
      <c r="G5" s="70" t="s">
        <v>290</v>
      </c>
      <c r="H5" s="70">
        <v>0</v>
      </c>
      <c r="I5" s="5">
        <v>29.24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5"/>
    </row>
    <row r="6" spans="1:42" ht="14.25" customHeight="1" x14ac:dyDescent="0.3">
      <c r="A6" s="5">
        <v>2</v>
      </c>
      <c r="B6" s="5" t="s">
        <v>93</v>
      </c>
      <c r="C6" s="5" t="s">
        <v>94</v>
      </c>
      <c r="D6" s="5">
        <v>2</v>
      </c>
      <c r="E6" s="5" t="s">
        <v>278</v>
      </c>
      <c r="F6" s="70" t="s">
        <v>279</v>
      </c>
      <c r="G6" s="70" t="s">
        <v>290</v>
      </c>
      <c r="H6" s="70">
        <v>0</v>
      </c>
      <c r="I6" s="5">
        <v>1.7544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4"/>
    </row>
    <row r="7" spans="1:42" ht="14.25" customHeight="1" x14ac:dyDescent="0.3">
      <c r="A7" s="5">
        <v>2</v>
      </c>
      <c r="B7" s="5" t="s">
        <v>93</v>
      </c>
      <c r="C7" s="5" t="s">
        <v>94</v>
      </c>
      <c r="D7" s="5">
        <v>3</v>
      </c>
      <c r="E7" s="5" t="s">
        <v>282</v>
      </c>
      <c r="F7" s="70"/>
      <c r="G7" s="70" t="s">
        <v>290</v>
      </c>
      <c r="H7" s="70">
        <v>0</v>
      </c>
      <c r="I7" s="5">
        <v>38.74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4"/>
    </row>
    <row r="8" spans="1:42" ht="14.25" customHeight="1" x14ac:dyDescent="0.3">
      <c r="A8" s="4">
        <v>3</v>
      </c>
      <c r="B8" s="4" t="s">
        <v>95</v>
      </c>
      <c r="C8" s="4" t="s">
        <v>96</v>
      </c>
      <c r="D8" s="4">
        <v>1</v>
      </c>
      <c r="E8" s="4" t="s">
        <v>276</v>
      </c>
      <c r="F8" s="64" t="s">
        <v>279</v>
      </c>
      <c r="G8" s="64" t="s">
        <v>291</v>
      </c>
      <c r="H8" s="64">
        <v>0</v>
      </c>
      <c r="I8" s="4">
        <v>1028.83125</v>
      </c>
      <c r="J8" s="9">
        <v>975.41250000000002</v>
      </c>
      <c r="K8" s="9">
        <v>921.99374999999998</v>
      </c>
      <c r="L8" s="9">
        <v>868.57500000000005</v>
      </c>
      <c r="M8" s="9">
        <v>815.15625</v>
      </c>
      <c r="N8" s="9">
        <v>761.73749999999995</v>
      </c>
      <c r="O8" s="9">
        <v>708.31875000000002</v>
      </c>
      <c r="P8" s="9">
        <v>654.9</v>
      </c>
      <c r="Q8" s="9">
        <v>644.94551999999999</v>
      </c>
      <c r="R8" s="9">
        <v>634.99104</v>
      </c>
      <c r="S8" s="9">
        <v>625.03656000000001</v>
      </c>
      <c r="T8" s="9">
        <v>615.08208000000002</v>
      </c>
      <c r="U8" s="9">
        <v>605.12760000000003</v>
      </c>
      <c r="V8" s="9">
        <v>595.17312000000004</v>
      </c>
      <c r="W8" s="9">
        <v>585.21864000000005</v>
      </c>
      <c r="X8" s="9">
        <v>575.26415999999995</v>
      </c>
      <c r="Y8" s="9">
        <v>565.30967999999996</v>
      </c>
      <c r="Z8" s="9">
        <v>555.35519999999997</v>
      </c>
      <c r="AA8" s="9">
        <v>545.40071999999998</v>
      </c>
      <c r="AB8" s="9">
        <v>535.44623999999999</v>
      </c>
      <c r="AC8" s="9">
        <v>525.49176</v>
      </c>
      <c r="AD8" s="9">
        <v>515.53728000000001</v>
      </c>
      <c r="AE8" s="9">
        <v>505.58280000000002</v>
      </c>
      <c r="AF8" s="9">
        <v>495.62831999999997</v>
      </c>
      <c r="AG8" s="9">
        <v>485.67383999999998</v>
      </c>
      <c r="AH8" s="9">
        <v>475.71935999999999</v>
      </c>
      <c r="AI8" s="9">
        <v>465.76488000000001</v>
      </c>
      <c r="AJ8" s="9">
        <v>455.81040000000002</v>
      </c>
      <c r="AK8" s="9">
        <v>445.85592000000003</v>
      </c>
      <c r="AL8" s="9">
        <v>435.90143999999998</v>
      </c>
      <c r="AM8" s="9">
        <v>425.94695999999999</v>
      </c>
      <c r="AN8" s="9">
        <v>415.99248</v>
      </c>
      <c r="AO8" s="9">
        <v>406.03800000000001</v>
      </c>
      <c r="AP8" s="15"/>
    </row>
    <row r="9" spans="1:42" ht="14.25" customHeight="1" x14ac:dyDescent="0.3">
      <c r="A9" s="4">
        <v>3</v>
      </c>
      <c r="B9" s="4" t="s">
        <v>95</v>
      </c>
      <c r="C9" s="4" t="s">
        <v>96</v>
      </c>
      <c r="D9" s="4">
        <v>2</v>
      </c>
      <c r="E9" s="4" t="s">
        <v>278</v>
      </c>
      <c r="F9" s="64" t="s">
        <v>279</v>
      </c>
      <c r="G9" s="64" t="s">
        <v>291</v>
      </c>
      <c r="H9" s="64">
        <v>0</v>
      </c>
      <c r="I9" s="4">
        <v>20.21</v>
      </c>
      <c r="J9" s="9">
        <v>19.22</v>
      </c>
      <c r="K9" s="9">
        <v>18.22</v>
      </c>
      <c r="L9" s="9">
        <v>17.78</v>
      </c>
      <c r="M9" s="9">
        <v>17.34</v>
      </c>
      <c r="N9" s="9">
        <v>16.899999999999999</v>
      </c>
      <c r="O9" s="9">
        <v>16.46</v>
      </c>
      <c r="P9" s="9">
        <v>16.010000000000002</v>
      </c>
      <c r="Q9" s="9">
        <v>15.57</v>
      </c>
      <c r="R9" s="9">
        <v>15.13</v>
      </c>
      <c r="S9" s="9">
        <v>14.69</v>
      </c>
      <c r="T9" s="9">
        <v>14.25</v>
      </c>
      <c r="U9" s="9">
        <v>13.81</v>
      </c>
      <c r="V9" s="9">
        <v>13.72</v>
      </c>
      <c r="W9" s="9">
        <v>13.63</v>
      </c>
      <c r="X9" s="9">
        <v>13.55</v>
      </c>
      <c r="Y9" s="9">
        <v>13.46</v>
      </c>
      <c r="Z9" s="9">
        <v>13.37</v>
      </c>
      <c r="AA9" s="9">
        <v>13.29</v>
      </c>
      <c r="AB9" s="9">
        <v>13.2</v>
      </c>
      <c r="AC9" s="9">
        <v>13.12</v>
      </c>
      <c r="AD9" s="9">
        <v>13.03</v>
      </c>
      <c r="AE9" s="9">
        <v>12.94</v>
      </c>
      <c r="AF9" s="9">
        <v>12.86</v>
      </c>
      <c r="AG9" s="9">
        <v>12.77</v>
      </c>
      <c r="AH9" s="9">
        <v>12.68</v>
      </c>
      <c r="AI9" s="9">
        <v>12.6</v>
      </c>
      <c r="AJ9" s="9">
        <v>12.51</v>
      </c>
      <c r="AK9" s="9">
        <v>12.43</v>
      </c>
      <c r="AL9" s="9">
        <v>12.34</v>
      </c>
      <c r="AM9" s="9">
        <v>12.25</v>
      </c>
      <c r="AN9" s="9">
        <v>12.17</v>
      </c>
      <c r="AO9" s="9">
        <v>12.08</v>
      </c>
      <c r="AP9" s="14"/>
    </row>
    <row r="10" spans="1:42" ht="14.25" customHeight="1" x14ac:dyDescent="0.3">
      <c r="A10" s="4">
        <v>3</v>
      </c>
      <c r="B10" s="4" t="s">
        <v>95</v>
      </c>
      <c r="C10" s="4" t="s">
        <v>96</v>
      </c>
      <c r="D10" s="4">
        <v>3</v>
      </c>
      <c r="E10" s="4" t="s">
        <v>282</v>
      </c>
      <c r="F10" s="64"/>
      <c r="G10" s="64" t="s">
        <v>277</v>
      </c>
      <c r="H10" s="6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4"/>
    </row>
    <row r="11" spans="1:42" ht="14.25" customHeight="1" x14ac:dyDescent="0.3">
      <c r="A11" s="5">
        <v>4</v>
      </c>
      <c r="B11" s="5" t="s">
        <v>97</v>
      </c>
      <c r="C11" s="5" t="s">
        <v>98</v>
      </c>
      <c r="D11" s="5">
        <v>1</v>
      </c>
      <c r="E11" s="5" t="s">
        <v>276</v>
      </c>
      <c r="F11" s="70" t="s">
        <v>279</v>
      </c>
      <c r="G11" s="70" t="s">
        <v>291</v>
      </c>
      <c r="H11" s="70">
        <v>0</v>
      </c>
      <c r="I11" s="5">
        <v>126.814099</v>
      </c>
      <c r="J11" s="9">
        <v>126.814099</v>
      </c>
      <c r="K11" s="9">
        <v>126.814099</v>
      </c>
      <c r="L11" s="9">
        <v>110.9824595</v>
      </c>
      <c r="M11" s="9">
        <v>95.150819949999999</v>
      </c>
      <c r="N11" s="9">
        <v>79.319180430000003</v>
      </c>
      <c r="O11" s="9">
        <v>63.487540920000001</v>
      </c>
      <c r="P11" s="9">
        <v>47.655901409999998</v>
      </c>
      <c r="Q11" s="9">
        <v>45.62885086</v>
      </c>
      <c r="R11" s="9">
        <v>43.601800300000001</v>
      </c>
      <c r="S11" s="9">
        <v>41.574749750000002</v>
      </c>
      <c r="T11" s="9">
        <v>39.547699199999997</v>
      </c>
      <c r="U11" s="9">
        <v>37.520648639999997</v>
      </c>
      <c r="V11" s="9">
        <v>37.520648639999997</v>
      </c>
      <c r="W11" s="9">
        <v>37.520648639999997</v>
      </c>
      <c r="X11" s="9">
        <v>37.520648639999997</v>
      </c>
      <c r="Y11" s="9">
        <v>37.520648639999997</v>
      </c>
      <c r="Z11" s="9">
        <v>37.520648639999997</v>
      </c>
      <c r="AA11" s="9">
        <v>37.520648639999997</v>
      </c>
      <c r="AB11" s="9">
        <v>37.520648639999997</v>
      </c>
      <c r="AC11" s="9">
        <v>37.520648639999997</v>
      </c>
      <c r="AD11" s="9">
        <v>37.520648639999997</v>
      </c>
      <c r="AE11" s="9">
        <v>37.520648639999997</v>
      </c>
      <c r="AF11" s="9">
        <v>37.520648639999997</v>
      </c>
      <c r="AG11" s="9">
        <v>37.520648639999997</v>
      </c>
      <c r="AH11" s="9">
        <v>37.520648639999997</v>
      </c>
      <c r="AI11" s="9">
        <v>37.520648639999997</v>
      </c>
      <c r="AJ11" s="9">
        <v>37.520648639999997</v>
      </c>
      <c r="AK11" s="9">
        <v>37.520648639999997</v>
      </c>
      <c r="AL11" s="9">
        <v>37.520648639999997</v>
      </c>
      <c r="AM11" s="9">
        <v>37.520648639999997</v>
      </c>
      <c r="AN11" s="9">
        <v>37.520648639999997</v>
      </c>
      <c r="AO11" s="9">
        <v>37.520648639999997</v>
      </c>
      <c r="AP11" s="15"/>
    </row>
    <row r="12" spans="1:42" ht="14.25" customHeight="1" x14ac:dyDescent="0.3">
      <c r="A12" s="5">
        <v>4</v>
      </c>
      <c r="B12" s="5" t="s">
        <v>97</v>
      </c>
      <c r="C12" s="5" t="s">
        <v>98</v>
      </c>
      <c r="D12" s="5">
        <v>2</v>
      </c>
      <c r="E12" s="5" t="s">
        <v>278</v>
      </c>
      <c r="F12" s="70" t="s">
        <v>279</v>
      </c>
      <c r="G12" s="70" t="s">
        <v>291</v>
      </c>
      <c r="H12" s="70">
        <v>0</v>
      </c>
      <c r="I12" s="5">
        <v>9.2609819790000003</v>
      </c>
      <c r="J12" s="9">
        <v>9.150581979</v>
      </c>
      <c r="K12" s="9">
        <v>9.040081979</v>
      </c>
      <c r="L12" s="9">
        <v>8.6682491890000009</v>
      </c>
      <c r="M12" s="9">
        <v>8.2964163989999999</v>
      </c>
      <c r="N12" s="9">
        <v>7.9245836089999999</v>
      </c>
      <c r="O12" s="9">
        <v>7.552650818</v>
      </c>
      <c r="P12" s="9">
        <v>7.180818028</v>
      </c>
      <c r="Q12" s="9">
        <v>7.0850770169999997</v>
      </c>
      <c r="R12" s="9">
        <v>6.9893360060000003</v>
      </c>
      <c r="S12" s="9">
        <v>6.8934949950000002</v>
      </c>
      <c r="T12" s="9">
        <v>6.7977539839999999</v>
      </c>
      <c r="U12" s="9">
        <v>6.7020129730000004</v>
      </c>
      <c r="V12" s="9">
        <v>6.6468129730000003</v>
      </c>
      <c r="W12" s="9">
        <v>6.5915129730000004</v>
      </c>
      <c r="X12" s="9">
        <v>6.5363129730000002</v>
      </c>
      <c r="Y12" s="9">
        <v>6.4811129730000001</v>
      </c>
      <c r="Z12" s="9">
        <v>6.425912973</v>
      </c>
      <c r="AA12" s="9">
        <v>6.3706129730000001</v>
      </c>
      <c r="AB12" s="9">
        <v>6.3154129729999999</v>
      </c>
      <c r="AC12" s="9">
        <v>6.2602129729999998</v>
      </c>
      <c r="AD12" s="9">
        <v>6.2050129729999997</v>
      </c>
      <c r="AE12" s="9">
        <v>6.1497129729999997</v>
      </c>
      <c r="AF12" s="9">
        <v>6.0945129729999996</v>
      </c>
      <c r="AG12" s="9">
        <v>6.0393129730000004</v>
      </c>
      <c r="AH12" s="9">
        <v>5.9841129730000002</v>
      </c>
      <c r="AI12" s="9">
        <v>5.9289129730000001</v>
      </c>
      <c r="AJ12" s="9">
        <v>5.8736129730000002</v>
      </c>
      <c r="AK12" s="9">
        <v>5.818412973</v>
      </c>
      <c r="AL12" s="9">
        <v>5.7632129729999999</v>
      </c>
      <c r="AM12" s="9">
        <v>5.7080129729999998</v>
      </c>
      <c r="AN12" s="9">
        <v>5.6527129729999999</v>
      </c>
      <c r="AO12" s="9">
        <v>5.5975129729999997</v>
      </c>
      <c r="AP12" s="15"/>
    </row>
    <row r="13" spans="1:42" ht="14.25" customHeight="1" x14ac:dyDescent="0.3">
      <c r="A13" s="5">
        <v>4</v>
      </c>
      <c r="B13" s="5" t="s">
        <v>97</v>
      </c>
      <c r="C13" s="5" t="s">
        <v>98</v>
      </c>
      <c r="D13" s="5">
        <v>3</v>
      </c>
      <c r="E13" s="5" t="s">
        <v>282</v>
      </c>
      <c r="F13" s="70"/>
      <c r="G13" s="70" t="s">
        <v>277</v>
      </c>
      <c r="H13" s="70">
        <v>0</v>
      </c>
      <c r="I13" s="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4"/>
    </row>
    <row r="14" spans="1:42" ht="14.25" customHeight="1" x14ac:dyDescent="0.3">
      <c r="A14" s="4">
        <v>5</v>
      </c>
      <c r="B14" s="4" t="s">
        <v>305</v>
      </c>
      <c r="C14" s="4" t="s">
        <v>306</v>
      </c>
      <c r="D14" s="4">
        <v>1</v>
      </c>
      <c r="E14" s="4" t="s">
        <v>276</v>
      </c>
      <c r="F14" s="64" t="s">
        <v>279</v>
      </c>
      <c r="G14" s="64" t="s">
        <v>290</v>
      </c>
      <c r="H14" s="64">
        <v>0</v>
      </c>
      <c r="I14" s="4">
        <v>29.24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5" t="s">
        <v>303</v>
      </c>
    </row>
    <row r="15" spans="1:42" ht="14.25" customHeight="1" x14ac:dyDescent="0.3">
      <c r="A15" s="4">
        <v>5</v>
      </c>
      <c r="B15" s="4" t="s">
        <v>305</v>
      </c>
      <c r="C15" s="4" t="s">
        <v>306</v>
      </c>
      <c r="D15" s="4">
        <v>2</v>
      </c>
      <c r="E15" s="4" t="s">
        <v>278</v>
      </c>
      <c r="F15" s="64" t="s">
        <v>279</v>
      </c>
      <c r="G15" s="64" t="s">
        <v>290</v>
      </c>
      <c r="H15" s="64">
        <v>0</v>
      </c>
      <c r="I15" s="4">
        <v>1.7544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4" t="s">
        <v>304</v>
      </c>
    </row>
    <row r="16" spans="1:42" ht="14.25" customHeight="1" x14ac:dyDescent="0.3">
      <c r="A16" s="4">
        <v>5</v>
      </c>
      <c r="B16" s="4" t="s">
        <v>305</v>
      </c>
      <c r="C16" s="4" t="s">
        <v>306</v>
      </c>
      <c r="D16" s="4">
        <v>3</v>
      </c>
      <c r="E16" s="4" t="s">
        <v>282</v>
      </c>
      <c r="F16" s="64"/>
      <c r="G16" s="64" t="s">
        <v>290</v>
      </c>
      <c r="H16" s="64">
        <v>0</v>
      </c>
      <c r="I16" s="4">
        <v>1.3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4"/>
    </row>
    <row r="17" spans="1:42" s="66" customFormat="1" ht="14.25" customHeight="1" x14ac:dyDescent="0.3">
      <c r="A17" s="70">
        <v>6</v>
      </c>
      <c r="B17" s="70" t="s">
        <v>58</v>
      </c>
      <c r="C17" s="70" t="s">
        <v>59</v>
      </c>
      <c r="D17" s="70">
        <v>1</v>
      </c>
      <c r="E17" s="70" t="s">
        <v>276</v>
      </c>
      <c r="F17" s="70" t="s">
        <v>292</v>
      </c>
      <c r="G17" s="70" t="s">
        <v>291</v>
      </c>
      <c r="H17" s="70">
        <v>0</v>
      </c>
      <c r="I17" s="70">
        <v>5391</v>
      </c>
      <c r="J17" s="70">
        <v>5391</v>
      </c>
      <c r="K17" s="70">
        <v>5391</v>
      </c>
      <c r="L17" s="70">
        <v>5391</v>
      </c>
      <c r="M17" s="75">
        <v>5211</v>
      </c>
      <c r="N17" s="75">
        <v>5031</v>
      </c>
      <c r="O17" s="75">
        <v>4851</v>
      </c>
      <c r="P17" s="75">
        <v>4708</v>
      </c>
      <c r="Q17" s="75">
        <v>4621</v>
      </c>
      <c r="R17" s="75">
        <v>4574</v>
      </c>
      <c r="S17" s="75">
        <v>4544</v>
      </c>
      <c r="T17" s="75">
        <v>4516</v>
      </c>
      <c r="U17" s="75">
        <v>4489</v>
      </c>
      <c r="V17" s="75">
        <v>4454</v>
      </c>
      <c r="W17" s="75">
        <v>4422</v>
      </c>
      <c r="X17" s="75">
        <v>4395</v>
      </c>
      <c r="Y17" s="75">
        <v>4367</v>
      </c>
      <c r="Z17" s="75">
        <v>4340</v>
      </c>
      <c r="AA17" s="75">
        <v>4308</v>
      </c>
      <c r="AB17" s="75">
        <v>4277</v>
      </c>
      <c r="AC17" s="75">
        <v>4248</v>
      </c>
      <c r="AD17" s="75">
        <v>4215</v>
      </c>
      <c r="AE17" s="75">
        <v>4186</v>
      </c>
      <c r="AF17" s="75">
        <v>4160</v>
      </c>
      <c r="AG17" s="75">
        <v>4130</v>
      </c>
      <c r="AH17" s="75">
        <v>4103</v>
      </c>
      <c r="AI17" s="75">
        <v>4073</v>
      </c>
      <c r="AJ17" s="75">
        <v>4042</v>
      </c>
      <c r="AK17" s="75">
        <v>4012</v>
      </c>
      <c r="AL17" s="75">
        <v>3983</v>
      </c>
      <c r="AM17" s="75">
        <v>3952</v>
      </c>
      <c r="AN17" s="75">
        <v>3920</v>
      </c>
      <c r="AO17" s="75">
        <v>3871</v>
      </c>
    </row>
    <row r="18" spans="1:42" s="66" customFormat="1" ht="14.25" customHeight="1" x14ac:dyDescent="0.3">
      <c r="A18" s="70">
        <v>6</v>
      </c>
      <c r="B18" s="70" t="s">
        <v>58</v>
      </c>
      <c r="C18" s="70" t="s">
        <v>59</v>
      </c>
      <c r="D18" s="70">
        <v>2</v>
      </c>
      <c r="E18" s="70" t="s">
        <v>278</v>
      </c>
      <c r="F18" s="70" t="s">
        <v>292</v>
      </c>
      <c r="G18" s="70" t="s">
        <v>290</v>
      </c>
      <c r="H18" s="70">
        <v>0</v>
      </c>
      <c r="I18" s="70">
        <v>157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2" s="66" customFormat="1" ht="14.25" customHeight="1" x14ac:dyDescent="0.3">
      <c r="A19" s="70">
        <v>6</v>
      </c>
      <c r="B19" s="70" t="s">
        <v>58</v>
      </c>
      <c r="C19" s="70" t="s">
        <v>59</v>
      </c>
      <c r="D19" s="70">
        <v>3</v>
      </c>
      <c r="E19" s="70" t="s">
        <v>281</v>
      </c>
      <c r="F19" s="70" t="s">
        <v>300</v>
      </c>
      <c r="G19" s="70" t="s">
        <v>290</v>
      </c>
      <c r="H19" s="70">
        <v>0</v>
      </c>
      <c r="I19" s="70">
        <v>0.08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2" s="66" customFormat="1" ht="14.25" customHeight="1" x14ac:dyDescent="0.3">
      <c r="A20" s="70">
        <v>6</v>
      </c>
      <c r="B20" s="70" t="s">
        <v>58</v>
      </c>
      <c r="C20" s="70" t="s">
        <v>59</v>
      </c>
      <c r="D20" s="70">
        <v>4</v>
      </c>
      <c r="E20" s="70" t="s">
        <v>282</v>
      </c>
      <c r="F20" s="70" t="s">
        <v>294</v>
      </c>
      <c r="G20" s="70" t="s">
        <v>290</v>
      </c>
      <c r="H20" s="70">
        <v>0</v>
      </c>
      <c r="I20" s="70">
        <v>0.25885000000000002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2" s="66" customFormat="1" ht="14.25" customHeight="1" x14ac:dyDescent="0.3">
      <c r="A21" s="70">
        <v>6</v>
      </c>
      <c r="B21" s="70" t="s">
        <v>58</v>
      </c>
      <c r="C21" s="70" t="s">
        <v>59</v>
      </c>
      <c r="D21" s="70">
        <v>5</v>
      </c>
      <c r="E21" s="70" t="s">
        <v>284</v>
      </c>
      <c r="F21" s="70" t="s">
        <v>294</v>
      </c>
      <c r="G21" s="70" t="s">
        <v>291</v>
      </c>
      <c r="H21" s="70">
        <v>0</v>
      </c>
      <c r="I21" s="70">
        <v>0.25885000000000002</v>
      </c>
      <c r="J21" s="75">
        <v>0.26056999999999997</v>
      </c>
      <c r="K21" s="75">
        <v>0.26056999999999997</v>
      </c>
      <c r="L21" s="75">
        <v>0.26056999999999997</v>
      </c>
      <c r="M21" s="75">
        <v>0.26056999999999997</v>
      </c>
      <c r="N21" s="75">
        <v>0.26056999999999997</v>
      </c>
      <c r="O21" s="75">
        <v>0.26056999999999997</v>
      </c>
      <c r="P21" s="75">
        <v>0.26056999999999997</v>
      </c>
      <c r="Q21" s="75">
        <v>0.26056999999999997</v>
      </c>
      <c r="R21" s="75">
        <v>0.26056999999999997</v>
      </c>
      <c r="S21" s="75">
        <v>0.26056999999999997</v>
      </c>
      <c r="T21" s="75">
        <v>0.26056999999999997</v>
      </c>
      <c r="U21" s="75">
        <v>0.26056999999999997</v>
      </c>
      <c r="V21" s="75">
        <v>0.26056999999999997</v>
      </c>
      <c r="W21" s="75">
        <v>0.26056999999999997</v>
      </c>
      <c r="X21" s="75">
        <v>0.28999999999999998</v>
      </c>
      <c r="Y21" s="75">
        <v>0.32</v>
      </c>
      <c r="Z21" s="75">
        <v>0.35</v>
      </c>
      <c r="AA21" s="75">
        <v>0.38</v>
      </c>
      <c r="AB21" s="75">
        <v>0.41</v>
      </c>
      <c r="AC21" s="75">
        <v>0.44</v>
      </c>
      <c r="AD21" s="75">
        <v>0.47</v>
      </c>
      <c r="AE21" s="75">
        <v>0.5</v>
      </c>
      <c r="AF21" s="75">
        <v>0.55000000000000004</v>
      </c>
      <c r="AG21" s="75">
        <v>0.56000000000000005</v>
      </c>
      <c r="AH21" s="75">
        <v>0.59</v>
      </c>
      <c r="AI21" s="75">
        <v>0.62</v>
      </c>
      <c r="AJ21" s="75">
        <v>0.65</v>
      </c>
      <c r="AK21" s="75">
        <v>0.68</v>
      </c>
      <c r="AL21" s="75">
        <v>0.71</v>
      </c>
      <c r="AM21" s="75">
        <v>0.74</v>
      </c>
      <c r="AN21" s="75">
        <v>0.77</v>
      </c>
      <c r="AO21" s="75">
        <v>0.8</v>
      </c>
      <c r="AP21" s="69"/>
    </row>
    <row r="22" spans="1:42" s="66" customFormat="1" ht="14.25" customHeight="1" x14ac:dyDescent="0.3">
      <c r="A22" s="70">
        <v>6</v>
      </c>
      <c r="B22" s="70" t="s">
        <v>58</v>
      </c>
      <c r="C22" s="70" t="s">
        <v>59</v>
      </c>
      <c r="D22" s="70">
        <v>6</v>
      </c>
      <c r="E22" s="70" t="s">
        <v>285</v>
      </c>
      <c r="F22" s="70"/>
      <c r="G22" s="70" t="s">
        <v>283</v>
      </c>
      <c r="H22" s="70">
        <v>0</v>
      </c>
      <c r="I22" s="70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2" s="66" customFormat="1" ht="14.25" customHeight="1" x14ac:dyDescent="0.3">
      <c r="A23" s="70">
        <v>6</v>
      </c>
      <c r="B23" s="70" t="s">
        <v>58</v>
      </c>
      <c r="C23" s="70" t="s">
        <v>59</v>
      </c>
      <c r="D23" s="70">
        <v>7</v>
      </c>
      <c r="E23" s="70" t="s">
        <v>286</v>
      </c>
      <c r="F23" s="70"/>
      <c r="G23" s="70" t="s">
        <v>283</v>
      </c>
      <c r="H23" s="70">
        <v>0</v>
      </c>
      <c r="I23" s="70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2" s="66" customFormat="1" ht="14.25" customHeight="1" x14ac:dyDescent="0.3">
      <c r="A24" s="70">
        <v>6</v>
      </c>
      <c r="B24" s="70" t="s">
        <v>58</v>
      </c>
      <c r="C24" s="70" t="s">
        <v>59</v>
      </c>
      <c r="D24" s="70">
        <v>8</v>
      </c>
      <c r="E24" s="70" t="s">
        <v>287</v>
      </c>
      <c r="F24" s="70" t="s">
        <v>294</v>
      </c>
      <c r="G24" s="70" t="s">
        <v>291</v>
      </c>
      <c r="H24" s="70">
        <v>0</v>
      </c>
      <c r="I24" s="70">
        <v>0</v>
      </c>
      <c r="J24" s="75">
        <v>0</v>
      </c>
      <c r="K24" s="75">
        <v>0</v>
      </c>
      <c r="L24" s="75">
        <v>0</v>
      </c>
      <c r="M24" s="75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0.05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69"/>
    </row>
    <row r="25" spans="1:42" s="66" customFormat="1" ht="14.25" customHeight="1" x14ac:dyDescent="0.3">
      <c r="A25" s="70">
        <v>6</v>
      </c>
      <c r="B25" s="70" t="s">
        <v>58</v>
      </c>
      <c r="C25" s="70" t="s">
        <v>59</v>
      </c>
      <c r="D25" s="70">
        <v>9</v>
      </c>
      <c r="E25" s="70" t="s">
        <v>288</v>
      </c>
      <c r="F25" s="70" t="s">
        <v>295</v>
      </c>
      <c r="G25" s="70" t="s">
        <v>291</v>
      </c>
      <c r="H25" s="70">
        <v>0</v>
      </c>
      <c r="I25" s="70">
        <v>0.31916974826100403</v>
      </c>
      <c r="J25" s="75">
        <v>0.42309941892903769</v>
      </c>
      <c r="K25" s="75">
        <v>0.34571331420735757</v>
      </c>
      <c r="L25" s="75">
        <v>0.35215011401944074</v>
      </c>
      <c r="M25" s="75">
        <v>0.35284652135124212</v>
      </c>
      <c r="N25" s="75">
        <v>0.35284652135124212</v>
      </c>
      <c r="O25" s="75">
        <v>0.35284652135124212</v>
      </c>
      <c r="P25" s="75">
        <v>0.35284652135124212</v>
      </c>
      <c r="Q25" s="75">
        <v>0.35284652135124212</v>
      </c>
      <c r="R25" s="75">
        <v>0.35284652135124212</v>
      </c>
      <c r="S25" s="75">
        <v>0.35284652135124212</v>
      </c>
      <c r="T25" s="75">
        <v>0.35284652135124212</v>
      </c>
      <c r="U25" s="75">
        <v>0.35284652135124212</v>
      </c>
      <c r="V25" s="75">
        <v>0.35284652135124212</v>
      </c>
      <c r="W25" s="75">
        <v>0.35284652135124212</v>
      </c>
      <c r="X25" s="75">
        <v>0.35284652135124212</v>
      </c>
      <c r="Y25" s="75">
        <v>0.35284652135124212</v>
      </c>
      <c r="Z25" s="75">
        <v>0.35284652135124212</v>
      </c>
      <c r="AA25" s="75">
        <v>0.35284652135124212</v>
      </c>
      <c r="AB25" s="75">
        <v>0.35284652135124212</v>
      </c>
      <c r="AC25" s="75">
        <v>0.35284652135124212</v>
      </c>
      <c r="AD25" s="75">
        <v>0.35284652135124212</v>
      </c>
      <c r="AE25" s="75">
        <v>0.35284652135124212</v>
      </c>
      <c r="AF25" s="75">
        <v>0.35284652135124212</v>
      </c>
      <c r="AG25" s="75">
        <v>0.35284652135124212</v>
      </c>
      <c r="AH25" s="75">
        <v>0.35284652135124212</v>
      </c>
      <c r="AI25" s="75">
        <v>0.35284652135124212</v>
      </c>
      <c r="AJ25" s="75">
        <v>0.35284652135124212</v>
      </c>
      <c r="AK25" s="75">
        <v>0.35284652135124212</v>
      </c>
      <c r="AL25" s="75">
        <v>0.35284652135124212</v>
      </c>
      <c r="AM25" s="75">
        <v>0.35284652135124212</v>
      </c>
      <c r="AN25" s="75">
        <v>0.35284652135124212</v>
      </c>
      <c r="AO25" s="75">
        <v>0.35284652135124212</v>
      </c>
    </row>
    <row r="26" spans="1:42" s="66" customFormat="1" ht="14.25" customHeight="1" x14ac:dyDescent="0.3">
      <c r="A26" s="70">
        <v>6</v>
      </c>
      <c r="B26" s="70" t="s">
        <v>58</v>
      </c>
      <c r="C26" s="70" t="s">
        <v>59</v>
      </c>
      <c r="D26" s="70">
        <v>10</v>
      </c>
      <c r="E26" s="70" t="s">
        <v>289</v>
      </c>
      <c r="F26" s="70" t="s">
        <v>295</v>
      </c>
      <c r="G26" s="70" t="s">
        <v>290</v>
      </c>
      <c r="H26" s="70">
        <v>0</v>
      </c>
      <c r="I26" s="70">
        <v>1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69" t="s">
        <v>296</v>
      </c>
    </row>
    <row r="27" spans="1:42" s="66" customFormat="1" ht="14.25" customHeight="1" x14ac:dyDescent="0.3">
      <c r="A27" s="64">
        <v>7</v>
      </c>
      <c r="B27" s="64" t="s">
        <v>61</v>
      </c>
      <c r="C27" s="64" t="s">
        <v>62</v>
      </c>
      <c r="D27" s="64">
        <v>1</v>
      </c>
      <c r="E27" s="64" t="s">
        <v>276</v>
      </c>
      <c r="F27" s="64" t="s">
        <v>292</v>
      </c>
      <c r="G27" s="64" t="s">
        <v>291</v>
      </c>
      <c r="H27" s="64">
        <v>0</v>
      </c>
      <c r="I27" s="94">
        <f t="shared" ref="I27:K27" si="0">I17*(5053/5391)</f>
        <v>5053</v>
      </c>
      <c r="J27" s="75">
        <f t="shared" si="0"/>
        <v>5053</v>
      </c>
      <c r="K27" s="75">
        <f t="shared" si="0"/>
        <v>5053</v>
      </c>
      <c r="L27" s="113">
        <v>5390.578346834186</v>
      </c>
      <c r="M27" s="113">
        <v>5210.7989213729834</v>
      </c>
      <c r="N27" s="113">
        <v>5031.0194959117807</v>
      </c>
      <c r="O27" s="113">
        <v>4851.2400704505781</v>
      </c>
      <c r="P27" s="113">
        <v>4708.1848414613296</v>
      </c>
      <c r="Q27" s="113">
        <v>4620.6103538550333</v>
      </c>
      <c r="R27" s="113">
        <v>4574.2331939728801</v>
      </c>
      <c r="S27" s="113">
        <v>4544.113418898276</v>
      </c>
      <c r="T27" s="113">
        <v>4516.2110436838238</v>
      </c>
      <c r="U27" s="113">
        <v>4489.1302253539907</v>
      </c>
      <c r="V27" s="113">
        <v>4454.3276545494673</v>
      </c>
      <c r="W27" s="113">
        <v>4422.1360314637614</v>
      </c>
      <c r="X27" s="113">
        <v>4395.1532234191036</v>
      </c>
      <c r="Y27" s="113">
        <v>4366.9277784412106</v>
      </c>
      <c r="Z27" s="113">
        <v>4339.511519813258</v>
      </c>
      <c r="AA27" s="113">
        <v>4308.1059395975417</v>
      </c>
      <c r="AB27" s="113">
        <v>4276.9730751327634</v>
      </c>
      <c r="AC27" s="113">
        <v>4248.4790160860257</v>
      </c>
      <c r="AD27" s="113">
        <v>4215.1457576018574</v>
      </c>
      <c r="AE27" s="113">
        <v>4186.2171998912227</v>
      </c>
      <c r="AF27" s="113">
        <v>4160.3185250241786</v>
      </c>
      <c r="AG27" s="113">
        <v>4129.7250109544993</v>
      </c>
      <c r="AH27" s="113">
        <v>4102.6925402126453</v>
      </c>
      <c r="AI27" s="113">
        <v>4073.4496191363055</v>
      </c>
      <c r="AJ27" s="113">
        <v>4042.3069263487791</v>
      </c>
      <c r="AK27" s="113">
        <v>4011.796500953858</v>
      </c>
      <c r="AL27" s="113">
        <v>3982.8781959771291</v>
      </c>
      <c r="AM27" s="113">
        <v>3952.1406306829772</v>
      </c>
      <c r="AN27" s="113">
        <v>3919.6652375991375</v>
      </c>
      <c r="AO27" s="113">
        <v>3870.8493535200973</v>
      </c>
    </row>
    <row r="28" spans="1:42" s="66" customFormat="1" ht="14.25" customHeight="1" x14ac:dyDescent="0.3">
      <c r="A28" s="64">
        <v>7</v>
      </c>
      <c r="B28" s="64" t="s">
        <v>61</v>
      </c>
      <c r="C28" s="64" t="s">
        <v>62</v>
      </c>
      <c r="D28" s="64">
        <v>2</v>
      </c>
      <c r="E28" s="64" t="s">
        <v>278</v>
      </c>
      <c r="F28" s="64" t="s">
        <v>292</v>
      </c>
      <c r="G28" s="64" t="s">
        <v>290</v>
      </c>
      <c r="H28" s="64">
        <v>0</v>
      </c>
      <c r="I28" s="64">
        <v>157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</row>
    <row r="29" spans="1:42" s="66" customFormat="1" ht="14.25" customHeight="1" x14ac:dyDescent="0.3">
      <c r="A29" s="64">
        <v>7</v>
      </c>
      <c r="B29" s="64" t="s">
        <v>61</v>
      </c>
      <c r="C29" s="64" t="s">
        <v>62</v>
      </c>
      <c r="D29" s="64">
        <v>3</v>
      </c>
      <c r="E29" s="64" t="s">
        <v>281</v>
      </c>
      <c r="F29" s="64" t="s">
        <v>300</v>
      </c>
      <c r="G29" s="64" t="s">
        <v>290</v>
      </c>
      <c r="H29" s="64">
        <v>0</v>
      </c>
      <c r="I29" s="63">
        <v>0.08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2" s="66" customFormat="1" ht="14.25" customHeight="1" x14ac:dyDescent="0.3">
      <c r="A30" s="64">
        <v>7</v>
      </c>
      <c r="B30" s="64" t="s">
        <v>61</v>
      </c>
      <c r="C30" s="64" t="s">
        <v>62</v>
      </c>
      <c r="D30" s="64">
        <v>4</v>
      </c>
      <c r="E30" s="64" t="s">
        <v>282</v>
      </c>
      <c r="F30" s="64" t="s">
        <v>294</v>
      </c>
      <c r="G30" s="64" t="s">
        <v>290</v>
      </c>
      <c r="H30" s="64">
        <v>0</v>
      </c>
      <c r="I30" s="64">
        <v>0</v>
      </c>
      <c r="J30" s="75"/>
      <c r="K30" s="75"/>
      <c r="L30" s="75"/>
      <c r="M30" s="75"/>
      <c r="N30" s="75">
        <f>M30</f>
        <v>0</v>
      </c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2" s="66" customFormat="1" ht="14.25" customHeight="1" x14ac:dyDescent="0.3">
      <c r="A31" s="64">
        <v>7</v>
      </c>
      <c r="B31" s="64" t="s">
        <v>61</v>
      </c>
      <c r="C31" s="64" t="s">
        <v>62</v>
      </c>
      <c r="D31" s="64">
        <v>5</v>
      </c>
      <c r="E31" s="64" t="s">
        <v>284</v>
      </c>
      <c r="F31" s="64" t="s">
        <v>294</v>
      </c>
      <c r="G31" s="64" t="s">
        <v>283</v>
      </c>
      <c r="H31" s="64">
        <v>0</v>
      </c>
      <c r="I31" s="63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</row>
    <row r="32" spans="1:42" s="66" customFormat="1" ht="14.25" customHeight="1" x14ac:dyDescent="0.3">
      <c r="A32" s="64">
        <v>7</v>
      </c>
      <c r="B32" s="64" t="s">
        <v>61</v>
      </c>
      <c r="C32" s="64" t="s">
        <v>62</v>
      </c>
      <c r="D32" s="64">
        <v>6</v>
      </c>
      <c r="E32" s="64" t="s">
        <v>285</v>
      </c>
      <c r="F32" s="64"/>
      <c r="G32" s="64" t="s">
        <v>283</v>
      </c>
      <c r="H32" s="64">
        <v>0</v>
      </c>
      <c r="I32" s="63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</row>
    <row r="33" spans="1:42" s="66" customFormat="1" ht="14.25" customHeight="1" x14ac:dyDescent="0.3">
      <c r="A33" s="64">
        <v>7</v>
      </c>
      <c r="B33" s="64" t="s">
        <v>61</v>
      </c>
      <c r="C33" s="64" t="s">
        <v>62</v>
      </c>
      <c r="D33" s="64">
        <v>7</v>
      </c>
      <c r="E33" s="64" t="s">
        <v>286</v>
      </c>
      <c r="F33" s="64"/>
      <c r="G33" s="64" t="s">
        <v>283</v>
      </c>
      <c r="H33" s="64">
        <v>0</v>
      </c>
      <c r="I33" s="63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</row>
    <row r="34" spans="1:42" s="66" customFormat="1" ht="14.25" customHeight="1" x14ac:dyDescent="0.3">
      <c r="A34" s="64">
        <v>7</v>
      </c>
      <c r="B34" s="64" t="s">
        <v>61</v>
      </c>
      <c r="C34" s="64" t="s">
        <v>62</v>
      </c>
      <c r="D34" s="64">
        <v>8</v>
      </c>
      <c r="E34" s="64" t="s">
        <v>287</v>
      </c>
      <c r="F34" s="64" t="s">
        <v>294</v>
      </c>
      <c r="G34" s="64" t="s">
        <v>291</v>
      </c>
      <c r="H34" s="64">
        <v>0</v>
      </c>
      <c r="I34" s="63">
        <v>0</v>
      </c>
      <c r="J34" s="67">
        <v>0</v>
      </c>
      <c r="K34" s="67">
        <v>0</v>
      </c>
      <c r="L34" s="67">
        <v>0</v>
      </c>
      <c r="M34" s="67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67">
        <v>0</v>
      </c>
      <c r="W34" s="67">
        <v>0</v>
      </c>
      <c r="X34" s="67">
        <v>0</v>
      </c>
      <c r="Y34" s="67">
        <v>0</v>
      </c>
      <c r="Z34" s="67">
        <v>0</v>
      </c>
      <c r="AA34" s="67">
        <v>0</v>
      </c>
      <c r="AB34" s="67">
        <v>0</v>
      </c>
      <c r="AC34" s="67">
        <v>0</v>
      </c>
      <c r="AD34" s="67">
        <v>0</v>
      </c>
      <c r="AE34" s="67">
        <v>0</v>
      </c>
      <c r="AF34" s="67">
        <v>0</v>
      </c>
      <c r="AG34" s="67">
        <v>0</v>
      </c>
      <c r="AH34" s="67">
        <v>0</v>
      </c>
      <c r="AI34" s="67">
        <v>0</v>
      </c>
      <c r="AJ34" s="67">
        <v>0</v>
      </c>
      <c r="AK34" s="67">
        <v>0</v>
      </c>
      <c r="AL34" s="67">
        <v>0</v>
      </c>
      <c r="AM34" s="67">
        <v>0</v>
      </c>
      <c r="AN34" s="67">
        <v>0</v>
      </c>
      <c r="AO34" s="67">
        <v>0</v>
      </c>
    </row>
    <row r="35" spans="1:42" s="66" customFormat="1" ht="14.25" customHeight="1" x14ac:dyDescent="0.3">
      <c r="A35" s="64">
        <v>7</v>
      </c>
      <c r="B35" s="64" t="s">
        <v>61</v>
      </c>
      <c r="C35" s="64" t="s">
        <v>62</v>
      </c>
      <c r="D35" s="64">
        <v>9</v>
      </c>
      <c r="E35" s="64" t="s">
        <v>288</v>
      </c>
      <c r="F35" s="64" t="s">
        <v>295</v>
      </c>
      <c r="G35" s="64" t="s">
        <v>290</v>
      </c>
      <c r="H35" s="64">
        <v>0</v>
      </c>
      <c r="I35" s="64">
        <v>0.64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</row>
    <row r="36" spans="1:42" s="66" customFormat="1" ht="14.25" customHeight="1" x14ac:dyDescent="0.3">
      <c r="A36" s="64">
        <v>7</v>
      </c>
      <c r="B36" s="64" t="s">
        <v>61</v>
      </c>
      <c r="C36" s="64" t="s">
        <v>62</v>
      </c>
      <c r="D36" s="64">
        <v>10</v>
      </c>
      <c r="E36" s="64" t="s">
        <v>289</v>
      </c>
      <c r="F36" s="64" t="s">
        <v>295</v>
      </c>
      <c r="G36" s="64" t="s">
        <v>290</v>
      </c>
      <c r="H36" s="64">
        <v>0</v>
      </c>
      <c r="I36" s="63">
        <v>1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9" t="s">
        <v>296</v>
      </c>
    </row>
    <row r="37" spans="1:42" s="66" customFormat="1" ht="14.25" customHeight="1" x14ac:dyDescent="0.3">
      <c r="A37" s="70">
        <v>8</v>
      </c>
      <c r="B37" s="70" t="s">
        <v>63</v>
      </c>
      <c r="C37" s="70" t="s">
        <v>64</v>
      </c>
      <c r="D37" s="70">
        <v>1</v>
      </c>
      <c r="E37" s="70" t="s">
        <v>276</v>
      </c>
      <c r="F37" s="70" t="s">
        <v>292</v>
      </c>
      <c r="G37" s="70" t="s">
        <v>290</v>
      </c>
      <c r="H37" s="70">
        <v>0</v>
      </c>
      <c r="I37" s="105">
        <v>4769.5200000000004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69" t="s">
        <v>307</v>
      </c>
    </row>
    <row r="38" spans="1:42" s="66" customFormat="1" ht="14.25" customHeight="1" x14ac:dyDescent="0.3">
      <c r="A38" s="70">
        <v>8</v>
      </c>
      <c r="B38" s="70" t="s">
        <v>63</v>
      </c>
      <c r="C38" s="70" t="s">
        <v>64</v>
      </c>
      <c r="D38" s="70">
        <v>2</v>
      </c>
      <c r="E38" s="70" t="s">
        <v>278</v>
      </c>
      <c r="F38" s="70" t="s">
        <v>292</v>
      </c>
      <c r="G38" s="70" t="s">
        <v>290</v>
      </c>
      <c r="H38" s="70">
        <v>0</v>
      </c>
      <c r="I38" s="70">
        <v>13.73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2" s="66" customFormat="1" ht="14.25" customHeight="1" x14ac:dyDescent="0.3">
      <c r="A39" s="70">
        <v>8</v>
      </c>
      <c r="B39" s="70" t="s">
        <v>63</v>
      </c>
      <c r="C39" s="70" t="s">
        <v>64</v>
      </c>
      <c r="D39" s="70">
        <v>3</v>
      </c>
      <c r="E39" s="70" t="s">
        <v>281</v>
      </c>
      <c r="F39" s="70" t="s">
        <v>300</v>
      </c>
      <c r="G39" s="70" t="s">
        <v>290</v>
      </c>
      <c r="H39" s="70">
        <v>0</v>
      </c>
      <c r="I39" s="110">
        <f>5.06/(1000*0.0036)</f>
        <v>1.4055555555555554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2" s="66" customFormat="1" ht="14.25" customHeight="1" x14ac:dyDescent="0.3">
      <c r="A40" s="70">
        <v>8</v>
      </c>
      <c r="B40" s="70" t="s">
        <v>63</v>
      </c>
      <c r="C40" s="70" t="s">
        <v>64</v>
      </c>
      <c r="D40" s="70">
        <v>4</v>
      </c>
      <c r="E40" s="70" t="s">
        <v>282</v>
      </c>
      <c r="F40" s="70" t="s">
        <v>294</v>
      </c>
      <c r="G40" s="70" t="s">
        <v>290</v>
      </c>
      <c r="H40" s="70">
        <v>0</v>
      </c>
      <c r="I40" s="70">
        <v>0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2" s="66" customFormat="1" ht="14.25" customHeight="1" x14ac:dyDescent="0.3">
      <c r="A41" s="70">
        <v>8</v>
      </c>
      <c r="B41" s="70" t="s">
        <v>63</v>
      </c>
      <c r="C41" s="70" t="s">
        <v>64</v>
      </c>
      <c r="D41" s="70">
        <v>5</v>
      </c>
      <c r="E41" s="70" t="s">
        <v>284</v>
      </c>
      <c r="F41" s="70" t="s">
        <v>294</v>
      </c>
      <c r="G41" s="70" t="s">
        <v>290</v>
      </c>
      <c r="H41" s="70">
        <v>0</v>
      </c>
      <c r="I41" s="70">
        <v>0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2" s="66" customFormat="1" ht="14.25" customHeight="1" x14ac:dyDescent="0.3">
      <c r="A42" s="70">
        <v>8</v>
      </c>
      <c r="B42" s="70" t="s">
        <v>63</v>
      </c>
      <c r="C42" s="70" t="s">
        <v>64</v>
      </c>
      <c r="D42" s="70">
        <v>6</v>
      </c>
      <c r="E42" s="70" t="s">
        <v>285</v>
      </c>
      <c r="F42" s="70"/>
      <c r="G42" s="70" t="s">
        <v>290</v>
      </c>
      <c r="H42" s="70">
        <v>0</v>
      </c>
      <c r="I42" s="70">
        <v>0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2" s="66" customFormat="1" ht="14.25" customHeight="1" x14ac:dyDescent="0.3">
      <c r="A43" s="70">
        <v>8</v>
      </c>
      <c r="B43" s="70" t="s">
        <v>63</v>
      </c>
      <c r="C43" s="70" t="s">
        <v>64</v>
      </c>
      <c r="D43" s="70">
        <v>7</v>
      </c>
      <c r="E43" s="70" t="s">
        <v>286</v>
      </c>
      <c r="F43" s="70"/>
      <c r="G43" s="70" t="s">
        <v>283</v>
      </c>
      <c r="H43" s="70">
        <v>0</v>
      </c>
      <c r="I43" s="70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2" s="66" customFormat="1" ht="14.25" customHeight="1" x14ac:dyDescent="0.3">
      <c r="A44" s="70">
        <v>8</v>
      </c>
      <c r="B44" s="70" t="s">
        <v>63</v>
      </c>
      <c r="C44" s="70" t="s">
        <v>64</v>
      </c>
      <c r="D44" s="70">
        <v>8</v>
      </c>
      <c r="E44" s="70" t="s">
        <v>287</v>
      </c>
      <c r="F44" s="70"/>
      <c r="G44" s="70" t="s">
        <v>283</v>
      </c>
      <c r="H44" s="70">
        <v>0</v>
      </c>
      <c r="I44" s="70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2" s="66" customFormat="1" ht="14.25" customHeight="1" x14ac:dyDescent="0.3">
      <c r="A45" s="70">
        <v>8</v>
      </c>
      <c r="B45" s="70" t="s">
        <v>63</v>
      </c>
      <c r="C45" s="70" t="s">
        <v>64</v>
      </c>
      <c r="D45" s="70">
        <v>9</v>
      </c>
      <c r="E45" s="70" t="s">
        <v>288</v>
      </c>
      <c r="F45" s="70" t="s">
        <v>295</v>
      </c>
      <c r="G45" s="70" t="s">
        <v>291</v>
      </c>
      <c r="H45" s="70">
        <v>0</v>
      </c>
      <c r="I45" s="70">
        <v>0.32799387007056874</v>
      </c>
      <c r="J45" s="75">
        <v>0.36077162047530092</v>
      </c>
      <c r="K45" s="75">
        <v>0.4401072858862598</v>
      </c>
      <c r="L45" s="75">
        <v>0.39572444295350767</v>
      </c>
      <c r="M45" s="75">
        <v>0.34274243121627229</v>
      </c>
      <c r="N45" s="75">
        <f t="shared" ref="N45:AO45" si="1">M45</f>
        <v>0.34274243121627229</v>
      </c>
      <c r="O45" s="75">
        <f t="shared" si="1"/>
        <v>0.34274243121627229</v>
      </c>
      <c r="P45" s="75">
        <f t="shared" si="1"/>
        <v>0.34274243121627229</v>
      </c>
      <c r="Q45" s="75">
        <f t="shared" si="1"/>
        <v>0.34274243121627229</v>
      </c>
      <c r="R45" s="75">
        <f t="shared" si="1"/>
        <v>0.34274243121627229</v>
      </c>
      <c r="S45" s="75">
        <f t="shared" si="1"/>
        <v>0.34274243121627229</v>
      </c>
      <c r="T45" s="75">
        <f t="shared" si="1"/>
        <v>0.34274243121627229</v>
      </c>
      <c r="U45" s="75">
        <f t="shared" si="1"/>
        <v>0.34274243121627229</v>
      </c>
      <c r="V45" s="75">
        <f t="shared" si="1"/>
        <v>0.34274243121627229</v>
      </c>
      <c r="W45" s="75">
        <f t="shared" si="1"/>
        <v>0.34274243121627229</v>
      </c>
      <c r="X45" s="75">
        <f t="shared" si="1"/>
        <v>0.34274243121627229</v>
      </c>
      <c r="Y45" s="75">
        <f t="shared" si="1"/>
        <v>0.34274243121627229</v>
      </c>
      <c r="Z45" s="75">
        <f t="shared" si="1"/>
        <v>0.34274243121627229</v>
      </c>
      <c r="AA45" s="75">
        <f t="shared" si="1"/>
        <v>0.34274243121627229</v>
      </c>
      <c r="AB45" s="75">
        <f t="shared" si="1"/>
        <v>0.34274243121627229</v>
      </c>
      <c r="AC45" s="75">
        <f t="shared" si="1"/>
        <v>0.34274243121627229</v>
      </c>
      <c r="AD45" s="75">
        <f t="shared" si="1"/>
        <v>0.34274243121627229</v>
      </c>
      <c r="AE45" s="75">
        <f t="shared" si="1"/>
        <v>0.34274243121627229</v>
      </c>
      <c r="AF45" s="75">
        <f t="shared" si="1"/>
        <v>0.34274243121627229</v>
      </c>
      <c r="AG45" s="75">
        <f t="shared" si="1"/>
        <v>0.34274243121627229</v>
      </c>
      <c r="AH45" s="75">
        <f t="shared" si="1"/>
        <v>0.34274243121627229</v>
      </c>
      <c r="AI45" s="75">
        <f t="shared" si="1"/>
        <v>0.34274243121627229</v>
      </c>
      <c r="AJ45" s="75">
        <f t="shared" si="1"/>
        <v>0.34274243121627229</v>
      </c>
      <c r="AK45" s="75">
        <f t="shared" si="1"/>
        <v>0.34274243121627229</v>
      </c>
      <c r="AL45" s="75">
        <f t="shared" si="1"/>
        <v>0.34274243121627229</v>
      </c>
      <c r="AM45" s="75">
        <f t="shared" si="1"/>
        <v>0.34274243121627229</v>
      </c>
      <c r="AN45" s="75">
        <f t="shared" si="1"/>
        <v>0.34274243121627229</v>
      </c>
      <c r="AO45" s="75">
        <f t="shared" si="1"/>
        <v>0.34274243121627229</v>
      </c>
    </row>
    <row r="46" spans="1:42" s="66" customFormat="1" ht="14.25" customHeight="1" x14ac:dyDescent="0.3">
      <c r="A46" s="70">
        <v>8</v>
      </c>
      <c r="B46" s="70" t="s">
        <v>63</v>
      </c>
      <c r="C46" s="70" t="s">
        <v>64</v>
      </c>
      <c r="D46" s="70">
        <v>10</v>
      </c>
      <c r="E46" s="70" t="s">
        <v>289</v>
      </c>
      <c r="F46" s="70" t="s">
        <v>295</v>
      </c>
      <c r="G46" s="70" t="s">
        <v>290</v>
      </c>
      <c r="H46" s="70">
        <v>0</v>
      </c>
      <c r="I46" s="70">
        <v>1</v>
      </c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69" t="s">
        <v>296</v>
      </c>
    </row>
    <row r="47" spans="1:42" ht="14.25" customHeight="1" x14ac:dyDescent="0.3">
      <c r="A47" s="64">
        <v>9</v>
      </c>
      <c r="B47" s="74" t="s">
        <v>67</v>
      </c>
      <c r="C47" s="64" t="s">
        <v>308</v>
      </c>
      <c r="D47" s="64">
        <v>1</v>
      </c>
      <c r="E47" s="64" t="s">
        <v>276</v>
      </c>
      <c r="F47" s="64" t="s">
        <v>292</v>
      </c>
      <c r="G47" s="64" t="s">
        <v>290</v>
      </c>
      <c r="H47" s="64">
        <v>0</v>
      </c>
      <c r="I47" s="64">
        <v>1204.83</v>
      </c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108" t="s">
        <v>307</v>
      </c>
    </row>
    <row r="48" spans="1:42" ht="14.25" customHeight="1" x14ac:dyDescent="0.3">
      <c r="A48" s="64">
        <v>9</v>
      </c>
      <c r="B48" s="74" t="s">
        <v>67</v>
      </c>
      <c r="C48" s="64" t="s">
        <v>308</v>
      </c>
      <c r="D48" s="64">
        <v>2</v>
      </c>
      <c r="E48" s="64" t="s">
        <v>278</v>
      </c>
      <c r="F48" s="64" t="s">
        <v>292</v>
      </c>
      <c r="G48" s="64" t="s">
        <v>290</v>
      </c>
      <c r="H48" s="64">
        <v>0</v>
      </c>
      <c r="I48" s="64">
        <v>13.73</v>
      </c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65"/>
    </row>
    <row r="49" spans="1:42" ht="14.25" customHeight="1" x14ac:dyDescent="0.3">
      <c r="A49" s="64">
        <v>9</v>
      </c>
      <c r="B49" s="74" t="s">
        <v>67</v>
      </c>
      <c r="C49" s="64" t="s">
        <v>308</v>
      </c>
      <c r="D49" s="64">
        <v>3</v>
      </c>
      <c r="E49" s="64" t="s">
        <v>281</v>
      </c>
      <c r="F49" s="64" t="s">
        <v>279</v>
      </c>
      <c r="G49" s="64" t="s">
        <v>290</v>
      </c>
      <c r="H49" s="64">
        <v>0</v>
      </c>
      <c r="I49" s="109">
        <v>0.58333333333333337</v>
      </c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108" t="s">
        <v>309</v>
      </c>
    </row>
    <row r="50" spans="1:42" ht="14.25" customHeight="1" x14ac:dyDescent="0.3">
      <c r="A50" s="64">
        <v>9</v>
      </c>
      <c r="B50" s="74" t="s">
        <v>67</v>
      </c>
      <c r="C50" s="64" t="s">
        <v>308</v>
      </c>
      <c r="D50" s="64">
        <v>4</v>
      </c>
      <c r="E50" s="64" t="s">
        <v>282</v>
      </c>
      <c r="F50" s="64" t="s">
        <v>294</v>
      </c>
      <c r="G50" s="64" t="s">
        <v>290</v>
      </c>
      <c r="H50" s="64">
        <v>0</v>
      </c>
      <c r="I50" s="64">
        <v>3.3500000000000002E-2</v>
      </c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65"/>
    </row>
    <row r="51" spans="1:42" ht="14.25" customHeight="1" x14ac:dyDescent="0.3">
      <c r="A51" s="64">
        <v>9</v>
      </c>
      <c r="B51" s="74" t="s">
        <v>67</v>
      </c>
      <c r="C51" s="64" t="s">
        <v>308</v>
      </c>
      <c r="D51" s="64">
        <v>5</v>
      </c>
      <c r="E51" s="64" t="s">
        <v>284</v>
      </c>
      <c r="F51" s="64" t="s">
        <v>294</v>
      </c>
      <c r="G51" s="64" t="s">
        <v>291</v>
      </c>
      <c r="H51" s="64">
        <v>0</v>
      </c>
      <c r="I51" s="64">
        <v>5.1499999999999997E-2</v>
      </c>
      <c r="J51" s="75">
        <v>4.3499999999999997E-2</v>
      </c>
      <c r="K51" s="75">
        <v>3.3500000000000002E-2</v>
      </c>
      <c r="L51" s="75">
        <v>3.3500000000000002E-2</v>
      </c>
      <c r="M51" s="75">
        <v>3.3500000000000002E-2</v>
      </c>
      <c r="N51" s="75">
        <v>3.3500000000000002E-2</v>
      </c>
      <c r="O51" s="75">
        <v>3.3500000000000002E-2</v>
      </c>
      <c r="P51" s="75">
        <v>3.3500000000000002E-2</v>
      </c>
      <c r="Q51" s="75">
        <v>3.3500000000000002E-2</v>
      </c>
      <c r="R51" s="75">
        <v>3.3500000000000002E-2</v>
      </c>
      <c r="S51" s="75">
        <v>3.3500000000000002E-2</v>
      </c>
      <c r="T51" s="75">
        <v>3.3500000000000002E-2</v>
      </c>
      <c r="U51" s="75">
        <v>3.3500000000000002E-2</v>
      </c>
      <c r="V51" s="75">
        <v>3.3500000000000002E-2</v>
      </c>
      <c r="W51" s="75">
        <v>3.3500000000000002E-2</v>
      </c>
      <c r="X51" s="75">
        <v>3.3500000000000002E-2</v>
      </c>
      <c r="Y51" s="75">
        <v>3.3500000000000002E-2</v>
      </c>
      <c r="Z51" s="75">
        <v>3.3500000000000002E-2</v>
      </c>
      <c r="AA51" s="75">
        <v>3.3500000000000002E-2</v>
      </c>
      <c r="AB51" s="75">
        <v>3.3500000000000002E-2</v>
      </c>
      <c r="AC51" s="75">
        <v>3.3500000000000002E-2</v>
      </c>
      <c r="AD51" s="75">
        <v>3.3500000000000002E-2</v>
      </c>
      <c r="AE51" s="75">
        <v>3.3500000000000002E-2</v>
      </c>
      <c r="AF51" s="75">
        <v>3.3500000000000002E-2</v>
      </c>
      <c r="AG51" s="75">
        <v>3.3500000000000002E-2</v>
      </c>
      <c r="AH51" s="75">
        <v>3.3500000000000002E-2</v>
      </c>
      <c r="AI51" s="75">
        <v>3.3500000000000002E-2</v>
      </c>
      <c r="AJ51" s="75">
        <v>3.3500000000000002E-2</v>
      </c>
      <c r="AK51" s="75">
        <v>3.3500000000000002E-2</v>
      </c>
      <c r="AL51" s="75">
        <v>3.3500000000000002E-2</v>
      </c>
      <c r="AM51" s="75">
        <v>3.3500000000000002E-2</v>
      </c>
      <c r="AN51" s="75">
        <v>3.3500000000000002E-2</v>
      </c>
      <c r="AO51" s="75">
        <v>3.3500000000000002E-2</v>
      </c>
      <c r="AP51" s="65"/>
    </row>
    <row r="52" spans="1:42" ht="14.25" customHeight="1" x14ac:dyDescent="0.3">
      <c r="A52" s="64">
        <v>9</v>
      </c>
      <c r="B52" s="74" t="s">
        <v>67</v>
      </c>
      <c r="C52" s="64" t="s">
        <v>308</v>
      </c>
      <c r="D52" s="64">
        <v>6</v>
      </c>
      <c r="E52" s="64" t="s">
        <v>285</v>
      </c>
      <c r="F52" s="64"/>
      <c r="G52" s="64" t="s">
        <v>283</v>
      </c>
      <c r="H52" s="64">
        <v>0</v>
      </c>
      <c r="I52" s="64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65"/>
    </row>
    <row r="53" spans="1:42" ht="14.25" customHeight="1" x14ac:dyDescent="0.3">
      <c r="A53" s="64">
        <v>9</v>
      </c>
      <c r="B53" s="74" t="s">
        <v>67</v>
      </c>
      <c r="C53" s="64" t="s">
        <v>308</v>
      </c>
      <c r="D53" s="64">
        <v>7</v>
      </c>
      <c r="E53" s="64" t="s">
        <v>286</v>
      </c>
      <c r="F53" s="64"/>
      <c r="G53" s="64" t="s">
        <v>283</v>
      </c>
      <c r="H53" s="64">
        <v>0</v>
      </c>
      <c r="I53" s="64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65"/>
    </row>
    <row r="54" spans="1:42" ht="14.25" customHeight="1" x14ac:dyDescent="0.3">
      <c r="A54" s="64">
        <v>9</v>
      </c>
      <c r="B54" s="74" t="s">
        <v>67</v>
      </c>
      <c r="C54" s="64" t="s">
        <v>308</v>
      </c>
      <c r="D54" s="64">
        <v>8</v>
      </c>
      <c r="E54" s="64" t="s">
        <v>287</v>
      </c>
      <c r="F54" s="64"/>
      <c r="G54" s="64" t="s">
        <v>290</v>
      </c>
      <c r="H54" s="64">
        <v>0</v>
      </c>
      <c r="I54" s="64">
        <v>0</v>
      </c>
      <c r="J54" s="75"/>
      <c r="K54" s="75"/>
      <c r="L54" s="75"/>
      <c r="M54" s="75"/>
      <c r="N54" s="89"/>
      <c r="O54" s="89"/>
      <c r="P54" s="89"/>
      <c r="Q54" s="89"/>
      <c r="R54" s="89"/>
      <c r="S54" s="89"/>
      <c r="T54" s="89"/>
      <c r="U54" s="89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65"/>
    </row>
    <row r="55" spans="1:42" ht="14.25" customHeight="1" x14ac:dyDescent="0.3">
      <c r="A55" s="64">
        <v>9</v>
      </c>
      <c r="B55" s="74" t="s">
        <v>67</v>
      </c>
      <c r="C55" s="64" t="s">
        <v>308</v>
      </c>
      <c r="D55" s="64">
        <v>9</v>
      </c>
      <c r="E55" s="64" t="s">
        <v>288</v>
      </c>
      <c r="F55" s="64" t="s">
        <v>295</v>
      </c>
      <c r="G55" s="64" t="s">
        <v>291</v>
      </c>
      <c r="H55" s="64">
        <v>0</v>
      </c>
      <c r="I55" s="64">
        <v>2.2665447532916614E-3</v>
      </c>
      <c r="J55" s="75">
        <v>1.8097436781609199E-2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65"/>
    </row>
    <row r="56" spans="1:42" ht="14.25" customHeight="1" x14ac:dyDescent="0.3">
      <c r="A56" s="64">
        <v>9</v>
      </c>
      <c r="B56" s="74" t="s">
        <v>67</v>
      </c>
      <c r="C56" s="64" t="s">
        <v>308</v>
      </c>
      <c r="D56" s="64">
        <v>10</v>
      </c>
      <c r="E56" s="64" t="s">
        <v>289</v>
      </c>
      <c r="F56" s="64" t="s">
        <v>295</v>
      </c>
      <c r="G56" s="64" t="s">
        <v>290</v>
      </c>
      <c r="H56" s="64">
        <v>0</v>
      </c>
      <c r="I56" s="64">
        <v>1</v>
      </c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108" t="s">
        <v>296</v>
      </c>
    </row>
    <row r="57" spans="1:42" s="66" customFormat="1" ht="14.25" customHeight="1" x14ac:dyDescent="0.3">
      <c r="A57" s="79">
        <v>10</v>
      </c>
      <c r="B57" s="93" t="s">
        <v>69</v>
      </c>
      <c r="C57" s="79" t="s">
        <v>308</v>
      </c>
      <c r="D57" s="79">
        <v>1</v>
      </c>
      <c r="E57" s="79" t="s">
        <v>276</v>
      </c>
      <c r="F57" s="79" t="s">
        <v>292</v>
      </c>
      <c r="G57" s="79" t="s">
        <v>290</v>
      </c>
      <c r="H57" s="79">
        <v>0</v>
      </c>
      <c r="I57" s="64">
        <v>966.72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69" t="s">
        <v>307</v>
      </c>
    </row>
    <row r="58" spans="1:42" s="66" customFormat="1" ht="14.25" customHeight="1" x14ac:dyDescent="0.3">
      <c r="A58" s="79">
        <v>10</v>
      </c>
      <c r="B58" s="93" t="s">
        <v>69</v>
      </c>
      <c r="C58" s="79" t="s">
        <v>308</v>
      </c>
      <c r="D58" s="79">
        <v>2</v>
      </c>
      <c r="E58" s="79" t="s">
        <v>278</v>
      </c>
      <c r="F58" s="79" t="s">
        <v>292</v>
      </c>
      <c r="G58" s="79" t="s">
        <v>290</v>
      </c>
      <c r="H58" s="79">
        <v>0</v>
      </c>
      <c r="I58" s="64">
        <v>39.57</v>
      </c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2" s="66" customFormat="1" ht="14.25" customHeight="1" x14ac:dyDescent="0.3">
      <c r="A59" s="79">
        <v>10</v>
      </c>
      <c r="B59" s="93" t="s">
        <v>69</v>
      </c>
      <c r="C59" s="79" t="s">
        <v>308</v>
      </c>
      <c r="D59" s="79">
        <v>3</v>
      </c>
      <c r="E59" s="79" t="s">
        <v>281</v>
      </c>
      <c r="F59" s="79" t="s">
        <v>279</v>
      </c>
      <c r="G59" s="79" t="s">
        <v>290</v>
      </c>
      <c r="H59" s="79">
        <v>0</v>
      </c>
      <c r="I59" s="109">
        <f>6.4/(1000*0.0036)</f>
        <v>1.7777777777777779</v>
      </c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69" t="s">
        <v>309</v>
      </c>
    </row>
    <row r="60" spans="1:42" s="66" customFormat="1" ht="14.25" customHeight="1" x14ac:dyDescent="0.3">
      <c r="A60" s="79">
        <v>10</v>
      </c>
      <c r="B60" s="93" t="s">
        <v>69</v>
      </c>
      <c r="C60" s="79" t="s">
        <v>308</v>
      </c>
      <c r="D60" s="79">
        <v>4</v>
      </c>
      <c r="E60" s="79" t="s">
        <v>282</v>
      </c>
      <c r="F60" s="79" t="s">
        <v>294</v>
      </c>
      <c r="G60" s="79" t="s">
        <v>290</v>
      </c>
      <c r="H60" s="79">
        <v>0</v>
      </c>
      <c r="I60" s="64">
        <v>6.7449999999999996E-2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2" s="66" customFormat="1" ht="14.25" customHeight="1" x14ac:dyDescent="0.3">
      <c r="A61" s="79">
        <v>10</v>
      </c>
      <c r="B61" s="93" t="s">
        <v>69</v>
      </c>
      <c r="C61" s="79" t="s">
        <v>308</v>
      </c>
      <c r="D61" s="79">
        <v>5</v>
      </c>
      <c r="E61" s="79" t="s">
        <v>284</v>
      </c>
      <c r="F61" s="79" t="s">
        <v>294</v>
      </c>
      <c r="G61" s="79" t="s">
        <v>291</v>
      </c>
      <c r="H61" s="79">
        <v>0</v>
      </c>
      <c r="I61" s="64">
        <v>6.7449999999999996E-2</v>
      </c>
      <c r="J61" s="75">
        <v>6.7449999999999996E-2</v>
      </c>
      <c r="K61" s="75">
        <v>7.7450000000000005E-2</v>
      </c>
      <c r="L61" s="75">
        <v>7.7450000000000005E-2</v>
      </c>
      <c r="M61" s="75">
        <v>7.7450000000000005E-2</v>
      </c>
      <c r="N61" s="75">
        <v>7.7450000000000005E-2</v>
      </c>
      <c r="O61" s="75">
        <v>7.7450000000000005E-2</v>
      </c>
      <c r="P61" s="75">
        <v>7.7450000000000005E-2</v>
      </c>
      <c r="Q61" s="75">
        <v>7.7450000000000005E-2</v>
      </c>
      <c r="R61" s="75">
        <v>7.7450000000000005E-2</v>
      </c>
      <c r="S61" s="75">
        <v>7.7450000000000005E-2</v>
      </c>
      <c r="T61" s="75">
        <v>7.7450000000000005E-2</v>
      </c>
      <c r="U61" s="75">
        <v>7.7450000000000005E-2</v>
      </c>
      <c r="V61" s="75">
        <v>7.7450000000000005E-2</v>
      </c>
      <c r="W61" s="75">
        <v>7.7450000000000005E-2</v>
      </c>
      <c r="X61" s="75">
        <v>7.7450000000000005E-2</v>
      </c>
      <c r="Y61" s="75">
        <v>7.7450000000000005E-2</v>
      </c>
      <c r="Z61" s="75">
        <v>7.7450000000000005E-2</v>
      </c>
      <c r="AA61" s="75">
        <v>7.7450000000000005E-2</v>
      </c>
      <c r="AB61" s="75">
        <v>7.7450000000000005E-2</v>
      </c>
      <c r="AC61" s="75">
        <v>7.7450000000000005E-2</v>
      </c>
      <c r="AD61" s="75">
        <v>7.7450000000000005E-2</v>
      </c>
      <c r="AE61" s="75">
        <v>7.7450000000000005E-2</v>
      </c>
      <c r="AF61" s="75">
        <v>7.7450000000000005E-2</v>
      </c>
      <c r="AG61" s="75">
        <v>7.7450000000000005E-2</v>
      </c>
      <c r="AH61" s="75">
        <v>7.7450000000000005E-2</v>
      </c>
      <c r="AI61" s="75">
        <v>7.7450000000000005E-2</v>
      </c>
      <c r="AJ61" s="75">
        <v>7.7450000000000005E-2</v>
      </c>
      <c r="AK61" s="75">
        <v>7.7450000000000005E-2</v>
      </c>
      <c r="AL61" s="75">
        <v>7.7450000000000005E-2</v>
      </c>
      <c r="AM61" s="75">
        <v>7.7450000000000005E-2</v>
      </c>
      <c r="AN61" s="75">
        <v>7.7450000000000005E-2</v>
      </c>
      <c r="AO61" s="75">
        <v>7.7450000000000005E-2</v>
      </c>
    </row>
    <row r="62" spans="1:42" s="66" customFormat="1" ht="14.25" customHeight="1" x14ac:dyDescent="0.3">
      <c r="A62" s="79">
        <v>10</v>
      </c>
      <c r="B62" s="93" t="s">
        <v>69</v>
      </c>
      <c r="C62" s="79" t="s">
        <v>308</v>
      </c>
      <c r="D62" s="79">
        <v>6</v>
      </c>
      <c r="E62" s="79" t="s">
        <v>285</v>
      </c>
      <c r="F62" s="79"/>
      <c r="G62" s="79" t="s">
        <v>283</v>
      </c>
      <c r="H62" s="79">
        <v>0</v>
      </c>
      <c r="I62" s="6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2" s="66" customFormat="1" ht="14.25" customHeight="1" x14ac:dyDescent="0.3">
      <c r="A63" s="79">
        <v>10</v>
      </c>
      <c r="B63" s="93" t="s">
        <v>69</v>
      </c>
      <c r="C63" s="79" t="s">
        <v>308</v>
      </c>
      <c r="D63" s="79">
        <v>7</v>
      </c>
      <c r="E63" s="79" t="s">
        <v>286</v>
      </c>
      <c r="F63" s="79"/>
      <c r="G63" s="79" t="s">
        <v>283</v>
      </c>
      <c r="H63" s="79">
        <v>0</v>
      </c>
      <c r="I63" s="6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2" s="66" customFormat="1" ht="14.25" customHeight="1" x14ac:dyDescent="0.3">
      <c r="A64" s="79">
        <v>10</v>
      </c>
      <c r="B64" s="93" t="s">
        <v>69</v>
      </c>
      <c r="C64" s="79" t="s">
        <v>308</v>
      </c>
      <c r="D64" s="79">
        <v>8</v>
      </c>
      <c r="E64" s="79" t="s">
        <v>287</v>
      </c>
      <c r="F64" s="79"/>
      <c r="G64" s="79" t="s">
        <v>291</v>
      </c>
      <c r="H64" s="79">
        <v>0</v>
      </c>
      <c r="I64" s="64">
        <v>0</v>
      </c>
      <c r="J64" s="75">
        <v>0</v>
      </c>
      <c r="K64" s="75">
        <v>9.9000000000000008E-3</v>
      </c>
      <c r="L64" s="75">
        <v>0</v>
      </c>
      <c r="M64" s="75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75">
        <v>0</v>
      </c>
      <c r="W64" s="75">
        <v>0</v>
      </c>
      <c r="X64" s="75">
        <v>0</v>
      </c>
      <c r="Y64" s="75">
        <v>0</v>
      </c>
      <c r="Z64" s="75">
        <v>0</v>
      </c>
      <c r="AA64" s="75">
        <v>0</v>
      </c>
      <c r="AB64" s="75">
        <v>0</v>
      </c>
      <c r="AC64" s="75">
        <v>0</v>
      </c>
      <c r="AD64" s="75">
        <v>0</v>
      </c>
      <c r="AE64" s="75">
        <v>0</v>
      </c>
      <c r="AF64" s="75">
        <v>0</v>
      </c>
      <c r="AG64" s="75">
        <v>0</v>
      </c>
      <c r="AH64" s="75">
        <v>0</v>
      </c>
      <c r="AI64" s="75">
        <v>0</v>
      </c>
      <c r="AJ64" s="75">
        <v>0</v>
      </c>
      <c r="AK64" s="75">
        <v>0</v>
      </c>
      <c r="AL64" s="75">
        <v>0</v>
      </c>
      <c r="AM64" s="75">
        <v>0</v>
      </c>
      <c r="AN64" s="75">
        <v>0</v>
      </c>
      <c r="AO64" s="75">
        <v>0</v>
      </c>
    </row>
    <row r="65" spans="1:42" s="66" customFormat="1" ht="14.25" customHeight="1" x14ac:dyDescent="0.3">
      <c r="A65" s="79">
        <v>10</v>
      </c>
      <c r="B65" s="93" t="s">
        <v>69</v>
      </c>
      <c r="C65" s="79" t="s">
        <v>308</v>
      </c>
      <c r="D65" s="79">
        <v>9</v>
      </c>
      <c r="E65" s="79" t="s">
        <v>288</v>
      </c>
      <c r="F65" s="79" t="s">
        <v>295</v>
      </c>
      <c r="G65" s="79" t="s">
        <v>291</v>
      </c>
      <c r="H65" s="79">
        <v>0</v>
      </c>
      <c r="I65" s="64">
        <v>0.19008689193923459</v>
      </c>
      <c r="J65" s="75">
        <v>0.35468068473959385</v>
      </c>
      <c r="K65" s="75">
        <v>0.27599095209306773</v>
      </c>
      <c r="L65" s="75">
        <v>3.4463442001618119E-2</v>
      </c>
      <c r="M65" s="75">
        <v>3.8996759202645767E-2</v>
      </c>
      <c r="N65" s="75">
        <v>0.2</v>
      </c>
      <c r="O65" s="75">
        <v>0.2</v>
      </c>
      <c r="P65" s="75">
        <v>0.2</v>
      </c>
      <c r="Q65" s="75">
        <v>0.2</v>
      </c>
      <c r="R65" s="75">
        <v>0.2</v>
      </c>
      <c r="S65" s="75">
        <v>0.2</v>
      </c>
      <c r="T65" s="75">
        <v>0.2</v>
      </c>
      <c r="U65" s="75">
        <v>0.2</v>
      </c>
      <c r="V65" s="75">
        <v>0.2</v>
      </c>
      <c r="W65" s="75">
        <v>0.2</v>
      </c>
      <c r="X65" s="75">
        <v>0.2</v>
      </c>
      <c r="Y65" s="75">
        <v>0.2</v>
      </c>
      <c r="Z65" s="75">
        <v>0.2</v>
      </c>
      <c r="AA65" s="75">
        <v>0.2</v>
      </c>
      <c r="AB65" s="75">
        <v>0.2</v>
      </c>
      <c r="AC65" s="75">
        <v>0.2</v>
      </c>
      <c r="AD65" s="75">
        <v>0.2</v>
      </c>
      <c r="AE65" s="75">
        <v>0.2</v>
      </c>
      <c r="AF65" s="75">
        <v>0.2</v>
      </c>
      <c r="AG65" s="75">
        <v>0.2</v>
      </c>
      <c r="AH65" s="75">
        <v>0.2</v>
      </c>
      <c r="AI65" s="75">
        <v>0.2</v>
      </c>
      <c r="AJ65" s="75">
        <v>0.2</v>
      </c>
      <c r="AK65" s="75">
        <v>0.2</v>
      </c>
      <c r="AL65" s="75">
        <v>0.2</v>
      </c>
      <c r="AM65" s="75">
        <v>0.2</v>
      </c>
      <c r="AN65" s="75">
        <v>0.2</v>
      </c>
      <c r="AO65" s="75">
        <v>0.2</v>
      </c>
    </row>
    <row r="66" spans="1:42" s="66" customFormat="1" ht="14.25" customHeight="1" x14ac:dyDescent="0.3">
      <c r="A66" s="79">
        <v>10</v>
      </c>
      <c r="B66" s="93" t="s">
        <v>69</v>
      </c>
      <c r="C66" s="79" t="s">
        <v>308</v>
      </c>
      <c r="D66" s="79">
        <v>10</v>
      </c>
      <c r="E66" s="79" t="s">
        <v>289</v>
      </c>
      <c r="F66" s="79" t="s">
        <v>295</v>
      </c>
      <c r="G66" s="79" t="s">
        <v>290</v>
      </c>
      <c r="H66" s="79">
        <v>0</v>
      </c>
      <c r="I66" s="64">
        <v>1</v>
      </c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69" t="s">
        <v>296</v>
      </c>
    </row>
    <row r="67" spans="1:42" s="66" customFormat="1" ht="14.25" customHeight="1" x14ac:dyDescent="0.3">
      <c r="A67" s="94">
        <v>11</v>
      </c>
      <c r="B67" s="94" t="s">
        <v>71</v>
      </c>
      <c r="C67" s="94" t="s">
        <v>72</v>
      </c>
      <c r="D67" s="94">
        <v>1</v>
      </c>
      <c r="E67" s="94" t="s">
        <v>276</v>
      </c>
      <c r="F67" s="94" t="s">
        <v>292</v>
      </c>
      <c r="G67" s="94" t="s">
        <v>290</v>
      </c>
      <c r="H67" s="94">
        <v>0</v>
      </c>
      <c r="I67" s="70">
        <v>984.08</v>
      </c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2" s="66" customFormat="1" ht="14.25" customHeight="1" x14ac:dyDescent="0.3">
      <c r="A68" s="94">
        <v>11</v>
      </c>
      <c r="B68" s="94" t="s">
        <v>71</v>
      </c>
      <c r="C68" s="94" t="s">
        <v>72</v>
      </c>
      <c r="D68" s="94">
        <v>2</v>
      </c>
      <c r="E68" s="94" t="s">
        <v>278</v>
      </c>
      <c r="F68" s="94" t="s">
        <v>292</v>
      </c>
      <c r="G68" s="94" t="s">
        <v>290</v>
      </c>
      <c r="H68" s="94">
        <v>0</v>
      </c>
      <c r="I68" s="70">
        <v>39.57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</row>
    <row r="69" spans="1:42" s="66" customFormat="1" ht="14.25" customHeight="1" x14ac:dyDescent="0.3">
      <c r="A69" s="94">
        <v>11</v>
      </c>
      <c r="B69" s="94" t="s">
        <v>71</v>
      </c>
      <c r="C69" s="94" t="s">
        <v>72</v>
      </c>
      <c r="D69" s="94">
        <v>3</v>
      </c>
      <c r="E69" s="94" t="s">
        <v>281</v>
      </c>
      <c r="F69" s="94" t="s">
        <v>279</v>
      </c>
      <c r="G69" s="94" t="s">
        <v>290</v>
      </c>
      <c r="H69" s="94">
        <v>0</v>
      </c>
      <c r="I69" s="110">
        <v>1.7777777777777779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2" s="66" customFormat="1" ht="14.25" customHeight="1" x14ac:dyDescent="0.3">
      <c r="A70" s="94">
        <v>11</v>
      </c>
      <c r="B70" s="94" t="s">
        <v>71</v>
      </c>
      <c r="C70" s="94" t="s">
        <v>72</v>
      </c>
      <c r="D70" s="94">
        <v>4</v>
      </c>
      <c r="E70" s="94" t="s">
        <v>282</v>
      </c>
      <c r="F70" s="94" t="s">
        <v>294</v>
      </c>
      <c r="G70" s="94" t="s">
        <v>290</v>
      </c>
      <c r="H70" s="94">
        <v>0</v>
      </c>
      <c r="I70" s="70">
        <v>0.7944</v>
      </c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</row>
    <row r="71" spans="1:42" s="66" customFormat="1" ht="14.25" customHeight="1" x14ac:dyDescent="0.3">
      <c r="A71" s="94">
        <v>11</v>
      </c>
      <c r="B71" s="94" t="s">
        <v>71</v>
      </c>
      <c r="C71" s="94" t="s">
        <v>72</v>
      </c>
      <c r="D71" s="94">
        <v>5</v>
      </c>
      <c r="E71" s="94" t="s">
        <v>284</v>
      </c>
      <c r="F71" s="94" t="s">
        <v>294</v>
      </c>
      <c r="G71" s="94" t="s">
        <v>291</v>
      </c>
      <c r="H71" s="94">
        <v>0</v>
      </c>
      <c r="I71" s="70">
        <v>0.7944</v>
      </c>
      <c r="J71" s="75">
        <v>0.79839999999999989</v>
      </c>
      <c r="K71" s="75">
        <v>0.80869999999999997</v>
      </c>
      <c r="L71" s="75">
        <v>0.88869999999999993</v>
      </c>
      <c r="M71" s="75">
        <v>0.88869999999999993</v>
      </c>
      <c r="N71" s="75">
        <v>0.88869999999999993</v>
      </c>
      <c r="O71" s="75">
        <v>1.0995870000000001</v>
      </c>
      <c r="P71" s="75">
        <v>1.0995870000000001</v>
      </c>
      <c r="Q71" s="75">
        <v>1.0995870000000001</v>
      </c>
      <c r="R71" s="75">
        <v>1.0995870000000001</v>
      </c>
      <c r="S71" s="75">
        <v>1.1995870000000002</v>
      </c>
      <c r="T71" s="75">
        <v>1.1995870000000002</v>
      </c>
      <c r="U71" s="75">
        <v>1.1995870000000002</v>
      </c>
      <c r="V71" s="75">
        <v>1.1995870000000002</v>
      </c>
      <c r="W71" s="75">
        <v>1.1995870000000002</v>
      </c>
      <c r="X71" s="75">
        <v>1.1995870000000002</v>
      </c>
      <c r="Y71" s="75">
        <v>1.1995870000000002</v>
      </c>
      <c r="Z71" s="75">
        <v>1.1995870000000002</v>
      </c>
      <c r="AA71" s="75">
        <v>1.1995870000000002</v>
      </c>
      <c r="AB71" s="75">
        <v>1.1995870000000002</v>
      </c>
      <c r="AC71" s="75">
        <v>1.1995870000000002</v>
      </c>
      <c r="AD71" s="75">
        <v>1.1995870000000002</v>
      </c>
      <c r="AE71" s="75">
        <v>1.1995870000000002</v>
      </c>
      <c r="AF71" s="75">
        <v>1.1995870000000002</v>
      </c>
      <c r="AG71" s="75">
        <v>1.1995870000000002</v>
      </c>
      <c r="AH71" s="75">
        <v>1.1995870000000002</v>
      </c>
      <c r="AI71" s="75">
        <v>1.1995870000000002</v>
      </c>
      <c r="AJ71" s="75">
        <v>1.1995870000000002</v>
      </c>
      <c r="AK71" s="75">
        <v>1.1995870000000002</v>
      </c>
      <c r="AL71" s="75">
        <v>1.1995870000000002</v>
      </c>
      <c r="AM71" s="75">
        <v>1.1995870000000002</v>
      </c>
      <c r="AN71" s="75">
        <v>1.1995870000000002</v>
      </c>
      <c r="AO71" s="75">
        <v>1.1995870000000002</v>
      </c>
    </row>
    <row r="72" spans="1:42" s="66" customFormat="1" ht="14.25" customHeight="1" x14ac:dyDescent="0.3">
      <c r="A72" s="94">
        <v>11</v>
      </c>
      <c r="B72" s="94" t="s">
        <v>71</v>
      </c>
      <c r="C72" s="94" t="s">
        <v>72</v>
      </c>
      <c r="D72" s="94">
        <v>6</v>
      </c>
      <c r="E72" s="94" t="s">
        <v>285</v>
      </c>
      <c r="F72" s="94"/>
      <c r="G72" s="94" t="s">
        <v>291</v>
      </c>
      <c r="H72" s="94">
        <v>0</v>
      </c>
      <c r="I72" s="70">
        <v>9.1959427790640014</v>
      </c>
      <c r="J72" s="75">
        <v>13.468824995759999</v>
      </c>
      <c r="K72" s="75">
        <v>12.154716168993122</v>
      </c>
      <c r="L72" s="75">
        <v>11.777853575196</v>
      </c>
      <c r="M72" s="75">
        <v>12.868349944941714</v>
      </c>
      <c r="N72" s="75">
        <v>12.891979872</v>
      </c>
      <c r="O72" s="75">
        <v>13.870630252800003</v>
      </c>
      <c r="P72" s="75">
        <v>12.136801471199998</v>
      </c>
      <c r="Q72" s="75">
        <v>10.4029726896</v>
      </c>
      <c r="R72" s="75">
        <v>8.6691439080000006</v>
      </c>
      <c r="S72" s="75">
        <v>9.4575439080000017</v>
      </c>
      <c r="T72" s="75">
        <v>9.4575439080000017</v>
      </c>
      <c r="U72" s="75">
        <v>9.4575439080000017</v>
      </c>
      <c r="V72" s="75">
        <v>9.4575439080000017</v>
      </c>
      <c r="W72" s="75">
        <v>9.4575439080000017</v>
      </c>
      <c r="X72" s="75">
        <v>9.4575439080000017</v>
      </c>
      <c r="Y72" s="75">
        <v>9.4575439080000017</v>
      </c>
      <c r="Z72" s="75">
        <v>9.4575439080000017</v>
      </c>
      <c r="AA72" s="75">
        <v>9.4575439080000017</v>
      </c>
      <c r="AB72" s="75">
        <v>9.4575439080000017</v>
      </c>
      <c r="AC72" s="75">
        <v>9.4575439080000017</v>
      </c>
      <c r="AD72" s="75">
        <v>9.4575439080000017</v>
      </c>
      <c r="AE72" s="75">
        <v>9.4575439080000017</v>
      </c>
      <c r="AF72" s="75">
        <v>9.4575439080000017</v>
      </c>
      <c r="AG72" s="75">
        <v>9.4575439080000017</v>
      </c>
      <c r="AH72" s="75">
        <v>9.4575439080000017</v>
      </c>
      <c r="AI72" s="75">
        <v>9.4575439080000017</v>
      </c>
      <c r="AJ72" s="75">
        <v>9.4575439080000017</v>
      </c>
      <c r="AK72" s="75">
        <v>9.4575439080000017</v>
      </c>
      <c r="AL72" s="75">
        <v>9.4575439080000017</v>
      </c>
      <c r="AM72" s="75">
        <v>9.4575439080000017</v>
      </c>
      <c r="AN72" s="75">
        <v>9.4575439080000017</v>
      </c>
      <c r="AO72" s="75">
        <v>9.4575439080000017</v>
      </c>
    </row>
    <row r="73" spans="1:42" s="66" customFormat="1" ht="14.25" customHeight="1" x14ac:dyDescent="0.3">
      <c r="A73" s="94">
        <v>11</v>
      </c>
      <c r="B73" s="94" t="s">
        <v>71</v>
      </c>
      <c r="C73" s="94" t="s">
        <v>72</v>
      </c>
      <c r="D73" s="94">
        <v>7</v>
      </c>
      <c r="E73" s="94" t="s">
        <v>286</v>
      </c>
      <c r="F73" s="94"/>
      <c r="G73" s="94" t="s">
        <v>291</v>
      </c>
      <c r="H73" s="94">
        <v>0</v>
      </c>
      <c r="I73" s="70">
        <v>8.2763485011576012</v>
      </c>
      <c r="J73" s="75">
        <v>12.121942496183999</v>
      </c>
      <c r="K73" s="75">
        <v>10.939244552093811</v>
      </c>
      <c r="L73" s="75">
        <v>10.6000682176764</v>
      </c>
      <c r="M73" s="75">
        <v>11.581514950447543</v>
      </c>
      <c r="N73" s="75">
        <v>11.602781884800001</v>
      </c>
      <c r="O73" s="75">
        <v>12.483567227520004</v>
      </c>
      <c r="P73" s="75">
        <v>10.923121324079998</v>
      </c>
      <c r="Q73" s="75">
        <v>9.3626754206400005</v>
      </c>
      <c r="R73" s="75">
        <v>7.8022295172000007</v>
      </c>
      <c r="S73" s="75">
        <v>8.5117895172000022</v>
      </c>
      <c r="T73" s="75">
        <v>8.5117895172000022</v>
      </c>
      <c r="U73" s="75">
        <v>8.5117895172000022</v>
      </c>
      <c r="V73" s="75">
        <v>8.5117895172000022</v>
      </c>
      <c r="W73" s="75">
        <v>8.5117895172000022</v>
      </c>
      <c r="X73" s="75">
        <v>8.5117895172000022</v>
      </c>
      <c r="Y73" s="75">
        <v>8.5117895172000022</v>
      </c>
      <c r="Z73" s="75">
        <v>8.5117895172000022</v>
      </c>
      <c r="AA73" s="75">
        <v>8.5117895172000022</v>
      </c>
      <c r="AB73" s="75">
        <v>8.5117895172000022</v>
      </c>
      <c r="AC73" s="75">
        <v>8.5117895172000022</v>
      </c>
      <c r="AD73" s="75">
        <v>8.5117895172000022</v>
      </c>
      <c r="AE73" s="75">
        <v>8.5117895172000022</v>
      </c>
      <c r="AF73" s="75">
        <v>8.5117895172000022</v>
      </c>
      <c r="AG73" s="75">
        <v>8.5117895172000022</v>
      </c>
      <c r="AH73" s="75">
        <v>8.5117895172000022</v>
      </c>
      <c r="AI73" s="75">
        <v>8.5117895172000022</v>
      </c>
      <c r="AJ73" s="75">
        <v>8.5117895172000022</v>
      </c>
      <c r="AK73" s="75">
        <v>8.5117895172000022</v>
      </c>
      <c r="AL73" s="75">
        <v>8.5117895172000022</v>
      </c>
      <c r="AM73" s="75">
        <v>8.5117895172000022</v>
      </c>
      <c r="AN73" s="75">
        <v>8.5117895172000022</v>
      </c>
      <c r="AO73" s="75">
        <v>8.5117895172000022</v>
      </c>
    </row>
    <row r="74" spans="1:42" s="66" customFormat="1" ht="14.25" customHeight="1" x14ac:dyDescent="0.3">
      <c r="A74" s="94">
        <v>11</v>
      </c>
      <c r="B74" s="94" t="s">
        <v>71</v>
      </c>
      <c r="C74" s="94" t="s">
        <v>72</v>
      </c>
      <c r="D74" s="94">
        <v>8</v>
      </c>
      <c r="E74" s="94" t="s">
        <v>287</v>
      </c>
      <c r="F74" s="94"/>
      <c r="G74" s="94" t="s">
        <v>291</v>
      </c>
      <c r="H74" s="94">
        <v>0</v>
      </c>
      <c r="I74" s="70">
        <v>0</v>
      </c>
      <c r="J74" s="75">
        <v>3.9999999999998925E-3</v>
      </c>
      <c r="K74" s="75">
        <v>1.0300000000000087E-2</v>
      </c>
      <c r="L74" s="75">
        <v>7.999999999999996E-2</v>
      </c>
      <c r="M74" s="75">
        <v>0</v>
      </c>
      <c r="N74" s="89">
        <v>0</v>
      </c>
      <c r="O74" s="89">
        <v>0.2</v>
      </c>
      <c r="P74" s="89">
        <v>0</v>
      </c>
      <c r="Q74" s="89">
        <v>0</v>
      </c>
      <c r="R74" s="89">
        <v>0</v>
      </c>
      <c r="S74" s="89">
        <v>0.1</v>
      </c>
      <c r="T74" s="89">
        <v>0</v>
      </c>
      <c r="U74" s="89">
        <v>0</v>
      </c>
      <c r="V74" s="75">
        <v>0</v>
      </c>
      <c r="W74" s="75">
        <v>0</v>
      </c>
      <c r="X74" s="75">
        <v>0</v>
      </c>
      <c r="Y74" s="75">
        <v>0</v>
      </c>
      <c r="Z74" s="75">
        <v>0</v>
      </c>
      <c r="AA74" s="75">
        <v>0</v>
      </c>
      <c r="AB74" s="75">
        <v>0</v>
      </c>
      <c r="AC74" s="75">
        <v>0</v>
      </c>
      <c r="AD74" s="75">
        <v>0</v>
      </c>
      <c r="AE74" s="75">
        <v>0</v>
      </c>
      <c r="AF74" s="75">
        <v>0</v>
      </c>
      <c r="AG74" s="75">
        <v>0</v>
      </c>
      <c r="AH74" s="75">
        <v>0</v>
      </c>
      <c r="AI74" s="75">
        <v>0</v>
      </c>
      <c r="AJ74" s="75">
        <v>0</v>
      </c>
      <c r="AK74" s="75">
        <v>0</v>
      </c>
      <c r="AL74" s="75">
        <v>0</v>
      </c>
      <c r="AM74" s="75">
        <v>0</v>
      </c>
      <c r="AN74" s="75">
        <v>0</v>
      </c>
      <c r="AO74" s="75">
        <v>0</v>
      </c>
    </row>
    <row r="75" spans="1:42" s="66" customFormat="1" ht="14.25" customHeight="1" x14ac:dyDescent="0.3">
      <c r="A75" s="94">
        <v>11</v>
      </c>
      <c r="B75" s="94" t="s">
        <v>71</v>
      </c>
      <c r="C75" s="94" t="s">
        <v>72</v>
      </c>
      <c r="D75" s="94">
        <v>9</v>
      </c>
      <c r="E75" s="94" t="s">
        <v>288</v>
      </c>
      <c r="F75" s="94" t="s">
        <v>295</v>
      </c>
      <c r="G75" s="94" t="s">
        <v>291</v>
      </c>
      <c r="H75" s="94">
        <v>0</v>
      </c>
      <c r="I75" s="70">
        <v>0.36707128980201598</v>
      </c>
      <c r="J75" s="75">
        <v>0.53493692244649127</v>
      </c>
      <c r="K75" s="75">
        <v>0.47659641565533811</v>
      </c>
      <c r="L75" s="75">
        <v>0.42024675017970425</v>
      </c>
      <c r="M75" s="75">
        <v>0.45915685825181762</v>
      </c>
      <c r="N75" s="75">
        <v>0.46</v>
      </c>
      <c r="O75" s="75">
        <v>0.4</v>
      </c>
      <c r="P75" s="75">
        <v>0.35</v>
      </c>
      <c r="Q75" s="75">
        <v>0.3</v>
      </c>
      <c r="R75" s="75">
        <v>0.25</v>
      </c>
      <c r="S75" s="75">
        <v>0.25</v>
      </c>
      <c r="T75" s="75">
        <v>0.25</v>
      </c>
      <c r="U75" s="75">
        <v>0.25</v>
      </c>
      <c r="V75" s="75">
        <v>0.25</v>
      </c>
      <c r="W75" s="75">
        <v>0.25</v>
      </c>
      <c r="X75" s="75">
        <v>0.25</v>
      </c>
      <c r="Y75" s="75">
        <v>0.25</v>
      </c>
      <c r="Z75" s="75">
        <v>0.25</v>
      </c>
      <c r="AA75" s="75">
        <v>0.25</v>
      </c>
      <c r="AB75" s="75">
        <v>0.25</v>
      </c>
      <c r="AC75" s="75">
        <v>0.25</v>
      </c>
      <c r="AD75" s="75">
        <v>0.25</v>
      </c>
      <c r="AE75" s="75">
        <v>0.25</v>
      </c>
      <c r="AF75" s="75">
        <v>0.25</v>
      </c>
      <c r="AG75" s="75">
        <v>0.25</v>
      </c>
      <c r="AH75" s="75">
        <v>0.25</v>
      </c>
      <c r="AI75" s="75">
        <v>0.25</v>
      </c>
      <c r="AJ75" s="75">
        <v>0.25</v>
      </c>
      <c r="AK75" s="75">
        <v>0.25</v>
      </c>
      <c r="AL75" s="75">
        <v>0.25</v>
      </c>
      <c r="AM75" s="75">
        <v>0.25</v>
      </c>
      <c r="AN75" s="75">
        <v>0.25</v>
      </c>
      <c r="AO75" s="75">
        <v>0.25</v>
      </c>
    </row>
    <row r="76" spans="1:42" s="66" customFormat="1" ht="14.25" customHeight="1" x14ac:dyDescent="0.3">
      <c r="A76" s="94">
        <v>11</v>
      </c>
      <c r="B76" s="94" t="s">
        <v>71</v>
      </c>
      <c r="C76" s="94" t="s">
        <v>72</v>
      </c>
      <c r="D76" s="94">
        <v>10</v>
      </c>
      <c r="E76" s="94" t="s">
        <v>289</v>
      </c>
      <c r="F76" s="94" t="s">
        <v>295</v>
      </c>
      <c r="G76" s="94" t="s">
        <v>290</v>
      </c>
      <c r="H76" s="94">
        <v>0</v>
      </c>
      <c r="I76" s="70">
        <v>1</v>
      </c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2" s="66" customFormat="1" ht="14.25" customHeight="1" x14ac:dyDescent="0.3">
      <c r="A77" s="79">
        <v>12</v>
      </c>
      <c r="B77" s="93" t="s">
        <v>65</v>
      </c>
      <c r="C77" s="79" t="s">
        <v>66</v>
      </c>
      <c r="D77" s="79">
        <v>1</v>
      </c>
      <c r="E77" s="79" t="s">
        <v>276</v>
      </c>
      <c r="F77" s="79" t="s">
        <v>292</v>
      </c>
      <c r="G77" s="79" t="s">
        <v>290</v>
      </c>
      <c r="H77" s="79">
        <v>0</v>
      </c>
      <c r="I77" s="64">
        <v>4769.5200000000004</v>
      </c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9" t="s">
        <v>307</v>
      </c>
    </row>
    <row r="78" spans="1:42" s="66" customFormat="1" ht="14.25" customHeight="1" x14ac:dyDescent="0.3">
      <c r="A78" s="79">
        <v>12</v>
      </c>
      <c r="B78" s="93" t="s">
        <v>65</v>
      </c>
      <c r="C78" s="79" t="s">
        <v>66</v>
      </c>
      <c r="D78" s="79">
        <v>2</v>
      </c>
      <c r="E78" s="79" t="s">
        <v>278</v>
      </c>
      <c r="F78" s="79" t="s">
        <v>292</v>
      </c>
      <c r="G78" s="79" t="s">
        <v>290</v>
      </c>
      <c r="H78" s="79">
        <v>0</v>
      </c>
      <c r="I78" s="64">
        <v>45.68</v>
      </c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</row>
    <row r="79" spans="1:42" s="66" customFormat="1" ht="14.25" customHeight="1" x14ac:dyDescent="0.3">
      <c r="A79" s="79">
        <v>12</v>
      </c>
      <c r="B79" s="93" t="s">
        <v>65</v>
      </c>
      <c r="C79" s="79" t="s">
        <v>66</v>
      </c>
      <c r="D79" s="79">
        <v>3</v>
      </c>
      <c r="E79" s="79" t="s">
        <v>281</v>
      </c>
      <c r="F79" s="79" t="s">
        <v>279</v>
      </c>
      <c r="G79" s="79" t="s">
        <v>290</v>
      </c>
      <c r="H79" s="79">
        <v>0</v>
      </c>
      <c r="I79" s="109">
        <f>5.06/(1000*0.0036)</f>
        <v>1.4055555555555554</v>
      </c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9" t="s">
        <v>309</v>
      </c>
    </row>
    <row r="80" spans="1:42" s="66" customFormat="1" ht="14.25" customHeight="1" x14ac:dyDescent="0.3">
      <c r="A80" s="79">
        <v>12</v>
      </c>
      <c r="B80" s="93" t="s">
        <v>65</v>
      </c>
      <c r="C80" s="79" t="s">
        <v>66</v>
      </c>
      <c r="D80" s="79">
        <v>4</v>
      </c>
      <c r="E80" s="79" t="s">
        <v>282</v>
      </c>
      <c r="F80" s="79" t="s">
        <v>294</v>
      </c>
      <c r="G80" s="79" t="s">
        <v>290</v>
      </c>
      <c r="H80" s="79">
        <v>0</v>
      </c>
      <c r="I80" s="64">
        <v>0.11</v>
      </c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2" s="66" customFormat="1" ht="14.25" customHeight="1" x14ac:dyDescent="0.3">
      <c r="A81" s="79">
        <v>12</v>
      </c>
      <c r="B81" s="93" t="s">
        <v>65</v>
      </c>
      <c r="C81" s="79" t="s">
        <v>66</v>
      </c>
      <c r="D81" s="79">
        <v>5</v>
      </c>
      <c r="E81" s="79" t="s">
        <v>284</v>
      </c>
      <c r="F81" s="79" t="s">
        <v>294</v>
      </c>
      <c r="G81" s="79" t="s">
        <v>291</v>
      </c>
      <c r="H81" s="79">
        <v>0</v>
      </c>
      <c r="I81" s="64">
        <v>0.11</v>
      </c>
      <c r="J81" s="75">
        <v>0.11</v>
      </c>
      <c r="K81" s="75">
        <v>0.11</v>
      </c>
      <c r="L81" s="75">
        <v>0.11</v>
      </c>
      <c r="M81" s="75">
        <v>0.11</v>
      </c>
      <c r="N81" s="75">
        <v>0.11</v>
      </c>
      <c r="O81" s="75">
        <v>0.11</v>
      </c>
      <c r="P81" s="75">
        <v>0.11</v>
      </c>
      <c r="Q81" s="75">
        <v>0.11</v>
      </c>
      <c r="R81" s="75">
        <v>0.11</v>
      </c>
      <c r="S81" s="75">
        <v>0.11</v>
      </c>
      <c r="T81" s="75">
        <v>0.11</v>
      </c>
      <c r="U81" s="75">
        <v>0.11</v>
      </c>
      <c r="V81" s="75">
        <v>0.11</v>
      </c>
      <c r="W81" s="75">
        <v>0.11</v>
      </c>
      <c r="X81" s="75">
        <v>0.11</v>
      </c>
      <c r="Y81" s="75">
        <v>0.11</v>
      </c>
      <c r="Z81" s="75">
        <v>0.11</v>
      </c>
      <c r="AA81" s="75">
        <v>0.11</v>
      </c>
      <c r="AB81" s="75">
        <v>0.11</v>
      </c>
      <c r="AC81" s="75">
        <v>0.11</v>
      </c>
      <c r="AD81" s="75">
        <v>0.11</v>
      </c>
      <c r="AE81" s="75">
        <v>0.11</v>
      </c>
      <c r="AF81" s="75">
        <v>0.11</v>
      </c>
      <c r="AG81" s="75">
        <v>0.11</v>
      </c>
      <c r="AH81" s="75">
        <v>0.11</v>
      </c>
      <c r="AI81" s="75">
        <v>0.11</v>
      </c>
      <c r="AJ81" s="75">
        <v>0.11</v>
      </c>
      <c r="AK81" s="75">
        <v>0.11</v>
      </c>
      <c r="AL81" s="75">
        <v>0.11</v>
      </c>
      <c r="AM81" s="75">
        <v>0.11</v>
      </c>
      <c r="AN81" s="75">
        <v>0.11</v>
      </c>
      <c r="AO81" s="75">
        <v>0.11</v>
      </c>
    </row>
    <row r="82" spans="1:42" s="66" customFormat="1" ht="14.25" customHeight="1" x14ac:dyDescent="0.3">
      <c r="A82" s="79">
        <v>12</v>
      </c>
      <c r="B82" s="93" t="s">
        <v>65</v>
      </c>
      <c r="C82" s="79" t="s">
        <v>66</v>
      </c>
      <c r="D82" s="79">
        <v>6</v>
      </c>
      <c r="E82" s="79" t="s">
        <v>285</v>
      </c>
      <c r="F82" s="79"/>
      <c r="G82" s="79" t="s">
        <v>283</v>
      </c>
      <c r="H82" s="79">
        <v>0</v>
      </c>
      <c r="I82" s="64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2" s="66" customFormat="1" ht="14.25" customHeight="1" x14ac:dyDescent="0.3">
      <c r="A83" s="79">
        <v>12</v>
      </c>
      <c r="B83" s="93" t="s">
        <v>65</v>
      </c>
      <c r="C83" s="79" t="s">
        <v>66</v>
      </c>
      <c r="D83" s="79">
        <v>7</v>
      </c>
      <c r="E83" s="79" t="s">
        <v>286</v>
      </c>
      <c r="F83" s="79"/>
      <c r="G83" s="79" t="s">
        <v>283</v>
      </c>
      <c r="H83" s="79">
        <v>0</v>
      </c>
      <c r="I83" s="64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2" s="66" customFormat="1" ht="14.25" customHeight="1" x14ac:dyDescent="0.3">
      <c r="A84" s="79">
        <v>12</v>
      </c>
      <c r="B84" s="93" t="s">
        <v>65</v>
      </c>
      <c r="C84" s="79" t="s">
        <v>66</v>
      </c>
      <c r="D84" s="79">
        <v>8</v>
      </c>
      <c r="E84" s="79" t="s">
        <v>287</v>
      </c>
      <c r="F84" s="79"/>
      <c r="G84" s="79" t="s">
        <v>290</v>
      </c>
      <c r="H84" s="79">
        <v>0</v>
      </c>
      <c r="I84" s="64">
        <v>0</v>
      </c>
      <c r="J84" s="75">
        <v>0</v>
      </c>
      <c r="K84" s="75">
        <v>0</v>
      </c>
      <c r="L84" s="75">
        <v>0</v>
      </c>
      <c r="M84" s="75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89">
        <v>0</v>
      </c>
      <c r="V84" s="75">
        <v>0</v>
      </c>
      <c r="W84" s="75">
        <v>0</v>
      </c>
      <c r="X84" s="75">
        <v>0</v>
      </c>
      <c r="Y84" s="75">
        <v>0</v>
      </c>
      <c r="Z84" s="75">
        <v>0</v>
      </c>
      <c r="AA84" s="75">
        <v>0</v>
      </c>
      <c r="AB84" s="75">
        <v>0</v>
      </c>
      <c r="AC84" s="75">
        <v>0</v>
      </c>
      <c r="AD84" s="75">
        <v>0</v>
      </c>
      <c r="AE84" s="75">
        <v>0</v>
      </c>
      <c r="AF84" s="75">
        <v>0</v>
      </c>
      <c r="AG84" s="75">
        <v>0</v>
      </c>
      <c r="AH84" s="75">
        <v>0</v>
      </c>
      <c r="AI84" s="75">
        <v>0</v>
      </c>
      <c r="AJ84" s="75">
        <v>0</v>
      </c>
      <c r="AK84" s="75">
        <v>0</v>
      </c>
      <c r="AL84" s="75">
        <v>0</v>
      </c>
      <c r="AM84" s="75">
        <v>0</v>
      </c>
      <c r="AN84" s="75">
        <v>0</v>
      </c>
      <c r="AO84" s="75">
        <v>0</v>
      </c>
    </row>
    <row r="85" spans="1:42" s="66" customFormat="1" ht="14.25" customHeight="1" x14ac:dyDescent="0.3">
      <c r="A85" s="79">
        <v>12</v>
      </c>
      <c r="B85" s="93" t="s">
        <v>65</v>
      </c>
      <c r="C85" s="79" t="s">
        <v>66</v>
      </c>
      <c r="D85" s="79">
        <v>9</v>
      </c>
      <c r="E85" s="79" t="s">
        <v>288</v>
      </c>
      <c r="F85" s="79" t="s">
        <v>295</v>
      </c>
      <c r="G85" s="79" t="s">
        <v>291</v>
      </c>
      <c r="H85" s="79">
        <v>0</v>
      </c>
      <c r="I85" s="64">
        <v>0.82389175469074305</v>
      </c>
      <c r="J85" s="75">
        <v>0.87035067720008319</v>
      </c>
      <c r="K85" s="75">
        <v>0.8131139787567454</v>
      </c>
      <c r="L85" s="75">
        <v>0.87780736542133642</v>
      </c>
      <c r="M85" s="75">
        <v>0.87269865090286425</v>
      </c>
      <c r="N85" s="75">
        <v>0.8</v>
      </c>
      <c r="O85" s="75">
        <v>0.8</v>
      </c>
      <c r="P85" s="75">
        <v>0.8</v>
      </c>
      <c r="Q85" s="75">
        <v>0.8</v>
      </c>
      <c r="R85" s="75">
        <v>0.8</v>
      </c>
      <c r="S85" s="75">
        <v>0.8</v>
      </c>
      <c r="T85" s="75">
        <v>0.8</v>
      </c>
      <c r="U85" s="75">
        <v>0.8</v>
      </c>
      <c r="V85" s="75">
        <v>0.8</v>
      </c>
      <c r="W85" s="75">
        <v>0.8</v>
      </c>
      <c r="X85" s="75">
        <v>0.8</v>
      </c>
      <c r="Y85" s="75">
        <v>0.8</v>
      </c>
      <c r="Z85" s="75">
        <v>0.8</v>
      </c>
      <c r="AA85" s="75">
        <v>0.8</v>
      </c>
      <c r="AB85" s="75">
        <v>0.8</v>
      </c>
      <c r="AC85" s="75">
        <v>0.8</v>
      </c>
      <c r="AD85" s="75">
        <v>0.8</v>
      </c>
      <c r="AE85" s="75">
        <v>0.8</v>
      </c>
      <c r="AF85" s="75">
        <v>0.8</v>
      </c>
      <c r="AG85" s="75">
        <v>0.8</v>
      </c>
      <c r="AH85" s="75">
        <v>0.8</v>
      </c>
      <c r="AI85" s="75">
        <v>0.8</v>
      </c>
      <c r="AJ85" s="75">
        <v>0.8</v>
      </c>
      <c r="AK85" s="75">
        <v>0.8</v>
      </c>
      <c r="AL85" s="75">
        <v>0.8</v>
      </c>
      <c r="AM85" s="75">
        <v>0.8</v>
      </c>
      <c r="AN85" s="75">
        <v>0.8</v>
      </c>
      <c r="AO85" s="75">
        <v>0.8</v>
      </c>
    </row>
    <row r="86" spans="1:42" s="66" customFormat="1" ht="14.25" customHeight="1" x14ac:dyDescent="0.3">
      <c r="A86" s="79">
        <v>12</v>
      </c>
      <c r="B86" s="93" t="s">
        <v>65</v>
      </c>
      <c r="C86" s="79" t="s">
        <v>66</v>
      </c>
      <c r="D86" s="79">
        <v>10</v>
      </c>
      <c r="E86" s="79" t="s">
        <v>289</v>
      </c>
      <c r="F86" s="79" t="s">
        <v>295</v>
      </c>
      <c r="G86" s="79" t="s">
        <v>290</v>
      </c>
      <c r="H86" s="79">
        <v>0</v>
      </c>
      <c r="I86" s="64">
        <v>1</v>
      </c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69" t="s">
        <v>296</v>
      </c>
    </row>
    <row r="87" spans="1:42" s="66" customFormat="1" ht="14.25" customHeight="1" x14ac:dyDescent="0.3">
      <c r="A87" s="94">
        <v>13</v>
      </c>
      <c r="B87" s="94" t="s">
        <v>75</v>
      </c>
      <c r="C87" s="94" t="s">
        <v>76</v>
      </c>
      <c r="D87" s="94">
        <v>1</v>
      </c>
      <c r="E87" s="94" t="s">
        <v>276</v>
      </c>
      <c r="F87" s="94" t="s">
        <v>292</v>
      </c>
      <c r="G87" s="94" t="s">
        <v>291</v>
      </c>
      <c r="H87" s="94">
        <v>0</v>
      </c>
      <c r="I87" s="105">
        <v>9440.137740281305</v>
      </c>
      <c r="J87" s="113">
        <v>9440.137740281305</v>
      </c>
      <c r="K87" s="113">
        <v>9440.137740281305</v>
      </c>
      <c r="L87" s="113">
        <v>9440.137740281305</v>
      </c>
      <c r="M87" s="113">
        <v>9125.5788123245911</v>
      </c>
      <c r="N87" s="113">
        <v>8811.0198843678772</v>
      </c>
      <c r="O87" s="113">
        <v>8496.4609564111652</v>
      </c>
      <c r="P87" s="113">
        <v>8106.0209991082356</v>
      </c>
      <c r="Q87" s="113">
        <v>7955.8390899990745</v>
      </c>
      <c r="R87" s="113">
        <v>7876.0185610796298</v>
      </c>
      <c r="S87" s="113">
        <v>7824.1905871874478</v>
      </c>
      <c r="T87" s="113">
        <v>7776.1801383971042</v>
      </c>
      <c r="U87" s="113">
        <v>7729.5858475977566</v>
      </c>
      <c r="V87" s="113">
        <v>7669.6939714435775</v>
      </c>
      <c r="W87" s="113">
        <v>7614.2989152028567</v>
      </c>
      <c r="X87" s="113">
        <v>7568.6284254560178</v>
      </c>
      <c r="Y87" s="113">
        <v>7520.0573060058487</v>
      </c>
      <c r="Z87" s="113">
        <v>7472.8796728858806</v>
      </c>
      <c r="AA87" s="113">
        <v>7418.8323643075673</v>
      </c>
      <c r="AB87" s="113">
        <v>7365.2548747921555</v>
      </c>
      <c r="AC87" s="113">
        <v>7316.2213790784463</v>
      </c>
      <c r="AD87" s="113">
        <v>7258.853541705661</v>
      </c>
      <c r="AE87" s="113">
        <v>7209.0719231132016</v>
      </c>
      <c r="AF87" s="113">
        <v>7164.5078998610852</v>
      </c>
      <c r="AG87" s="113">
        <v>7111.8596129308908</v>
      </c>
      <c r="AH87" s="113">
        <v>7065.3424067217111</v>
      </c>
      <c r="AI87" s="113">
        <v>7015.0198228333184</v>
      </c>
      <c r="AJ87" s="113">
        <v>6961.4246104836438</v>
      </c>
      <c r="AK87" s="113">
        <v>6908.9194081268652</v>
      </c>
      <c r="AL87" s="113">
        <v>6859.1547247248427</v>
      </c>
      <c r="AM87" s="113">
        <v>6808.0841833008481</v>
      </c>
      <c r="AN87" s="113">
        <v>6752.1784815857036</v>
      </c>
      <c r="AO87" s="113">
        <v>6668.125163821207</v>
      </c>
    </row>
    <row r="88" spans="1:42" s="66" customFormat="1" ht="14.25" customHeight="1" x14ac:dyDescent="0.3">
      <c r="A88" s="94">
        <v>13</v>
      </c>
      <c r="B88" s="94" t="s">
        <v>75</v>
      </c>
      <c r="C88" s="94" t="s">
        <v>76</v>
      </c>
      <c r="D88" s="94">
        <v>2</v>
      </c>
      <c r="E88" s="94" t="s">
        <v>278</v>
      </c>
      <c r="F88" s="94" t="s">
        <v>292</v>
      </c>
      <c r="G88" s="94" t="s">
        <v>290</v>
      </c>
      <c r="H88" s="94">
        <v>0</v>
      </c>
      <c r="I88" s="70">
        <v>152</v>
      </c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</row>
    <row r="89" spans="1:42" s="66" customFormat="1" ht="14.25" customHeight="1" x14ac:dyDescent="0.3">
      <c r="A89" s="94">
        <v>13</v>
      </c>
      <c r="B89" s="94" t="s">
        <v>75</v>
      </c>
      <c r="C89" s="94" t="s">
        <v>76</v>
      </c>
      <c r="D89" s="94">
        <v>3</v>
      </c>
      <c r="E89" s="94" t="s">
        <v>281</v>
      </c>
      <c r="F89" s="94" t="s">
        <v>279</v>
      </c>
      <c r="G89" s="94" t="s">
        <v>290</v>
      </c>
      <c r="H89" s="94">
        <v>0</v>
      </c>
      <c r="I89" s="110">
        <f>2.47/(1000000*3.6*10^(-6))</f>
        <v>0.68611111111111123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2" s="66" customFormat="1" ht="14.25" customHeight="1" x14ac:dyDescent="0.3">
      <c r="A90" s="94">
        <v>13</v>
      </c>
      <c r="B90" s="94" t="s">
        <v>75</v>
      </c>
      <c r="C90" s="94" t="s">
        <v>76</v>
      </c>
      <c r="D90" s="94">
        <v>4</v>
      </c>
      <c r="E90" s="94" t="s">
        <v>282</v>
      </c>
      <c r="F90" s="94" t="s">
        <v>294</v>
      </c>
      <c r="G90" s="94" t="s">
        <v>290</v>
      </c>
      <c r="H90" s="94">
        <v>0</v>
      </c>
      <c r="I90" s="70">
        <v>0</v>
      </c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</row>
    <row r="91" spans="1:42" s="66" customFormat="1" ht="14.25" customHeight="1" x14ac:dyDescent="0.3">
      <c r="A91" s="94">
        <v>13</v>
      </c>
      <c r="B91" s="94" t="s">
        <v>75</v>
      </c>
      <c r="C91" s="94" t="s">
        <v>76</v>
      </c>
      <c r="D91" s="94">
        <v>5</v>
      </c>
      <c r="E91" s="94" t="s">
        <v>284</v>
      </c>
      <c r="F91" s="94" t="s">
        <v>294</v>
      </c>
      <c r="G91" s="94" t="s">
        <v>283</v>
      </c>
      <c r="H91" s="94">
        <v>0</v>
      </c>
      <c r="I91" s="68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</row>
    <row r="92" spans="1:42" s="66" customFormat="1" ht="14.25" customHeight="1" x14ac:dyDescent="0.3">
      <c r="A92" s="94">
        <v>13</v>
      </c>
      <c r="B92" s="94" t="s">
        <v>75</v>
      </c>
      <c r="C92" s="94" t="s">
        <v>76</v>
      </c>
      <c r="D92" s="94">
        <v>6</v>
      </c>
      <c r="E92" s="94" t="s">
        <v>285</v>
      </c>
      <c r="F92" s="94"/>
      <c r="G92" s="94" t="s">
        <v>283</v>
      </c>
      <c r="H92" s="94">
        <v>0</v>
      </c>
      <c r="I92" s="68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</row>
    <row r="93" spans="1:42" s="66" customFormat="1" ht="14.25" customHeight="1" x14ac:dyDescent="0.3">
      <c r="A93" s="94">
        <v>13</v>
      </c>
      <c r="B93" s="94" t="s">
        <v>75</v>
      </c>
      <c r="C93" s="94" t="s">
        <v>76</v>
      </c>
      <c r="D93" s="94">
        <v>7</v>
      </c>
      <c r="E93" s="94" t="s">
        <v>286</v>
      </c>
      <c r="F93" s="94"/>
      <c r="G93" s="94" t="s">
        <v>283</v>
      </c>
      <c r="H93" s="94">
        <v>0</v>
      </c>
      <c r="I93" s="68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</row>
    <row r="94" spans="1:42" s="66" customFormat="1" ht="14.25" customHeight="1" x14ac:dyDescent="0.3">
      <c r="A94" s="94">
        <v>13</v>
      </c>
      <c r="B94" s="94" t="s">
        <v>75</v>
      </c>
      <c r="C94" s="94" t="s">
        <v>76</v>
      </c>
      <c r="D94" s="94">
        <v>8</v>
      </c>
      <c r="E94" s="94" t="s">
        <v>287</v>
      </c>
      <c r="F94" s="94"/>
      <c r="G94" s="94" t="s">
        <v>283</v>
      </c>
      <c r="H94" s="94">
        <v>0</v>
      </c>
      <c r="I94" s="68"/>
      <c r="J94" s="67"/>
      <c r="K94" s="67"/>
      <c r="L94" s="67"/>
      <c r="M94" s="67"/>
      <c r="N94" s="71"/>
      <c r="O94" s="71"/>
      <c r="P94" s="71"/>
      <c r="Q94" s="71"/>
      <c r="R94" s="71"/>
      <c r="S94" s="71"/>
      <c r="T94" s="71"/>
      <c r="U94" s="71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</row>
    <row r="95" spans="1:42" s="66" customFormat="1" ht="14.25" customHeight="1" x14ac:dyDescent="0.3">
      <c r="A95" s="94">
        <v>13</v>
      </c>
      <c r="B95" s="94" t="s">
        <v>75</v>
      </c>
      <c r="C95" s="94" t="s">
        <v>76</v>
      </c>
      <c r="D95" s="94">
        <v>9</v>
      </c>
      <c r="E95" s="94" t="s">
        <v>288</v>
      </c>
      <c r="F95" s="94" t="s">
        <v>295</v>
      </c>
      <c r="G95" s="94" t="s">
        <v>290</v>
      </c>
      <c r="H95" s="94">
        <v>0</v>
      </c>
      <c r="I95" s="70">
        <v>0.93</v>
      </c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</row>
    <row r="96" spans="1:42" s="66" customFormat="1" ht="14.25" customHeight="1" x14ac:dyDescent="0.3">
      <c r="A96" s="94">
        <v>13</v>
      </c>
      <c r="B96" s="94" t="s">
        <v>75</v>
      </c>
      <c r="C96" s="94" t="s">
        <v>76</v>
      </c>
      <c r="D96" s="94">
        <v>10</v>
      </c>
      <c r="E96" s="94" t="s">
        <v>289</v>
      </c>
      <c r="F96" s="94" t="s">
        <v>295</v>
      </c>
      <c r="G96" s="94" t="s">
        <v>290</v>
      </c>
      <c r="H96" s="94">
        <v>0</v>
      </c>
      <c r="I96" s="68">
        <v>1</v>
      </c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</row>
    <row r="97" spans="1:41" s="66" customFormat="1" ht="14.25" customHeight="1" x14ac:dyDescent="0.3">
      <c r="A97" s="79">
        <v>14</v>
      </c>
      <c r="B97" s="79" t="s">
        <v>85</v>
      </c>
      <c r="C97" s="79" t="s">
        <v>86</v>
      </c>
      <c r="D97" s="79">
        <v>1</v>
      </c>
      <c r="E97" s="79" t="s">
        <v>276</v>
      </c>
      <c r="F97" s="79" t="s">
        <v>292</v>
      </c>
      <c r="G97" s="79" t="s">
        <v>290</v>
      </c>
      <c r="H97" s="79">
        <v>0</v>
      </c>
      <c r="I97" s="111">
        <v>1204.83</v>
      </c>
      <c r="J97" s="77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</row>
    <row r="98" spans="1:41" s="66" customFormat="1" ht="14.25" customHeight="1" x14ac:dyDescent="0.3">
      <c r="A98" s="79">
        <f t="shared" ref="A98:A106" si="2">A97</f>
        <v>14</v>
      </c>
      <c r="B98" s="79" t="s">
        <v>85</v>
      </c>
      <c r="C98" s="79" t="s">
        <v>86</v>
      </c>
      <c r="D98" s="79">
        <v>2</v>
      </c>
      <c r="E98" s="79" t="s">
        <v>278</v>
      </c>
      <c r="F98" s="79" t="s">
        <v>292</v>
      </c>
      <c r="G98" s="79" t="s">
        <v>290</v>
      </c>
      <c r="H98" s="79">
        <v>0</v>
      </c>
      <c r="I98" s="111">
        <v>13.73</v>
      </c>
      <c r="J98" s="77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</row>
    <row r="99" spans="1:41" s="66" customFormat="1" ht="14.25" customHeight="1" x14ac:dyDescent="0.3">
      <c r="A99" s="79">
        <f t="shared" si="2"/>
        <v>14</v>
      </c>
      <c r="B99" s="79" t="s">
        <v>85</v>
      </c>
      <c r="C99" s="79" t="s">
        <v>86</v>
      </c>
      <c r="D99" s="79">
        <v>3</v>
      </c>
      <c r="E99" s="79" t="s">
        <v>281</v>
      </c>
      <c r="F99" s="79" t="s">
        <v>279</v>
      </c>
      <c r="G99" s="79" t="s">
        <v>290</v>
      </c>
      <c r="H99" s="79">
        <v>0</v>
      </c>
      <c r="I99" s="112">
        <f>2.1/(1000*0.0036)</f>
        <v>0.58333333333333337</v>
      </c>
      <c r="J99" s="77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</row>
    <row r="100" spans="1:41" s="66" customFormat="1" ht="14.25" customHeight="1" x14ac:dyDescent="0.3">
      <c r="A100" s="79">
        <f t="shared" si="2"/>
        <v>14</v>
      </c>
      <c r="B100" s="79" t="s">
        <v>85</v>
      </c>
      <c r="C100" s="79" t="s">
        <v>86</v>
      </c>
      <c r="D100" s="79">
        <v>4</v>
      </c>
      <c r="E100" s="79" t="s">
        <v>282</v>
      </c>
      <c r="F100" s="79" t="s">
        <v>294</v>
      </c>
      <c r="G100" s="79" t="s">
        <v>290</v>
      </c>
      <c r="H100" s="79">
        <v>0</v>
      </c>
      <c r="I100" s="72">
        <v>0</v>
      </c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</row>
    <row r="101" spans="1:41" s="66" customFormat="1" ht="14.25" customHeight="1" x14ac:dyDescent="0.3">
      <c r="A101" s="79">
        <f t="shared" si="2"/>
        <v>14</v>
      </c>
      <c r="B101" s="79" t="s">
        <v>85</v>
      </c>
      <c r="C101" s="79" t="s">
        <v>86</v>
      </c>
      <c r="D101" s="79">
        <v>5</v>
      </c>
      <c r="E101" s="79" t="s">
        <v>284</v>
      </c>
      <c r="F101" s="79" t="s">
        <v>294</v>
      </c>
      <c r="G101" s="79" t="s">
        <v>283</v>
      </c>
      <c r="H101" s="79">
        <v>0</v>
      </c>
      <c r="I101" s="111">
        <v>0</v>
      </c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</row>
    <row r="102" spans="1:41" s="66" customFormat="1" ht="14.25" customHeight="1" x14ac:dyDescent="0.3">
      <c r="A102" s="79">
        <f t="shared" si="2"/>
        <v>14</v>
      </c>
      <c r="B102" s="79" t="s">
        <v>85</v>
      </c>
      <c r="C102" s="79" t="s">
        <v>86</v>
      </c>
      <c r="D102" s="79">
        <v>6</v>
      </c>
      <c r="E102" s="79" t="s">
        <v>285</v>
      </c>
      <c r="F102" s="79"/>
      <c r="G102" s="79" t="s">
        <v>283</v>
      </c>
      <c r="H102" s="79">
        <v>0</v>
      </c>
      <c r="I102" s="111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</row>
    <row r="103" spans="1:41" s="66" customFormat="1" ht="14.25" customHeight="1" x14ac:dyDescent="0.3">
      <c r="A103" s="79">
        <f t="shared" si="2"/>
        <v>14</v>
      </c>
      <c r="B103" s="79" t="s">
        <v>85</v>
      </c>
      <c r="C103" s="79" t="s">
        <v>86</v>
      </c>
      <c r="D103" s="79">
        <v>7</v>
      </c>
      <c r="E103" s="79" t="s">
        <v>286</v>
      </c>
      <c r="F103" s="79"/>
      <c r="G103" s="79" t="s">
        <v>291</v>
      </c>
      <c r="H103" s="79">
        <v>0</v>
      </c>
      <c r="I103" s="111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139">
        <f>O103+($X$103+-$O$103)/(33-25)</f>
        <v>1.1707740000000002</v>
      </c>
      <c r="Q103" s="139">
        <f t="shared" ref="Q103:U103" si="3">P103+($W$103+-$O$103)/(33-25)</f>
        <v>2.2351140000000003</v>
      </c>
      <c r="R103" s="139">
        <f t="shared" si="3"/>
        <v>3.2994539999999999</v>
      </c>
      <c r="S103" s="139">
        <f t="shared" si="3"/>
        <v>4.3637939999999995</v>
      </c>
      <c r="T103" s="139">
        <f t="shared" si="3"/>
        <v>5.4281339999999991</v>
      </c>
      <c r="U103" s="139">
        <f t="shared" si="3"/>
        <v>6.4924739999999987</v>
      </c>
      <c r="V103" s="139">
        <f>U103+($W$103+-$O$103)/(33-25)</f>
        <v>7.5568139999999984</v>
      </c>
      <c r="W103" s="139">
        <v>8.5147199999999987</v>
      </c>
      <c r="X103" s="139">
        <v>9.3661920000000016</v>
      </c>
      <c r="Y103" s="139">
        <v>9.8355218823529427</v>
      </c>
      <c r="Z103" s="139">
        <v>10.304851764705884</v>
      </c>
      <c r="AA103" s="139">
        <v>10.774181647058825</v>
      </c>
      <c r="AB103" s="139">
        <v>11.243511529411766</v>
      </c>
      <c r="AC103" s="139">
        <v>11.712841411764707</v>
      </c>
      <c r="AD103" s="139">
        <v>12.182171294117648</v>
      </c>
      <c r="AE103" s="139">
        <v>12.651501176470589</v>
      </c>
      <c r="AF103" s="139">
        <v>13.12083105882353</v>
      </c>
      <c r="AG103" s="139">
        <v>13.590160941176471</v>
      </c>
      <c r="AH103" s="139">
        <v>14.059490823529412</v>
      </c>
      <c r="AI103" s="139">
        <v>14.528820705882353</v>
      </c>
      <c r="AJ103" s="139">
        <v>14.998150588235294</v>
      </c>
      <c r="AK103" s="139">
        <v>15.467480470588235</v>
      </c>
      <c r="AL103" s="139">
        <v>15.936810352941176</v>
      </c>
      <c r="AM103" s="139">
        <v>16.406140235294117</v>
      </c>
      <c r="AN103" s="139">
        <v>16.875470117647058</v>
      </c>
      <c r="AO103" s="139">
        <v>17.344799999999999</v>
      </c>
    </row>
    <row r="104" spans="1:41" s="66" customFormat="1" ht="14.25" customHeight="1" x14ac:dyDescent="0.3">
      <c r="A104" s="79">
        <f t="shared" si="2"/>
        <v>14</v>
      </c>
      <c r="B104" s="79" t="s">
        <v>85</v>
      </c>
      <c r="C104" s="79" t="s">
        <v>86</v>
      </c>
      <c r="D104" s="79">
        <v>8</v>
      </c>
      <c r="E104" s="79" t="s">
        <v>287</v>
      </c>
      <c r="F104" s="79" t="s">
        <v>294</v>
      </c>
      <c r="G104" s="79" t="s">
        <v>291</v>
      </c>
      <c r="H104" s="79">
        <v>0</v>
      </c>
      <c r="I104" s="111">
        <v>0</v>
      </c>
      <c r="J104" s="77">
        <v>0</v>
      </c>
      <c r="K104" s="77">
        <v>0</v>
      </c>
      <c r="L104" s="77">
        <v>0</v>
      </c>
      <c r="M104" s="77">
        <v>0</v>
      </c>
      <c r="N104" s="89">
        <v>0</v>
      </c>
      <c r="O104" s="89">
        <v>0</v>
      </c>
      <c r="P104" s="89">
        <v>0.25</v>
      </c>
      <c r="Q104" s="89">
        <v>0</v>
      </c>
      <c r="R104" s="89">
        <v>0.25</v>
      </c>
      <c r="S104" s="89">
        <v>0</v>
      </c>
      <c r="T104" s="89">
        <v>0</v>
      </c>
      <c r="U104" s="89">
        <v>0.5</v>
      </c>
      <c r="V104" s="77">
        <v>0</v>
      </c>
      <c r="W104" s="77">
        <v>0</v>
      </c>
      <c r="X104" s="77">
        <v>0.1</v>
      </c>
      <c r="Y104" s="77">
        <v>0</v>
      </c>
      <c r="Z104" s="77">
        <v>0</v>
      </c>
      <c r="AA104" s="77">
        <v>0</v>
      </c>
      <c r="AB104" s="77">
        <v>0</v>
      </c>
      <c r="AC104" s="77">
        <v>0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77">
        <v>0</v>
      </c>
      <c r="AM104" s="77">
        <v>0</v>
      </c>
      <c r="AN104" s="77">
        <v>0</v>
      </c>
      <c r="AO104" s="77">
        <v>0</v>
      </c>
    </row>
    <row r="105" spans="1:41" s="66" customFormat="1" ht="14.25" customHeight="1" x14ac:dyDescent="0.3">
      <c r="A105" s="79">
        <f t="shared" si="2"/>
        <v>14</v>
      </c>
      <c r="B105" s="79" t="s">
        <v>85</v>
      </c>
      <c r="C105" s="79" t="s">
        <v>86</v>
      </c>
      <c r="D105" s="79">
        <v>9</v>
      </c>
      <c r="E105" s="79" t="s">
        <v>288</v>
      </c>
      <c r="F105" s="79" t="s">
        <v>295</v>
      </c>
      <c r="G105" s="79" t="s">
        <v>291</v>
      </c>
      <c r="H105" s="79">
        <v>0</v>
      </c>
      <c r="I105" s="140">
        <v>0.8</v>
      </c>
      <c r="J105" s="137">
        <v>0.8</v>
      </c>
      <c r="K105" s="137">
        <v>0.8</v>
      </c>
      <c r="L105" s="137">
        <v>0.8</v>
      </c>
      <c r="M105" s="137">
        <v>0.8</v>
      </c>
      <c r="N105" s="137">
        <v>0.8</v>
      </c>
      <c r="O105" s="137">
        <v>0.8</v>
      </c>
      <c r="P105" s="137">
        <v>0.8</v>
      </c>
      <c r="Q105" s="137">
        <v>0.8</v>
      </c>
      <c r="R105" s="137">
        <v>0.45</v>
      </c>
      <c r="S105" s="137">
        <v>0.45</v>
      </c>
      <c r="T105" s="137">
        <v>0.45</v>
      </c>
      <c r="U105" s="137">
        <v>0.3</v>
      </c>
      <c r="V105" s="137">
        <v>0.3</v>
      </c>
      <c r="W105" s="137">
        <v>0.3</v>
      </c>
      <c r="X105" s="137">
        <v>0.3</v>
      </c>
      <c r="Y105" s="137">
        <v>0.31176470588235294</v>
      </c>
      <c r="Z105" s="137">
        <v>0.3235294117647059</v>
      </c>
      <c r="AA105" s="137">
        <v>0.33529411764705885</v>
      </c>
      <c r="AB105" s="137">
        <v>0.34705882352941181</v>
      </c>
      <c r="AC105" s="137">
        <v>0.35882352941176476</v>
      </c>
      <c r="AD105" s="137">
        <v>0.37058823529411772</v>
      </c>
      <c r="AE105" s="137">
        <v>0.38235294117647067</v>
      </c>
      <c r="AF105" s="137">
        <v>0.39411764705882363</v>
      </c>
      <c r="AG105" s="137">
        <v>0.40588235294117658</v>
      </c>
      <c r="AH105" s="137">
        <v>0.41764705882352954</v>
      </c>
      <c r="AI105" s="137">
        <v>0.42941176470588249</v>
      </c>
      <c r="AJ105" s="137">
        <v>0.44117647058823545</v>
      </c>
      <c r="AK105" s="137">
        <v>0.4529411764705884</v>
      </c>
      <c r="AL105" s="137">
        <v>0.46470588235294136</v>
      </c>
      <c r="AM105" s="137">
        <v>0.47647058823529431</v>
      </c>
      <c r="AN105" s="137">
        <v>0.48823529411764727</v>
      </c>
      <c r="AO105" s="137">
        <v>0.5</v>
      </c>
    </row>
    <row r="106" spans="1:41" s="66" customFormat="1" ht="14.25" customHeight="1" x14ac:dyDescent="0.3">
      <c r="A106" s="79">
        <f t="shared" si="2"/>
        <v>14</v>
      </c>
      <c r="B106" s="79" t="s">
        <v>85</v>
      </c>
      <c r="C106" s="79" t="s">
        <v>86</v>
      </c>
      <c r="D106" s="79">
        <v>10</v>
      </c>
      <c r="E106" s="79" t="s">
        <v>289</v>
      </c>
      <c r="F106" s="79" t="s">
        <v>295</v>
      </c>
      <c r="G106" s="79" t="s">
        <v>290</v>
      </c>
      <c r="H106" s="79">
        <v>0</v>
      </c>
      <c r="I106" s="72">
        <v>1</v>
      </c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</row>
    <row r="107" spans="1:41" s="66" customFormat="1" ht="14.25" customHeight="1" x14ac:dyDescent="0.3">
      <c r="A107" s="95">
        <f t="shared" ref="A107" si="4">A104+1</f>
        <v>15</v>
      </c>
      <c r="B107" s="96" t="s">
        <v>73</v>
      </c>
      <c r="C107" s="95" t="s">
        <v>74</v>
      </c>
      <c r="D107" s="95">
        <v>1</v>
      </c>
      <c r="E107" s="95" t="s">
        <v>276</v>
      </c>
      <c r="F107" s="95" t="s">
        <v>292</v>
      </c>
      <c r="G107" s="95" t="s">
        <v>290</v>
      </c>
      <c r="H107" s="95">
        <v>0</v>
      </c>
      <c r="I107" s="92">
        <v>1204.83</v>
      </c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</row>
    <row r="108" spans="1:41" s="66" customFormat="1" ht="14.25" customHeight="1" x14ac:dyDescent="0.3">
      <c r="A108" s="95">
        <f t="shared" ref="A108:A116" si="5">A107</f>
        <v>15</v>
      </c>
      <c r="B108" s="96" t="s">
        <v>73</v>
      </c>
      <c r="C108" s="95" t="s">
        <v>74</v>
      </c>
      <c r="D108" s="95">
        <v>2</v>
      </c>
      <c r="E108" s="95" t="s">
        <v>278</v>
      </c>
      <c r="F108" s="95" t="s">
        <v>292</v>
      </c>
      <c r="G108" s="95" t="s">
        <v>290</v>
      </c>
      <c r="H108" s="95">
        <v>0</v>
      </c>
      <c r="I108" s="92">
        <v>18.350000000000001</v>
      </c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</row>
    <row r="109" spans="1:41" s="66" customFormat="1" ht="14.25" customHeight="1" x14ac:dyDescent="0.3">
      <c r="A109" s="95">
        <f t="shared" si="5"/>
        <v>15</v>
      </c>
      <c r="B109" s="96" t="s">
        <v>73</v>
      </c>
      <c r="C109" s="95" t="s">
        <v>74</v>
      </c>
      <c r="D109" s="95">
        <v>3</v>
      </c>
      <c r="E109" s="95" t="s">
        <v>281</v>
      </c>
      <c r="F109" s="95" t="s">
        <v>279</v>
      </c>
      <c r="G109" s="95" t="s">
        <v>290</v>
      </c>
      <c r="H109" s="95">
        <v>0</v>
      </c>
      <c r="I109" s="110">
        <f>5.29/(1000*0.0036)</f>
        <v>1.4694444444444443</v>
      </c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</row>
    <row r="110" spans="1:41" s="66" customFormat="1" ht="14.25" customHeight="1" x14ac:dyDescent="0.3">
      <c r="A110" s="95">
        <f t="shared" si="5"/>
        <v>15</v>
      </c>
      <c r="B110" s="96" t="s">
        <v>73</v>
      </c>
      <c r="C110" s="95" t="s">
        <v>74</v>
      </c>
      <c r="D110" s="95">
        <v>4</v>
      </c>
      <c r="E110" s="95" t="s">
        <v>282</v>
      </c>
      <c r="F110" s="95" t="s">
        <v>294</v>
      </c>
      <c r="G110" s="95" t="s">
        <v>290</v>
      </c>
      <c r="H110" s="95">
        <v>0</v>
      </c>
      <c r="I110" s="92">
        <v>0</v>
      </c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</row>
    <row r="111" spans="1:41" s="66" customFormat="1" ht="14.25" customHeight="1" x14ac:dyDescent="0.3">
      <c r="A111" s="95">
        <f t="shared" si="5"/>
        <v>15</v>
      </c>
      <c r="B111" s="96" t="s">
        <v>73</v>
      </c>
      <c r="C111" s="95" t="s">
        <v>74</v>
      </c>
      <c r="D111" s="95">
        <v>5</v>
      </c>
      <c r="E111" s="95" t="s">
        <v>284</v>
      </c>
      <c r="F111" s="95" t="s">
        <v>294</v>
      </c>
      <c r="G111" s="95" t="s">
        <v>283</v>
      </c>
      <c r="H111" s="95">
        <v>0</v>
      </c>
      <c r="I111" s="92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</row>
    <row r="112" spans="1:41" s="66" customFormat="1" ht="14.25" customHeight="1" x14ac:dyDescent="0.3">
      <c r="A112" s="95">
        <f t="shared" si="5"/>
        <v>15</v>
      </c>
      <c r="B112" s="96" t="s">
        <v>73</v>
      </c>
      <c r="C112" s="95" t="s">
        <v>74</v>
      </c>
      <c r="D112" s="95">
        <v>6</v>
      </c>
      <c r="E112" s="95" t="s">
        <v>285</v>
      </c>
      <c r="F112" s="95"/>
      <c r="G112" s="95" t="s">
        <v>291</v>
      </c>
      <c r="H112" s="95">
        <v>0</v>
      </c>
      <c r="I112" s="92">
        <f>I113*1.05</f>
        <v>0</v>
      </c>
      <c r="J112" s="77">
        <f t="shared" ref="J112:AO112" si="6">J113*1.05</f>
        <v>0</v>
      </c>
      <c r="K112" s="77">
        <f t="shared" si="6"/>
        <v>0</v>
      </c>
      <c r="L112" s="77">
        <f t="shared" si="6"/>
        <v>0</v>
      </c>
      <c r="M112" s="77">
        <f t="shared" si="6"/>
        <v>0</v>
      </c>
      <c r="N112" s="77">
        <f t="shared" si="6"/>
        <v>0</v>
      </c>
      <c r="O112" s="77">
        <f t="shared" si="6"/>
        <v>1.7880912000000002</v>
      </c>
      <c r="P112" s="77">
        <f t="shared" si="6"/>
        <v>1.7880912000000002</v>
      </c>
      <c r="Q112" s="77">
        <f t="shared" si="6"/>
        <v>1.7880912000000002</v>
      </c>
      <c r="R112" s="77">
        <f t="shared" si="6"/>
        <v>1.7880912000000002</v>
      </c>
      <c r="S112" s="77">
        <f t="shared" si="6"/>
        <v>0</v>
      </c>
      <c r="T112" s="77">
        <f t="shared" si="6"/>
        <v>0</v>
      </c>
      <c r="U112" s="77">
        <f t="shared" si="6"/>
        <v>0</v>
      </c>
      <c r="V112" s="77">
        <f t="shared" si="6"/>
        <v>0</v>
      </c>
      <c r="W112" s="77">
        <f t="shared" si="6"/>
        <v>0</v>
      </c>
      <c r="X112" s="77">
        <f t="shared" si="6"/>
        <v>0</v>
      </c>
      <c r="Y112" s="77">
        <f t="shared" si="6"/>
        <v>0</v>
      </c>
      <c r="Z112" s="77">
        <f t="shared" si="6"/>
        <v>0</v>
      </c>
      <c r="AA112" s="77">
        <f t="shared" si="6"/>
        <v>0</v>
      </c>
      <c r="AB112" s="77">
        <f t="shared" si="6"/>
        <v>0</v>
      </c>
      <c r="AC112" s="77">
        <f t="shared" si="6"/>
        <v>0</v>
      </c>
      <c r="AD112" s="77">
        <f t="shared" si="6"/>
        <v>0</v>
      </c>
      <c r="AE112" s="77">
        <f t="shared" si="6"/>
        <v>0</v>
      </c>
      <c r="AF112" s="77">
        <f t="shared" si="6"/>
        <v>0</v>
      </c>
      <c r="AG112" s="77">
        <f t="shared" si="6"/>
        <v>0</v>
      </c>
      <c r="AH112" s="77">
        <f t="shared" si="6"/>
        <v>0</v>
      </c>
      <c r="AI112" s="77">
        <f t="shared" si="6"/>
        <v>0</v>
      </c>
      <c r="AJ112" s="77">
        <f t="shared" si="6"/>
        <v>0</v>
      </c>
      <c r="AK112" s="77">
        <f t="shared" si="6"/>
        <v>0</v>
      </c>
      <c r="AL112" s="77">
        <f t="shared" si="6"/>
        <v>0</v>
      </c>
      <c r="AM112" s="77">
        <f t="shared" si="6"/>
        <v>0</v>
      </c>
      <c r="AN112" s="77">
        <f t="shared" si="6"/>
        <v>0</v>
      </c>
      <c r="AO112" s="77">
        <f t="shared" si="6"/>
        <v>0</v>
      </c>
    </row>
    <row r="113" spans="1:41" s="66" customFormat="1" ht="14.25" customHeight="1" x14ac:dyDescent="0.3">
      <c r="A113" s="95">
        <f t="shared" si="5"/>
        <v>15</v>
      </c>
      <c r="B113" s="96" t="s">
        <v>73</v>
      </c>
      <c r="C113" s="95" t="s">
        <v>74</v>
      </c>
      <c r="D113" s="95">
        <v>7</v>
      </c>
      <c r="E113" s="95" t="s">
        <v>286</v>
      </c>
      <c r="F113" s="95"/>
      <c r="G113" s="95" t="s">
        <v>291</v>
      </c>
      <c r="H113" s="95">
        <v>0</v>
      </c>
      <c r="I113" s="141">
        <f>I111*I115*8760*0.0036</f>
        <v>0</v>
      </c>
      <c r="J113" s="137">
        <f t="shared" ref="J113:AO113" si="7">J111*J115*8760*0.0036</f>
        <v>0</v>
      </c>
      <c r="K113" s="137">
        <f t="shared" si="7"/>
        <v>0</v>
      </c>
      <c r="L113" s="137">
        <f t="shared" si="7"/>
        <v>0</v>
      </c>
      <c r="M113" s="137">
        <f t="shared" si="7"/>
        <v>0</v>
      </c>
      <c r="N113" s="137">
        <f t="shared" si="7"/>
        <v>0</v>
      </c>
      <c r="O113" s="142">
        <f>O114*O115*8760*0.0036</f>
        <v>1.7029440000000002</v>
      </c>
      <c r="P113" s="142">
        <f>O113</f>
        <v>1.7029440000000002</v>
      </c>
      <c r="Q113" s="142">
        <f>P113</f>
        <v>1.7029440000000002</v>
      </c>
      <c r="R113" s="142">
        <f>Q113</f>
        <v>1.7029440000000002</v>
      </c>
      <c r="S113" s="137">
        <f t="shared" si="7"/>
        <v>0</v>
      </c>
      <c r="T113" s="137">
        <f t="shared" si="7"/>
        <v>0</v>
      </c>
      <c r="U113" s="137">
        <f t="shared" si="7"/>
        <v>0</v>
      </c>
      <c r="V113" s="137">
        <f t="shared" si="7"/>
        <v>0</v>
      </c>
      <c r="W113" s="137">
        <f t="shared" si="7"/>
        <v>0</v>
      </c>
      <c r="X113" s="137">
        <f t="shared" si="7"/>
        <v>0</v>
      </c>
      <c r="Y113" s="137">
        <f t="shared" si="7"/>
        <v>0</v>
      </c>
      <c r="Z113" s="137">
        <f t="shared" si="7"/>
        <v>0</v>
      </c>
      <c r="AA113" s="137">
        <f t="shared" si="7"/>
        <v>0</v>
      </c>
      <c r="AB113" s="137">
        <f t="shared" si="7"/>
        <v>0</v>
      </c>
      <c r="AC113" s="137">
        <f t="shared" si="7"/>
        <v>0</v>
      </c>
      <c r="AD113" s="137">
        <f t="shared" si="7"/>
        <v>0</v>
      </c>
      <c r="AE113" s="137">
        <f t="shared" si="7"/>
        <v>0</v>
      </c>
      <c r="AF113" s="137">
        <f t="shared" si="7"/>
        <v>0</v>
      </c>
      <c r="AG113" s="137">
        <f t="shared" si="7"/>
        <v>0</v>
      </c>
      <c r="AH113" s="137">
        <f t="shared" si="7"/>
        <v>0</v>
      </c>
      <c r="AI113" s="137">
        <f t="shared" si="7"/>
        <v>0</v>
      </c>
      <c r="AJ113" s="137">
        <f t="shared" si="7"/>
        <v>0</v>
      </c>
      <c r="AK113" s="137">
        <f t="shared" si="7"/>
        <v>0</v>
      </c>
      <c r="AL113" s="137">
        <f t="shared" si="7"/>
        <v>0</v>
      </c>
      <c r="AM113" s="137">
        <f t="shared" si="7"/>
        <v>0</v>
      </c>
      <c r="AN113" s="137">
        <f t="shared" si="7"/>
        <v>0</v>
      </c>
      <c r="AO113" s="137">
        <f t="shared" si="7"/>
        <v>0</v>
      </c>
    </row>
    <row r="114" spans="1:41" s="66" customFormat="1" ht="14.25" customHeight="1" x14ac:dyDescent="0.3">
      <c r="A114" s="95">
        <f t="shared" si="5"/>
        <v>15</v>
      </c>
      <c r="B114" s="96" t="s">
        <v>73</v>
      </c>
      <c r="C114" s="95" t="s">
        <v>74</v>
      </c>
      <c r="D114" s="95">
        <v>8</v>
      </c>
      <c r="E114" s="95" t="s">
        <v>287</v>
      </c>
      <c r="F114" s="95" t="s">
        <v>294</v>
      </c>
      <c r="G114" s="95" t="s">
        <v>291</v>
      </c>
      <c r="H114" s="95">
        <v>0</v>
      </c>
      <c r="I114" s="92">
        <v>0</v>
      </c>
      <c r="J114" s="77">
        <v>0</v>
      </c>
      <c r="K114" s="77">
        <v>0</v>
      </c>
      <c r="L114" s="77">
        <v>0</v>
      </c>
      <c r="M114" s="77">
        <v>0</v>
      </c>
      <c r="N114" s="89">
        <v>0</v>
      </c>
      <c r="O114" s="89">
        <v>0.27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89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0</v>
      </c>
      <c r="AD114" s="77">
        <v>0</v>
      </c>
      <c r="AE114" s="77">
        <v>0</v>
      </c>
      <c r="AF114" s="77">
        <v>0</v>
      </c>
      <c r="AG114" s="77">
        <v>0</v>
      </c>
      <c r="AH114" s="77">
        <v>0</v>
      </c>
      <c r="AI114" s="77">
        <v>0</v>
      </c>
      <c r="AJ114" s="77">
        <v>0</v>
      </c>
      <c r="AK114" s="77">
        <v>0</v>
      </c>
      <c r="AL114" s="77">
        <v>0</v>
      </c>
      <c r="AM114" s="77">
        <v>0</v>
      </c>
      <c r="AN114" s="77">
        <v>0</v>
      </c>
      <c r="AO114" s="77">
        <v>0</v>
      </c>
    </row>
    <row r="115" spans="1:41" s="66" customFormat="1" ht="14.25" customHeight="1" x14ac:dyDescent="0.3">
      <c r="A115" s="95">
        <f t="shared" si="5"/>
        <v>15</v>
      </c>
      <c r="B115" s="96" t="s">
        <v>73</v>
      </c>
      <c r="C115" s="95" t="s">
        <v>74</v>
      </c>
      <c r="D115" s="95">
        <v>9</v>
      </c>
      <c r="E115" s="95" t="s">
        <v>288</v>
      </c>
      <c r="F115" s="95" t="s">
        <v>295</v>
      </c>
      <c r="G115" s="95" t="s">
        <v>291</v>
      </c>
      <c r="H115" s="95">
        <v>0</v>
      </c>
      <c r="I115" s="92">
        <v>0.39108374575994781</v>
      </c>
      <c r="J115" s="77">
        <v>0.42298912948619238</v>
      </c>
      <c r="K115" s="77">
        <v>0.38862903503048318</v>
      </c>
      <c r="L115" s="77">
        <v>0.37951041246177003</v>
      </c>
      <c r="M115" s="77">
        <v>0.39047874669137217</v>
      </c>
      <c r="N115" s="77">
        <v>0.2</v>
      </c>
      <c r="O115" s="77">
        <v>0.2</v>
      </c>
      <c r="P115" s="77">
        <v>0.2</v>
      </c>
      <c r="Q115" s="77">
        <v>0.2</v>
      </c>
      <c r="R115" s="77">
        <v>0.2</v>
      </c>
      <c r="S115" s="77">
        <v>0.2</v>
      </c>
      <c r="T115" s="77">
        <v>0.2</v>
      </c>
      <c r="U115" s="77">
        <v>0.2</v>
      </c>
      <c r="V115" s="77">
        <v>0.2</v>
      </c>
      <c r="W115" s="77">
        <v>0.2</v>
      </c>
      <c r="X115" s="77">
        <v>0.2</v>
      </c>
      <c r="Y115" s="77">
        <v>0.2</v>
      </c>
      <c r="Z115" s="77">
        <v>0.2</v>
      </c>
      <c r="AA115" s="77">
        <v>0.2</v>
      </c>
      <c r="AB115" s="77">
        <v>0.2</v>
      </c>
      <c r="AC115" s="77">
        <v>0.2</v>
      </c>
      <c r="AD115" s="77">
        <v>0.2</v>
      </c>
      <c r="AE115" s="77">
        <v>0.2</v>
      </c>
      <c r="AF115" s="77">
        <v>0.2</v>
      </c>
      <c r="AG115" s="77">
        <v>0.2</v>
      </c>
      <c r="AH115" s="77">
        <v>0.2</v>
      </c>
      <c r="AI115" s="77">
        <v>0.2</v>
      </c>
      <c r="AJ115" s="77">
        <v>0.2</v>
      </c>
      <c r="AK115" s="77">
        <v>0.2</v>
      </c>
      <c r="AL115" s="77">
        <v>0.2</v>
      </c>
      <c r="AM115" s="77">
        <v>0.2</v>
      </c>
      <c r="AN115" s="77">
        <v>0.2</v>
      </c>
      <c r="AO115" s="77">
        <v>0.2</v>
      </c>
    </row>
    <row r="116" spans="1:41" s="66" customFormat="1" ht="14.25" customHeight="1" x14ac:dyDescent="0.3">
      <c r="A116" s="95">
        <f t="shared" si="5"/>
        <v>15</v>
      </c>
      <c r="B116" s="96" t="s">
        <v>73</v>
      </c>
      <c r="C116" s="95" t="s">
        <v>74</v>
      </c>
      <c r="D116" s="95">
        <v>10</v>
      </c>
      <c r="E116" s="95" t="s">
        <v>289</v>
      </c>
      <c r="F116" s="95" t="s">
        <v>295</v>
      </c>
      <c r="G116" s="95" t="s">
        <v>290</v>
      </c>
      <c r="H116" s="95">
        <v>0</v>
      </c>
      <c r="I116" s="92">
        <v>1</v>
      </c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</row>
    <row r="117" spans="1:41" s="126" customFormat="1" ht="14.25" customHeight="1" x14ac:dyDescent="0.3">
      <c r="A117" s="143">
        <v>14</v>
      </c>
      <c r="B117" s="143" t="s">
        <v>410</v>
      </c>
      <c r="C117" s="143" t="s">
        <v>411</v>
      </c>
      <c r="D117" s="143">
        <v>1</v>
      </c>
      <c r="E117" s="143" t="s">
        <v>276</v>
      </c>
      <c r="F117" s="143" t="s">
        <v>292</v>
      </c>
      <c r="G117" s="143" t="s">
        <v>290</v>
      </c>
      <c r="H117" s="143">
        <v>0</v>
      </c>
      <c r="I117" s="64">
        <v>966.72</v>
      </c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</row>
    <row r="118" spans="1:41" s="126" customFormat="1" ht="14.25" customHeight="1" x14ac:dyDescent="0.3">
      <c r="A118" s="143">
        <f t="shared" ref="A118:A126" si="8">A117</f>
        <v>14</v>
      </c>
      <c r="B118" s="143" t="s">
        <v>410</v>
      </c>
      <c r="C118" s="143" t="s">
        <v>411</v>
      </c>
      <c r="D118" s="143">
        <v>2</v>
      </c>
      <c r="E118" s="143" t="s">
        <v>278</v>
      </c>
      <c r="F118" s="143" t="s">
        <v>292</v>
      </c>
      <c r="G118" s="143" t="s">
        <v>290</v>
      </c>
      <c r="H118" s="143">
        <v>0</v>
      </c>
      <c r="I118" s="64">
        <v>39.57</v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</row>
    <row r="119" spans="1:41" s="126" customFormat="1" ht="14.25" customHeight="1" x14ac:dyDescent="0.3">
      <c r="A119" s="143">
        <f t="shared" si="8"/>
        <v>14</v>
      </c>
      <c r="B119" s="143" t="s">
        <v>410</v>
      </c>
      <c r="C119" s="143" t="s">
        <v>411</v>
      </c>
      <c r="D119" s="143">
        <v>3</v>
      </c>
      <c r="E119" s="143" t="s">
        <v>281</v>
      </c>
      <c r="F119" s="143" t="s">
        <v>279</v>
      </c>
      <c r="G119" s="143" t="s">
        <v>290</v>
      </c>
      <c r="H119" s="143">
        <v>0</v>
      </c>
      <c r="I119" s="109">
        <f>6.4/(1000*0.0036)</f>
        <v>1.7777777777777779</v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</row>
    <row r="120" spans="1:41" s="126" customFormat="1" ht="14.25" customHeight="1" x14ac:dyDescent="0.3">
      <c r="A120" s="143">
        <f t="shared" si="8"/>
        <v>14</v>
      </c>
      <c r="B120" s="143" t="s">
        <v>410</v>
      </c>
      <c r="C120" s="143" t="s">
        <v>411</v>
      </c>
      <c r="D120" s="143">
        <v>4</v>
      </c>
      <c r="E120" s="143" t="s">
        <v>282</v>
      </c>
      <c r="F120" s="143" t="s">
        <v>294</v>
      </c>
      <c r="G120" s="143" t="s">
        <v>290</v>
      </c>
      <c r="H120" s="143">
        <v>0</v>
      </c>
      <c r="I120" s="140">
        <v>1.4516999999999999E-2</v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</row>
    <row r="121" spans="1:41" s="126" customFormat="1" ht="14.25" customHeight="1" x14ac:dyDescent="0.3">
      <c r="A121" s="143">
        <f t="shared" si="8"/>
        <v>14</v>
      </c>
      <c r="B121" s="143" t="s">
        <v>410</v>
      </c>
      <c r="C121" s="143" t="s">
        <v>411</v>
      </c>
      <c r="D121" s="143">
        <v>5</v>
      </c>
      <c r="E121" s="143" t="s">
        <v>284</v>
      </c>
      <c r="F121" s="143" t="s">
        <v>294</v>
      </c>
      <c r="G121" s="143" t="s">
        <v>283</v>
      </c>
      <c r="H121" s="143">
        <v>0</v>
      </c>
      <c r="I121" s="140">
        <v>0</v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</row>
    <row r="122" spans="1:41" s="126" customFormat="1" ht="14.25" customHeight="1" x14ac:dyDescent="0.3">
      <c r="A122" s="143">
        <f t="shared" si="8"/>
        <v>14</v>
      </c>
      <c r="B122" s="143" t="s">
        <v>410</v>
      </c>
      <c r="C122" s="143" t="s">
        <v>411</v>
      </c>
      <c r="D122" s="143">
        <v>6</v>
      </c>
      <c r="E122" s="143" t="s">
        <v>285</v>
      </c>
      <c r="F122" s="143"/>
      <c r="G122" s="143" t="s">
        <v>283</v>
      </c>
      <c r="H122" s="143">
        <v>0</v>
      </c>
      <c r="I122" s="140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42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</row>
    <row r="123" spans="1:41" s="126" customFormat="1" ht="14.25" customHeight="1" x14ac:dyDescent="0.3">
      <c r="A123" s="143">
        <f t="shared" si="8"/>
        <v>14</v>
      </c>
      <c r="B123" s="143" t="s">
        <v>410</v>
      </c>
      <c r="C123" s="143" t="s">
        <v>411</v>
      </c>
      <c r="D123" s="143">
        <v>7</v>
      </c>
      <c r="E123" s="143" t="s">
        <v>286</v>
      </c>
      <c r="F123" s="143"/>
      <c r="G123" s="143" t="s">
        <v>291</v>
      </c>
      <c r="H123" s="143">
        <v>0</v>
      </c>
      <c r="I123" s="144">
        <f>I120*I125*8760*0.0036</f>
        <v>9.1561622400000001E-2</v>
      </c>
      <c r="J123" s="142">
        <f>I123+J124*$I$125*8760*0.0036</f>
        <v>9.1561622400000001E-2</v>
      </c>
      <c r="K123" s="142">
        <f>J123+K124*$I$125*8760*0.0036</f>
        <v>0.1256205024</v>
      </c>
      <c r="L123" s="142">
        <f t="shared" ref="L123:AO123" si="9">K123+L124*$I$125*8760*0.0036</f>
        <v>0.1256205024</v>
      </c>
      <c r="M123" s="142">
        <f t="shared" si="9"/>
        <v>0.1256205024</v>
      </c>
      <c r="N123" s="142">
        <f t="shared" si="9"/>
        <v>0.1256205024</v>
      </c>
      <c r="O123" s="142">
        <f t="shared" si="9"/>
        <v>0.1256205024</v>
      </c>
      <c r="P123" s="142">
        <f t="shared" si="9"/>
        <v>0.1256205024</v>
      </c>
      <c r="Q123" s="142">
        <f t="shared" si="9"/>
        <v>0.1256205024</v>
      </c>
      <c r="R123" s="142">
        <f t="shared" si="9"/>
        <v>0.1256205024</v>
      </c>
      <c r="S123" s="142">
        <f t="shared" si="9"/>
        <v>0.1256205024</v>
      </c>
      <c r="T123" s="142">
        <f t="shared" si="9"/>
        <v>0.1256205024</v>
      </c>
      <c r="U123" s="142">
        <f t="shared" si="9"/>
        <v>0.1256205024</v>
      </c>
      <c r="V123" s="142">
        <f t="shared" si="9"/>
        <v>0.1256205024</v>
      </c>
      <c r="W123" s="142">
        <f t="shared" si="9"/>
        <v>0.1256205024</v>
      </c>
      <c r="X123" s="142">
        <f t="shared" si="9"/>
        <v>0.1256205024</v>
      </c>
      <c r="Y123" s="142">
        <f t="shared" si="9"/>
        <v>0.1256205024</v>
      </c>
      <c r="Z123" s="142">
        <f t="shared" si="9"/>
        <v>0.1256205024</v>
      </c>
      <c r="AA123" s="142">
        <f t="shared" si="9"/>
        <v>0.1256205024</v>
      </c>
      <c r="AB123" s="142">
        <f t="shared" si="9"/>
        <v>0.1256205024</v>
      </c>
      <c r="AC123" s="142">
        <f t="shared" si="9"/>
        <v>0.1256205024</v>
      </c>
      <c r="AD123" s="142">
        <f t="shared" si="9"/>
        <v>0.1256205024</v>
      </c>
      <c r="AE123" s="142">
        <f t="shared" si="9"/>
        <v>0.1256205024</v>
      </c>
      <c r="AF123" s="142">
        <f t="shared" si="9"/>
        <v>0.1256205024</v>
      </c>
      <c r="AG123" s="142">
        <f t="shared" si="9"/>
        <v>0.1256205024</v>
      </c>
      <c r="AH123" s="142">
        <f t="shared" si="9"/>
        <v>0.1256205024</v>
      </c>
      <c r="AI123" s="142">
        <f t="shared" si="9"/>
        <v>0.1256205024</v>
      </c>
      <c r="AJ123" s="142">
        <f t="shared" si="9"/>
        <v>0.1256205024</v>
      </c>
      <c r="AK123" s="142">
        <f t="shared" si="9"/>
        <v>0.1256205024</v>
      </c>
      <c r="AL123" s="142">
        <f t="shared" si="9"/>
        <v>0.1256205024</v>
      </c>
      <c r="AM123" s="142">
        <f t="shared" si="9"/>
        <v>0.1256205024</v>
      </c>
      <c r="AN123" s="142">
        <f t="shared" si="9"/>
        <v>0.1256205024</v>
      </c>
      <c r="AO123" s="142">
        <f t="shared" si="9"/>
        <v>0.1256205024</v>
      </c>
    </row>
    <row r="124" spans="1:41" s="126" customFormat="1" ht="14.25" customHeight="1" x14ac:dyDescent="0.3">
      <c r="A124" s="143">
        <f t="shared" si="8"/>
        <v>14</v>
      </c>
      <c r="B124" s="143" t="s">
        <v>410</v>
      </c>
      <c r="C124" s="143" t="s">
        <v>411</v>
      </c>
      <c r="D124" s="143">
        <v>8</v>
      </c>
      <c r="E124" s="143" t="s">
        <v>287</v>
      </c>
      <c r="F124" s="143" t="s">
        <v>294</v>
      </c>
      <c r="G124" s="143" t="s">
        <v>291</v>
      </c>
      <c r="H124" s="143">
        <v>0</v>
      </c>
      <c r="I124" s="140">
        <v>0</v>
      </c>
      <c r="J124" s="137">
        <v>0</v>
      </c>
      <c r="K124" s="137">
        <f>(12.7+5.4+1.017+0.8)/1000-(12.7+1.017+0.8)/1000</f>
        <v>5.400000000000002E-3</v>
      </c>
      <c r="L124" s="137">
        <v>0</v>
      </c>
      <c r="M124" s="137">
        <v>0</v>
      </c>
      <c r="N124" s="137">
        <v>0</v>
      </c>
      <c r="O124" s="137">
        <v>0</v>
      </c>
      <c r="P124" s="137">
        <v>0</v>
      </c>
      <c r="Q124" s="137">
        <v>0</v>
      </c>
      <c r="R124" s="137">
        <v>0</v>
      </c>
      <c r="S124" s="137">
        <v>0</v>
      </c>
      <c r="T124" s="137">
        <v>0</v>
      </c>
      <c r="U124" s="137">
        <v>0</v>
      </c>
      <c r="V124" s="137">
        <v>0</v>
      </c>
      <c r="W124" s="137">
        <v>0</v>
      </c>
      <c r="X124" s="137">
        <v>0</v>
      </c>
      <c r="Y124" s="137">
        <v>0</v>
      </c>
      <c r="Z124" s="137">
        <v>0</v>
      </c>
      <c r="AA124" s="137">
        <v>0</v>
      </c>
      <c r="AB124" s="137">
        <v>0</v>
      </c>
      <c r="AC124" s="137">
        <v>0</v>
      </c>
      <c r="AD124" s="137">
        <v>0</v>
      </c>
      <c r="AE124" s="137">
        <v>0</v>
      </c>
      <c r="AF124" s="137">
        <v>0</v>
      </c>
      <c r="AG124" s="137">
        <v>0</v>
      </c>
      <c r="AH124" s="137">
        <v>0</v>
      </c>
      <c r="AI124" s="137">
        <v>0</v>
      </c>
      <c r="AJ124" s="137">
        <v>0</v>
      </c>
      <c r="AK124" s="137">
        <v>0</v>
      </c>
      <c r="AL124" s="137">
        <v>0</v>
      </c>
      <c r="AM124" s="137">
        <v>0</v>
      </c>
      <c r="AN124" s="137">
        <v>0</v>
      </c>
      <c r="AO124" s="137">
        <v>0</v>
      </c>
    </row>
    <row r="125" spans="1:41" s="126" customFormat="1" ht="14.25" customHeight="1" x14ac:dyDescent="0.3">
      <c r="A125" s="143">
        <f t="shared" si="8"/>
        <v>14</v>
      </c>
      <c r="B125" s="143" t="s">
        <v>410</v>
      </c>
      <c r="C125" s="143" t="s">
        <v>411</v>
      </c>
      <c r="D125" s="143">
        <v>9</v>
      </c>
      <c r="E125" s="143" t="s">
        <v>288</v>
      </c>
      <c r="F125" s="143" t="s">
        <v>295</v>
      </c>
      <c r="G125" s="143" t="s">
        <v>290</v>
      </c>
      <c r="H125" s="143">
        <v>0</v>
      </c>
      <c r="I125" s="140">
        <v>0.2</v>
      </c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</row>
    <row r="126" spans="1:41" s="126" customFormat="1" ht="14.25" customHeight="1" x14ac:dyDescent="0.3">
      <c r="A126" s="143">
        <f t="shared" si="8"/>
        <v>14</v>
      </c>
      <c r="B126" s="143" t="s">
        <v>410</v>
      </c>
      <c r="C126" s="143" t="s">
        <v>411</v>
      </c>
      <c r="D126" s="143">
        <v>10</v>
      </c>
      <c r="E126" s="143" t="s">
        <v>289</v>
      </c>
      <c r="F126" s="143" t="s">
        <v>295</v>
      </c>
      <c r="G126" s="143" t="s">
        <v>290</v>
      </c>
      <c r="H126" s="143">
        <v>0</v>
      </c>
      <c r="I126" s="140">
        <v>1</v>
      </c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</row>
    <row r="127" spans="1:41" s="126" customFormat="1" ht="14.25" customHeight="1" x14ac:dyDescent="0.3">
      <c r="A127" s="145">
        <f t="shared" ref="A127" si="10">A124+1</f>
        <v>15</v>
      </c>
      <c r="B127" s="145" t="s">
        <v>412</v>
      </c>
      <c r="C127" s="145" t="s">
        <v>413</v>
      </c>
      <c r="D127" s="145">
        <v>1</v>
      </c>
      <c r="E127" s="145" t="s">
        <v>276</v>
      </c>
      <c r="F127" s="145" t="s">
        <v>292</v>
      </c>
      <c r="G127" s="145" t="s">
        <v>290</v>
      </c>
      <c r="H127" s="145">
        <v>0</v>
      </c>
      <c r="I127" s="92">
        <v>1204.83</v>
      </c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</row>
    <row r="128" spans="1:41" s="126" customFormat="1" ht="14.25" customHeight="1" x14ac:dyDescent="0.3">
      <c r="A128" s="145">
        <f t="shared" ref="A128:A136" si="11">A127</f>
        <v>15</v>
      </c>
      <c r="B128" s="145" t="s">
        <v>412</v>
      </c>
      <c r="C128" s="145" t="s">
        <v>413</v>
      </c>
      <c r="D128" s="145">
        <v>2</v>
      </c>
      <c r="E128" s="145" t="s">
        <v>278</v>
      </c>
      <c r="F128" s="145" t="s">
        <v>292</v>
      </c>
      <c r="G128" s="145" t="s">
        <v>290</v>
      </c>
      <c r="H128" s="145">
        <v>0</v>
      </c>
      <c r="I128" s="92">
        <v>18.350000000000001</v>
      </c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</row>
    <row r="129" spans="1:41" s="126" customFormat="1" ht="14.25" customHeight="1" x14ac:dyDescent="0.3">
      <c r="A129" s="145">
        <f t="shared" si="11"/>
        <v>15</v>
      </c>
      <c r="B129" s="145" t="s">
        <v>412</v>
      </c>
      <c r="C129" s="145" t="s">
        <v>413</v>
      </c>
      <c r="D129" s="145">
        <v>3</v>
      </c>
      <c r="E129" s="145" t="s">
        <v>281</v>
      </c>
      <c r="F129" s="145" t="s">
        <v>279</v>
      </c>
      <c r="G129" s="145" t="s">
        <v>290</v>
      </c>
      <c r="H129" s="145">
        <v>0</v>
      </c>
      <c r="I129" s="110">
        <f>5.29/(1000*0.0036)</f>
        <v>1.4694444444444443</v>
      </c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</row>
    <row r="130" spans="1:41" s="126" customFormat="1" ht="14.25" customHeight="1" x14ac:dyDescent="0.3">
      <c r="A130" s="145">
        <f t="shared" si="11"/>
        <v>15</v>
      </c>
      <c r="B130" s="145" t="s">
        <v>412</v>
      </c>
      <c r="C130" s="145" t="s">
        <v>413</v>
      </c>
      <c r="D130" s="145">
        <v>4</v>
      </c>
      <c r="E130" s="145" t="s">
        <v>282</v>
      </c>
      <c r="F130" s="145" t="s">
        <v>294</v>
      </c>
      <c r="G130" s="145" t="s">
        <v>290</v>
      </c>
      <c r="H130" s="145">
        <v>0</v>
      </c>
      <c r="I130" s="141">
        <v>2.8000000000000001E-2</v>
      </c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</row>
    <row r="131" spans="1:41" s="126" customFormat="1" ht="14.25" customHeight="1" x14ac:dyDescent="0.3">
      <c r="A131" s="145">
        <f t="shared" si="11"/>
        <v>15</v>
      </c>
      <c r="B131" s="145" t="s">
        <v>412</v>
      </c>
      <c r="C131" s="145" t="s">
        <v>413</v>
      </c>
      <c r="D131" s="145">
        <v>5</v>
      </c>
      <c r="E131" s="145" t="s">
        <v>284</v>
      </c>
      <c r="F131" s="145" t="s">
        <v>294</v>
      </c>
      <c r="G131" s="145" t="s">
        <v>283</v>
      </c>
      <c r="H131" s="145">
        <v>0</v>
      </c>
      <c r="I131" s="141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</row>
    <row r="132" spans="1:41" s="126" customFormat="1" ht="14.25" customHeight="1" x14ac:dyDescent="0.3">
      <c r="A132" s="145">
        <f t="shared" si="11"/>
        <v>15</v>
      </c>
      <c r="B132" s="145" t="s">
        <v>412</v>
      </c>
      <c r="C132" s="145" t="s">
        <v>413</v>
      </c>
      <c r="D132" s="145">
        <v>6</v>
      </c>
      <c r="E132" s="145" t="s">
        <v>285</v>
      </c>
      <c r="F132" s="145"/>
      <c r="G132" s="145" t="s">
        <v>283</v>
      </c>
      <c r="H132" s="145">
        <v>0</v>
      </c>
      <c r="I132" s="141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</row>
    <row r="133" spans="1:41" s="126" customFormat="1" ht="14.25" customHeight="1" x14ac:dyDescent="0.3">
      <c r="A133" s="145">
        <f t="shared" si="11"/>
        <v>15</v>
      </c>
      <c r="B133" s="145" t="s">
        <v>412</v>
      </c>
      <c r="C133" s="145" t="s">
        <v>413</v>
      </c>
      <c r="D133" s="145">
        <v>7</v>
      </c>
      <c r="E133" s="145" t="s">
        <v>286</v>
      </c>
      <c r="F133" s="145"/>
      <c r="G133" s="145" t="s">
        <v>283</v>
      </c>
      <c r="H133" s="145">
        <v>0</v>
      </c>
      <c r="I133" s="146"/>
      <c r="J133" s="147"/>
      <c r="K133" s="147"/>
      <c r="L133" s="147"/>
      <c r="M133" s="147"/>
      <c r="N133" s="147"/>
      <c r="O133" s="14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</row>
    <row r="134" spans="1:41" s="126" customFormat="1" ht="14.25" customHeight="1" x14ac:dyDescent="0.3">
      <c r="A134" s="145">
        <f t="shared" si="11"/>
        <v>15</v>
      </c>
      <c r="B134" s="145" t="s">
        <v>412</v>
      </c>
      <c r="C134" s="145" t="s">
        <v>413</v>
      </c>
      <c r="D134" s="145">
        <v>8</v>
      </c>
      <c r="E134" s="145" t="s">
        <v>287</v>
      </c>
      <c r="F134" s="145" t="s">
        <v>294</v>
      </c>
      <c r="G134" s="145" t="s">
        <v>283</v>
      </c>
      <c r="H134" s="145">
        <v>0</v>
      </c>
      <c r="I134" s="146"/>
      <c r="J134" s="147"/>
      <c r="K134" s="147"/>
      <c r="L134" s="147"/>
      <c r="M134" s="147"/>
      <c r="N134" s="147"/>
      <c r="O134" s="147"/>
      <c r="P134" s="116"/>
      <c r="Q134" s="116"/>
      <c r="R134" s="116"/>
      <c r="S134" s="116"/>
      <c r="T134" s="116"/>
      <c r="U134" s="116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</row>
    <row r="135" spans="1:41" s="126" customFormat="1" ht="14.25" customHeight="1" x14ac:dyDescent="0.3">
      <c r="A135" s="145">
        <f t="shared" si="11"/>
        <v>15</v>
      </c>
      <c r="B135" s="145" t="s">
        <v>412</v>
      </c>
      <c r="C135" s="145" t="s">
        <v>413</v>
      </c>
      <c r="D135" s="145">
        <v>9</v>
      </c>
      <c r="E135" s="145" t="s">
        <v>288</v>
      </c>
      <c r="F135" s="145" t="s">
        <v>295</v>
      </c>
      <c r="G135" s="145" t="s">
        <v>290</v>
      </c>
      <c r="H135" s="145">
        <v>0</v>
      </c>
      <c r="I135" s="141">
        <v>0.2</v>
      </c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</row>
    <row r="136" spans="1:41" s="126" customFormat="1" ht="14.25" customHeight="1" x14ac:dyDescent="0.3">
      <c r="A136" s="145">
        <f t="shared" si="11"/>
        <v>15</v>
      </c>
      <c r="B136" s="145" t="s">
        <v>412</v>
      </c>
      <c r="C136" s="145" t="s">
        <v>413</v>
      </c>
      <c r="D136" s="145">
        <v>10</v>
      </c>
      <c r="E136" s="145" t="s">
        <v>289</v>
      </c>
      <c r="F136" s="145" t="s">
        <v>295</v>
      </c>
      <c r="G136" s="145" t="s">
        <v>290</v>
      </c>
      <c r="H136" s="145">
        <v>0</v>
      </c>
      <c r="I136" s="141">
        <v>1</v>
      </c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</row>
    <row r="137" spans="1:41" s="65" customFormat="1" ht="14.25" customHeight="1" x14ac:dyDescent="0.3">
      <c r="A137" s="79">
        <f t="shared" ref="A137" si="12">A114+1</f>
        <v>16</v>
      </c>
      <c r="B137" s="79" t="s">
        <v>310</v>
      </c>
      <c r="C137" s="79" t="s">
        <v>311</v>
      </c>
      <c r="D137" s="79">
        <v>1</v>
      </c>
      <c r="E137" s="79" t="s">
        <v>276</v>
      </c>
      <c r="F137" s="79" t="s">
        <v>292</v>
      </c>
      <c r="G137" s="79" t="s">
        <v>290</v>
      </c>
      <c r="H137" s="79">
        <v>0</v>
      </c>
      <c r="I137" s="111">
        <v>1597.51</v>
      </c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</row>
    <row r="138" spans="1:41" s="65" customFormat="1" ht="14.25" customHeight="1" x14ac:dyDescent="0.3">
      <c r="A138" s="79">
        <f t="shared" ref="A138:A146" si="13">A137</f>
        <v>16</v>
      </c>
      <c r="B138" s="79" t="s">
        <v>310</v>
      </c>
      <c r="C138" s="79" t="s">
        <v>311</v>
      </c>
      <c r="D138" s="79">
        <v>2</v>
      </c>
      <c r="E138" s="79" t="s">
        <v>278</v>
      </c>
      <c r="F138" s="79" t="s">
        <v>292</v>
      </c>
      <c r="G138" s="79" t="s">
        <v>290</v>
      </c>
      <c r="H138" s="79">
        <v>0</v>
      </c>
      <c r="I138" s="111">
        <v>42.88</v>
      </c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</row>
    <row r="139" spans="1:41" s="65" customFormat="1" ht="14.25" customHeight="1" x14ac:dyDescent="0.3">
      <c r="A139" s="79">
        <f t="shared" si="13"/>
        <v>16</v>
      </c>
      <c r="B139" s="79" t="s">
        <v>310</v>
      </c>
      <c r="C139" s="79" t="s">
        <v>311</v>
      </c>
      <c r="D139" s="79">
        <v>3</v>
      </c>
      <c r="E139" s="79" t="s">
        <v>281</v>
      </c>
      <c r="F139" s="79" t="s">
        <v>279</v>
      </c>
      <c r="G139" s="79" t="s">
        <v>290</v>
      </c>
      <c r="H139" s="79">
        <v>0</v>
      </c>
      <c r="I139" s="112">
        <v>0</v>
      </c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</row>
    <row r="140" spans="1:41" s="65" customFormat="1" ht="14.25" customHeight="1" x14ac:dyDescent="0.3">
      <c r="A140" s="79">
        <f t="shared" si="13"/>
        <v>16</v>
      </c>
      <c r="B140" s="79" t="s">
        <v>310</v>
      </c>
      <c r="C140" s="79" t="s">
        <v>311</v>
      </c>
      <c r="D140" s="79">
        <v>4</v>
      </c>
      <c r="E140" s="79" t="s">
        <v>282</v>
      </c>
      <c r="F140" s="79" t="s">
        <v>294</v>
      </c>
      <c r="G140" s="79" t="s">
        <v>290</v>
      </c>
      <c r="H140" s="79">
        <v>0</v>
      </c>
      <c r="I140" s="111">
        <v>0</v>
      </c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</row>
    <row r="141" spans="1:41" s="65" customFormat="1" ht="14.25" customHeight="1" x14ac:dyDescent="0.3">
      <c r="A141" s="79">
        <f t="shared" si="13"/>
        <v>16</v>
      </c>
      <c r="B141" s="79" t="s">
        <v>310</v>
      </c>
      <c r="C141" s="79" t="s">
        <v>311</v>
      </c>
      <c r="D141" s="79">
        <v>5</v>
      </c>
      <c r="E141" s="79" t="s">
        <v>284</v>
      </c>
      <c r="F141" s="79" t="s">
        <v>294</v>
      </c>
      <c r="G141" s="79" t="s">
        <v>283</v>
      </c>
      <c r="H141" s="79">
        <v>0</v>
      </c>
      <c r="I141" s="111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</row>
    <row r="142" spans="1:41" s="65" customFormat="1" ht="14.25" customHeight="1" x14ac:dyDescent="0.3">
      <c r="A142" s="79">
        <f t="shared" si="13"/>
        <v>16</v>
      </c>
      <c r="B142" s="79" t="s">
        <v>310</v>
      </c>
      <c r="C142" s="79" t="s">
        <v>311</v>
      </c>
      <c r="D142" s="79">
        <v>6</v>
      </c>
      <c r="E142" s="79" t="s">
        <v>285</v>
      </c>
      <c r="F142" s="79"/>
      <c r="G142" s="79" t="s">
        <v>283</v>
      </c>
      <c r="H142" s="79">
        <v>0</v>
      </c>
      <c r="I142" s="111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</row>
    <row r="143" spans="1:41" s="65" customFormat="1" ht="14.25" customHeight="1" x14ac:dyDescent="0.3">
      <c r="A143" s="79">
        <f t="shared" si="13"/>
        <v>16</v>
      </c>
      <c r="B143" s="79" t="s">
        <v>310</v>
      </c>
      <c r="C143" s="79" t="s">
        <v>311</v>
      </c>
      <c r="D143" s="79">
        <v>7</v>
      </c>
      <c r="E143" s="79" t="s">
        <v>286</v>
      </c>
      <c r="F143" s="79"/>
      <c r="G143" s="79" t="s">
        <v>283</v>
      </c>
      <c r="H143" s="79">
        <v>0</v>
      </c>
      <c r="I143" s="111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</row>
    <row r="144" spans="1:41" s="65" customFormat="1" ht="14.25" customHeight="1" x14ac:dyDescent="0.3">
      <c r="A144" s="79">
        <f t="shared" si="13"/>
        <v>16</v>
      </c>
      <c r="B144" s="79" t="s">
        <v>310</v>
      </c>
      <c r="C144" s="79" t="s">
        <v>311</v>
      </c>
      <c r="D144" s="79">
        <v>8</v>
      </c>
      <c r="E144" s="79" t="s">
        <v>287</v>
      </c>
      <c r="F144" s="79" t="s">
        <v>294</v>
      </c>
      <c r="G144" s="79" t="s">
        <v>291</v>
      </c>
      <c r="H144" s="79">
        <v>0</v>
      </c>
      <c r="I144" s="111">
        <v>0</v>
      </c>
      <c r="J144" s="76">
        <v>0</v>
      </c>
      <c r="K144" s="76">
        <v>0</v>
      </c>
      <c r="L144" s="76">
        <v>0</v>
      </c>
      <c r="M144" s="76">
        <v>0</v>
      </c>
      <c r="N144" s="76">
        <v>0</v>
      </c>
      <c r="O144" s="76">
        <v>0</v>
      </c>
      <c r="P144" s="76">
        <v>0</v>
      </c>
      <c r="Q144" s="76">
        <v>0</v>
      </c>
      <c r="R144" s="111">
        <v>0.05</v>
      </c>
      <c r="S144" s="89">
        <v>0</v>
      </c>
      <c r="T144" s="89">
        <v>0.05</v>
      </c>
      <c r="U144" s="89">
        <v>0</v>
      </c>
      <c r="V144" s="77">
        <v>0.05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>
        <v>0</v>
      </c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s="65" customFormat="1" ht="14.25" customHeight="1" x14ac:dyDescent="0.3">
      <c r="A145" s="79">
        <f t="shared" si="13"/>
        <v>16</v>
      </c>
      <c r="B145" s="79" t="s">
        <v>310</v>
      </c>
      <c r="C145" s="79" t="s">
        <v>311</v>
      </c>
      <c r="D145" s="79">
        <v>9</v>
      </c>
      <c r="E145" s="79" t="s">
        <v>288</v>
      </c>
      <c r="F145" s="79" t="s">
        <v>295</v>
      </c>
      <c r="G145" s="79" t="s">
        <v>290</v>
      </c>
      <c r="H145" s="79">
        <v>0</v>
      </c>
      <c r="I145" s="111">
        <v>0.13</v>
      </c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</row>
    <row r="146" spans="1:41" s="65" customFormat="1" ht="14.25" customHeight="1" x14ac:dyDescent="0.3">
      <c r="A146" s="79">
        <f t="shared" si="13"/>
        <v>16</v>
      </c>
      <c r="B146" s="79" t="s">
        <v>310</v>
      </c>
      <c r="C146" s="79" t="s">
        <v>311</v>
      </c>
      <c r="D146" s="79">
        <v>10</v>
      </c>
      <c r="E146" s="79" t="s">
        <v>289</v>
      </c>
      <c r="F146" s="79" t="s">
        <v>295</v>
      </c>
      <c r="G146" s="79" t="s">
        <v>290</v>
      </c>
      <c r="H146" s="79">
        <v>0</v>
      </c>
      <c r="I146" s="111">
        <v>1</v>
      </c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</row>
    <row r="147" spans="1:41" x14ac:dyDescent="0.3">
      <c r="A147" s="29">
        <f>A137+1</f>
        <v>17</v>
      </c>
      <c r="B147" s="29" t="s">
        <v>99</v>
      </c>
      <c r="C147" s="29"/>
      <c r="D147" s="29">
        <v>1</v>
      </c>
      <c r="E147" s="29" t="s">
        <v>276</v>
      </c>
      <c r="F147" s="29"/>
      <c r="G147" s="29" t="s">
        <v>283</v>
      </c>
      <c r="H147" s="29">
        <v>0</v>
      </c>
      <c r="I147" s="99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3">
      <c r="A148" s="29">
        <f t="shared" ref="A148:A156" si="14">A138+1</f>
        <v>17</v>
      </c>
      <c r="B148" s="29" t="s">
        <v>99</v>
      </c>
      <c r="C148" s="29"/>
      <c r="D148" s="29">
        <v>2</v>
      </c>
      <c r="E148" s="29" t="s">
        <v>278</v>
      </c>
      <c r="F148" s="29"/>
      <c r="G148" s="29" t="s">
        <v>283</v>
      </c>
      <c r="H148" s="29">
        <v>0</v>
      </c>
      <c r="I148" s="99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3">
      <c r="A149" s="29">
        <f t="shared" si="14"/>
        <v>17</v>
      </c>
      <c r="B149" s="29" t="s">
        <v>99</v>
      </c>
      <c r="C149" s="29"/>
      <c r="D149" s="29">
        <v>3</v>
      </c>
      <c r="E149" s="29" t="s">
        <v>281</v>
      </c>
      <c r="F149" s="29"/>
      <c r="G149" s="29" t="s">
        <v>283</v>
      </c>
      <c r="H149" s="29">
        <v>0</v>
      </c>
      <c r="I149" s="99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3">
      <c r="A150" s="29">
        <f t="shared" si="14"/>
        <v>17</v>
      </c>
      <c r="B150" s="29" t="s">
        <v>99</v>
      </c>
      <c r="C150" s="29"/>
      <c r="D150" s="29">
        <v>4</v>
      </c>
      <c r="E150" s="29" t="s">
        <v>282</v>
      </c>
      <c r="F150" s="29"/>
      <c r="G150" s="29" t="s">
        <v>283</v>
      </c>
      <c r="H150" s="29">
        <v>0</v>
      </c>
      <c r="I150" s="99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3">
      <c r="A151" s="29">
        <f t="shared" si="14"/>
        <v>17</v>
      </c>
      <c r="B151" s="29" t="s">
        <v>99</v>
      </c>
      <c r="C151" s="29"/>
      <c r="D151" s="29">
        <v>5</v>
      </c>
      <c r="E151" s="29" t="s">
        <v>284</v>
      </c>
      <c r="F151" s="29"/>
      <c r="G151" s="29" t="s">
        <v>283</v>
      </c>
      <c r="H151" s="29">
        <v>0</v>
      </c>
      <c r="I151" s="99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3">
      <c r="A152" s="29">
        <f t="shared" si="14"/>
        <v>17</v>
      </c>
      <c r="B152" s="29" t="s">
        <v>99</v>
      </c>
      <c r="C152" s="29"/>
      <c r="D152" s="29">
        <v>6</v>
      </c>
      <c r="E152" s="29" t="s">
        <v>285</v>
      </c>
      <c r="F152" s="29" t="s">
        <v>312</v>
      </c>
      <c r="G152" s="29" t="s">
        <v>291</v>
      </c>
      <c r="H152" s="29">
        <v>0</v>
      </c>
      <c r="I152" s="99">
        <f>1.001*I153</f>
        <v>0.25024999999999997</v>
      </c>
      <c r="J152" s="23">
        <f>1.001*J153</f>
        <v>0.26025999999999999</v>
      </c>
      <c r="K152" s="23">
        <f t="shared" ref="K152:AM152" si="15">1.001*K153</f>
        <v>0.26025999999999999</v>
      </c>
      <c r="L152" s="23">
        <f t="shared" si="15"/>
        <v>0.25303506228</v>
      </c>
      <c r="M152" s="23">
        <f t="shared" si="15"/>
        <v>0.25303506228</v>
      </c>
      <c r="N152" s="23">
        <f t="shared" si="15"/>
        <v>0.25303506228</v>
      </c>
      <c r="O152" s="23">
        <f t="shared" si="15"/>
        <v>0.25303506228</v>
      </c>
      <c r="P152" s="23">
        <f t="shared" si="15"/>
        <v>0.25303506228</v>
      </c>
      <c r="Q152" s="23">
        <f t="shared" si="15"/>
        <v>0.25303506228</v>
      </c>
      <c r="R152" s="23">
        <f t="shared" si="15"/>
        <v>0.25303506228</v>
      </c>
      <c r="S152" s="23">
        <f t="shared" si="15"/>
        <v>0.25303506228</v>
      </c>
      <c r="T152" s="23">
        <f t="shared" si="15"/>
        <v>0.25303506228</v>
      </c>
      <c r="U152" s="23">
        <f t="shared" si="15"/>
        <v>0.25303506228</v>
      </c>
      <c r="V152" s="23">
        <f t="shared" si="15"/>
        <v>0.25303506228</v>
      </c>
      <c r="W152" s="23">
        <f t="shared" si="15"/>
        <v>0.25303506228</v>
      </c>
      <c r="X152" s="23">
        <f t="shared" si="15"/>
        <v>0.25303506228</v>
      </c>
      <c r="Y152" s="23">
        <f t="shared" si="15"/>
        <v>0.25303506228</v>
      </c>
      <c r="Z152" s="23">
        <f t="shared" si="15"/>
        <v>0.25303506228</v>
      </c>
      <c r="AA152" s="23">
        <f t="shared" si="15"/>
        <v>0.25303506228</v>
      </c>
      <c r="AB152" s="23">
        <f t="shared" si="15"/>
        <v>0.25303506228</v>
      </c>
      <c r="AC152" s="23">
        <f t="shared" si="15"/>
        <v>0.25303506228</v>
      </c>
      <c r="AD152" s="23">
        <f t="shared" si="15"/>
        <v>0.25303506228</v>
      </c>
      <c r="AE152" s="23">
        <f t="shared" si="15"/>
        <v>0.25303506228</v>
      </c>
      <c r="AF152" s="23">
        <f t="shared" si="15"/>
        <v>0.25303506228</v>
      </c>
      <c r="AG152" s="23">
        <f t="shared" si="15"/>
        <v>0.25303506228</v>
      </c>
      <c r="AH152" s="23">
        <f t="shared" si="15"/>
        <v>0.25303506228</v>
      </c>
      <c r="AI152" s="23">
        <f t="shared" si="15"/>
        <v>0.25303506228</v>
      </c>
      <c r="AJ152" s="23">
        <f t="shared" si="15"/>
        <v>0.25303506228</v>
      </c>
      <c r="AK152" s="23">
        <f t="shared" si="15"/>
        <v>0.25303506228</v>
      </c>
      <c r="AL152" s="23">
        <f t="shared" si="15"/>
        <v>0.25303506228</v>
      </c>
      <c r="AM152" s="23">
        <f t="shared" si="15"/>
        <v>0.25303506228</v>
      </c>
      <c r="AN152" s="23">
        <f t="shared" ref="AN152" si="16">1.001*AN153</f>
        <v>0.25303506228</v>
      </c>
      <c r="AO152" s="23">
        <f t="shared" ref="AO152" si="17">1.001*AO153</f>
        <v>0.25303506228</v>
      </c>
    </row>
    <row r="153" spans="1:41" x14ac:dyDescent="0.3">
      <c r="A153" s="29">
        <f t="shared" si="14"/>
        <v>17</v>
      </c>
      <c r="B153" s="29" t="s">
        <v>99</v>
      </c>
      <c r="C153" s="29"/>
      <c r="D153" s="29">
        <v>7</v>
      </c>
      <c r="E153" s="29" t="s">
        <v>286</v>
      </c>
      <c r="F153" s="29" t="s">
        <v>312</v>
      </c>
      <c r="G153" s="29" t="s">
        <v>291</v>
      </c>
      <c r="H153" s="29">
        <v>0</v>
      </c>
      <c r="I153" s="99">
        <v>0.25</v>
      </c>
      <c r="J153" s="23">
        <v>0.26</v>
      </c>
      <c r="K153" s="23">
        <v>0.26</v>
      </c>
      <c r="L153" s="23">
        <v>0.25278228000000003</v>
      </c>
      <c r="M153" s="23">
        <v>0.25278228000000003</v>
      </c>
      <c r="N153" s="23">
        <v>0.25278228000000003</v>
      </c>
      <c r="O153" s="23">
        <v>0.25278228000000003</v>
      </c>
      <c r="P153" s="23">
        <v>0.25278228000000003</v>
      </c>
      <c r="Q153" s="23">
        <v>0.25278228000000003</v>
      </c>
      <c r="R153" s="23">
        <v>0.25278228000000003</v>
      </c>
      <c r="S153" s="23">
        <v>0.25278228000000003</v>
      </c>
      <c r="T153" s="23">
        <v>0.25278228000000003</v>
      </c>
      <c r="U153" s="23">
        <v>0.25278228000000003</v>
      </c>
      <c r="V153" s="23">
        <v>0.25278228000000003</v>
      </c>
      <c r="W153" s="23">
        <v>0.25278228000000003</v>
      </c>
      <c r="X153" s="23">
        <v>0.25278228000000003</v>
      </c>
      <c r="Y153" s="23">
        <v>0.25278228000000003</v>
      </c>
      <c r="Z153" s="23">
        <v>0.25278228000000003</v>
      </c>
      <c r="AA153" s="23">
        <v>0.25278228000000003</v>
      </c>
      <c r="AB153" s="23">
        <v>0.25278228000000003</v>
      </c>
      <c r="AC153" s="23">
        <v>0.25278228000000003</v>
      </c>
      <c r="AD153" s="23">
        <v>0.25278228000000003</v>
      </c>
      <c r="AE153" s="23">
        <v>0.25278228000000003</v>
      </c>
      <c r="AF153" s="23">
        <v>0.25278228000000003</v>
      </c>
      <c r="AG153" s="23">
        <v>0.25278228000000003</v>
      </c>
      <c r="AH153" s="23">
        <v>0.25278228000000003</v>
      </c>
      <c r="AI153" s="23">
        <v>0.25278228000000003</v>
      </c>
      <c r="AJ153" s="23">
        <v>0.25278228000000003</v>
      </c>
      <c r="AK153" s="23">
        <v>0.25278228000000003</v>
      </c>
      <c r="AL153" s="23">
        <v>0.25278228000000003</v>
      </c>
      <c r="AM153" s="23">
        <v>0.25278228000000003</v>
      </c>
      <c r="AN153" s="23">
        <v>0.25278228000000003</v>
      </c>
      <c r="AO153" s="23">
        <v>0.25278228000000003</v>
      </c>
    </row>
    <row r="154" spans="1:41" x14ac:dyDescent="0.3">
      <c r="A154" s="29">
        <f t="shared" si="14"/>
        <v>17</v>
      </c>
      <c r="B154" s="29" t="s">
        <v>99</v>
      </c>
      <c r="C154" s="29"/>
      <c r="D154" s="29">
        <v>8</v>
      </c>
      <c r="E154" s="29" t="s">
        <v>287</v>
      </c>
      <c r="F154" s="29"/>
      <c r="G154" s="29" t="s">
        <v>283</v>
      </c>
      <c r="H154" s="29">
        <v>0</v>
      </c>
      <c r="I154" s="99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3">
      <c r="A155" s="29">
        <f t="shared" si="14"/>
        <v>17</v>
      </c>
      <c r="B155" s="29" t="s">
        <v>99</v>
      </c>
      <c r="C155" s="29"/>
      <c r="D155" s="29">
        <v>9</v>
      </c>
      <c r="E155" s="29" t="s">
        <v>288</v>
      </c>
      <c r="F155" s="29"/>
      <c r="G155" s="29" t="s">
        <v>283</v>
      </c>
      <c r="H155" s="29">
        <v>0</v>
      </c>
      <c r="I155" s="99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3">
      <c r="A156" s="29">
        <f t="shared" si="14"/>
        <v>17</v>
      </c>
      <c r="B156" s="29" t="s">
        <v>99</v>
      </c>
      <c r="C156" s="29"/>
      <c r="D156" s="29">
        <v>10</v>
      </c>
      <c r="E156" s="29" t="s">
        <v>289</v>
      </c>
      <c r="F156" s="29"/>
      <c r="G156" s="29" t="s">
        <v>283</v>
      </c>
      <c r="H156" s="29">
        <v>0</v>
      </c>
      <c r="I156" s="99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3">
      <c r="A157" s="28">
        <f>A147+1</f>
        <v>18</v>
      </c>
      <c r="B157" s="28" t="s">
        <v>101</v>
      </c>
      <c r="C157" s="28"/>
      <c r="D157" s="28">
        <v>1</v>
      </c>
      <c r="E157" s="28" t="s">
        <v>276</v>
      </c>
      <c r="F157" s="28"/>
      <c r="G157" s="28" t="s">
        <v>283</v>
      </c>
      <c r="H157" s="28">
        <v>0</v>
      </c>
      <c r="I157" s="98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3">
      <c r="A158" s="28">
        <f t="shared" ref="A158:A166" si="18">A148+1</f>
        <v>18</v>
      </c>
      <c r="B158" s="28" t="s">
        <v>101</v>
      </c>
      <c r="C158" s="28"/>
      <c r="D158" s="28">
        <v>2</v>
      </c>
      <c r="E158" s="28" t="s">
        <v>278</v>
      </c>
      <c r="F158" s="28"/>
      <c r="G158" s="28" t="s">
        <v>283</v>
      </c>
      <c r="H158" s="28">
        <v>0</v>
      </c>
      <c r="I158" s="98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3">
      <c r="A159" s="28">
        <f t="shared" si="18"/>
        <v>18</v>
      </c>
      <c r="B159" s="28" t="s">
        <v>101</v>
      </c>
      <c r="C159" s="28"/>
      <c r="D159" s="28">
        <v>3</v>
      </c>
      <c r="E159" s="28" t="s">
        <v>281</v>
      </c>
      <c r="F159" s="28"/>
      <c r="G159" s="28" t="s">
        <v>283</v>
      </c>
      <c r="H159" s="28">
        <v>0</v>
      </c>
      <c r="I159" s="98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3">
      <c r="A160" s="28">
        <f t="shared" si="18"/>
        <v>18</v>
      </c>
      <c r="B160" s="28" t="s">
        <v>101</v>
      </c>
      <c r="C160" s="28"/>
      <c r="D160" s="28">
        <v>4</v>
      </c>
      <c r="E160" s="28" t="s">
        <v>282</v>
      </c>
      <c r="F160" s="28"/>
      <c r="G160" s="28" t="s">
        <v>283</v>
      </c>
      <c r="H160" s="28">
        <v>0</v>
      </c>
      <c r="I160" s="98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3">
      <c r="A161" s="28">
        <f t="shared" si="18"/>
        <v>18</v>
      </c>
      <c r="B161" s="28" t="s">
        <v>101</v>
      </c>
      <c r="C161" s="28"/>
      <c r="D161" s="28">
        <v>5</v>
      </c>
      <c r="E161" s="28" t="s">
        <v>284</v>
      </c>
      <c r="F161" s="28"/>
      <c r="G161" s="28" t="s">
        <v>283</v>
      </c>
      <c r="H161" s="28">
        <v>0</v>
      </c>
      <c r="I161" s="98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3">
      <c r="A162" s="28">
        <f t="shared" si="18"/>
        <v>18</v>
      </c>
      <c r="B162" s="28" t="s">
        <v>101</v>
      </c>
      <c r="C162" s="28"/>
      <c r="D162" s="28">
        <v>6</v>
      </c>
      <c r="E162" s="28" t="s">
        <v>285</v>
      </c>
      <c r="F162" s="28" t="s">
        <v>312</v>
      </c>
      <c r="G162" s="28" t="s">
        <v>291</v>
      </c>
      <c r="H162" s="28">
        <v>0</v>
      </c>
      <c r="I162" s="98">
        <f>1.001*I163</f>
        <v>4.2342300000000002</v>
      </c>
      <c r="J162" s="23">
        <f>1.001*J163</f>
        <v>4.3170844616900004</v>
      </c>
      <c r="K162" s="23">
        <f t="shared" ref="K162" si="19">1.001*K163</f>
        <v>4.3170843615899992</v>
      </c>
      <c r="L162" s="23">
        <f t="shared" ref="L162" si="20">1.001*L163</f>
        <v>4.3170843615899992</v>
      </c>
      <c r="M162" s="23">
        <f t="shared" ref="M162" si="21">1.001*M163</f>
        <v>4.3170843615899992</v>
      </c>
      <c r="N162" s="23">
        <f t="shared" ref="N162" si="22">1.001*N163</f>
        <v>4.3170843615899992</v>
      </c>
      <c r="O162" s="23">
        <f t="shared" ref="O162" si="23">1.001*O163</f>
        <v>4.3170843615899992</v>
      </c>
      <c r="P162" s="23">
        <f t="shared" ref="P162" si="24">1.001*P163</f>
        <v>4.2920593615899989</v>
      </c>
      <c r="Q162" s="23">
        <f t="shared" ref="Q162" si="25">1.001*Q163</f>
        <v>4.2670343615899986</v>
      </c>
      <c r="R162" s="23">
        <f t="shared" ref="R162" si="26">1.001*R163</f>
        <v>4.2420093615899983</v>
      </c>
      <c r="S162" s="23">
        <f t="shared" ref="S162" si="27">1.001*S163</f>
        <v>4.216984361589998</v>
      </c>
      <c r="T162" s="23">
        <f t="shared" ref="T162" si="28">1.001*T163</f>
        <v>4.1919593615899977</v>
      </c>
      <c r="U162" s="23">
        <f t="shared" ref="U162" si="29">1.001*U163</f>
        <v>4.1669343615899974</v>
      </c>
      <c r="V162" s="23">
        <f t="shared" ref="V162" si="30">1.001*V163</f>
        <v>4.1419093615899971</v>
      </c>
      <c r="W162" s="23">
        <f t="shared" ref="W162" si="31">1.001*W163</f>
        <v>4.1168843615899959</v>
      </c>
      <c r="X162" s="23">
        <f t="shared" ref="X162" si="32">1.001*X163</f>
        <v>4.0918593615899956</v>
      </c>
      <c r="Y162" s="23">
        <f t="shared" ref="Y162" si="33">1.001*Y163</f>
        <v>4.0668343615899953</v>
      </c>
      <c r="Z162" s="23">
        <f t="shared" ref="Z162" si="34">1.001*Z163</f>
        <v>4.041809361589995</v>
      </c>
      <c r="AA162" s="23">
        <f t="shared" ref="AA162" si="35">1.001*AA163</f>
        <v>4.0167843615899947</v>
      </c>
      <c r="AB162" s="23">
        <f t="shared" ref="AB162" si="36">1.001*AB163</f>
        <v>3.9917593615899944</v>
      </c>
      <c r="AC162" s="23">
        <f t="shared" ref="AC162" si="37">1.001*AC163</f>
        <v>3.9667343615899942</v>
      </c>
      <c r="AD162" s="23">
        <f t="shared" ref="AD162" si="38">1.001*AD163</f>
        <v>3.9417093615899939</v>
      </c>
      <c r="AE162" s="23">
        <f t="shared" ref="AE162" si="39">1.001*AE163</f>
        <v>3.9166843615899936</v>
      </c>
      <c r="AF162" s="23">
        <f t="shared" ref="AF162" si="40">1.001*AF163</f>
        <v>3.8916593615899933</v>
      </c>
      <c r="AG162" s="23">
        <f t="shared" ref="AG162" si="41">1.001*AG163</f>
        <v>3.866634361589993</v>
      </c>
      <c r="AH162" s="23">
        <f t="shared" ref="AH162" si="42">1.001*AH163</f>
        <v>3.8416093615899927</v>
      </c>
      <c r="AI162" s="23">
        <f t="shared" ref="AI162" si="43">1.001*AI163</f>
        <v>3.8165843615899919</v>
      </c>
      <c r="AJ162" s="23">
        <f t="shared" ref="AJ162" si="44">1.001*AJ163</f>
        <v>3.7915593615899916</v>
      </c>
      <c r="AK162" s="23">
        <f t="shared" ref="AK162" si="45">1.001*AK163</f>
        <v>3.7665343615899913</v>
      </c>
      <c r="AL162" s="23">
        <f t="shared" ref="AL162" si="46">1.001*AL163</f>
        <v>3.741509361589991</v>
      </c>
      <c r="AM162" s="23">
        <f t="shared" ref="AM162" si="47">1.001*AM163</f>
        <v>3.7164843615899907</v>
      </c>
      <c r="AN162" s="23">
        <f t="shared" ref="AN162" si="48">1.001*AN163</f>
        <v>3.6914593615899904</v>
      </c>
      <c r="AO162" s="23">
        <f t="shared" ref="AO162" si="49">1.001*AO163</f>
        <v>3.6664343615899901</v>
      </c>
    </row>
    <row r="163" spans="1:41" x14ac:dyDescent="0.3">
      <c r="A163" s="28">
        <f t="shared" si="18"/>
        <v>18</v>
      </c>
      <c r="B163" s="28" t="s">
        <v>101</v>
      </c>
      <c r="C163" s="28"/>
      <c r="D163" s="28">
        <v>7</v>
      </c>
      <c r="E163" s="28" t="s">
        <v>286</v>
      </c>
      <c r="F163" s="28" t="s">
        <v>312</v>
      </c>
      <c r="G163" s="28" t="s">
        <v>291</v>
      </c>
      <c r="H163" s="28">
        <v>0</v>
      </c>
      <c r="I163" s="98">
        <v>4.2300000000000004</v>
      </c>
      <c r="J163" s="23">
        <v>4.3127716900000008</v>
      </c>
      <c r="K163" s="23">
        <v>4.3127715899999997</v>
      </c>
      <c r="L163" s="23">
        <v>4.3127715899999997</v>
      </c>
      <c r="M163" s="23">
        <v>4.3127715899999997</v>
      </c>
      <c r="N163" s="23">
        <v>4.3127715899999997</v>
      </c>
      <c r="O163" s="23">
        <v>4.3127715899999997</v>
      </c>
      <c r="P163" s="23">
        <v>4.2877715899999993</v>
      </c>
      <c r="Q163" s="23">
        <v>4.2627715899999989</v>
      </c>
      <c r="R163" s="23">
        <v>4.2377715899999986</v>
      </c>
      <c r="S163" s="23">
        <v>4.2127715899999982</v>
      </c>
      <c r="T163" s="23">
        <v>4.1877715899999979</v>
      </c>
      <c r="U163" s="23">
        <v>4.1627715899999975</v>
      </c>
      <c r="V163" s="23">
        <v>4.1377715899999972</v>
      </c>
      <c r="W163" s="23">
        <v>4.1127715899999968</v>
      </c>
      <c r="X163" s="23">
        <v>4.0877715899999965</v>
      </c>
      <c r="Y163" s="23">
        <v>4.0627715899999961</v>
      </c>
      <c r="Z163" s="23">
        <v>4.0377715899999957</v>
      </c>
      <c r="AA163" s="23">
        <v>4.0127715899999954</v>
      </c>
      <c r="AB163" s="23">
        <v>3.987771589999995</v>
      </c>
      <c r="AC163" s="23">
        <v>3.9627715899999947</v>
      </c>
      <c r="AD163" s="23">
        <v>3.9377715899999943</v>
      </c>
      <c r="AE163" s="23">
        <v>3.912771589999994</v>
      </c>
      <c r="AF163" s="23">
        <v>3.8877715899999936</v>
      </c>
      <c r="AG163" s="23">
        <v>3.8627715899999933</v>
      </c>
      <c r="AH163" s="23">
        <v>3.8377715899999929</v>
      </c>
      <c r="AI163" s="23">
        <v>3.8127715899999925</v>
      </c>
      <c r="AJ163" s="23">
        <v>3.7877715899999922</v>
      </c>
      <c r="AK163" s="23">
        <v>3.7627715899999918</v>
      </c>
      <c r="AL163" s="23">
        <v>3.7377715899999915</v>
      </c>
      <c r="AM163" s="23">
        <v>3.7127715899999911</v>
      </c>
      <c r="AN163" s="23">
        <v>3.6877715899999908</v>
      </c>
      <c r="AO163" s="23">
        <v>3.6627715899999904</v>
      </c>
    </row>
    <row r="164" spans="1:41" x14ac:dyDescent="0.3">
      <c r="A164" s="28">
        <f t="shared" si="18"/>
        <v>18</v>
      </c>
      <c r="B164" s="28" t="s">
        <v>101</v>
      </c>
      <c r="C164" s="28"/>
      <c r="D164" s="28">
        <v>8</v>
      </c>
      <c r="E164" s="28" t="s">
        <v>287</v>
      </c>
      <c r="F164" s="28"/>
      <c r="G164" s="28" t="s">
        <v>283</v>
      </c>
      <c r="H164" s="28">
        <v>0</v>
      </c>
      <c r="I164" s="98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3">
      <c r="A165" s="28">
        <f t="shared" si="18"/>
        <v>18</v>
      </c>
      <c r="B165" s="28" t="s">
        <v>101</v>
      </c>
      <c r="C165" s="28"/>
      <c r="D165" s="28">
        <v>9</v>
      </c>
      <c r="E165" s="28" t="s">
        <v>288</v>
      </c>
      <c r="F165" s="28"/>
      <c r="G165" s="28" t="s">
        <v>283</v>
      </c>
      <c r="H165" s="28">
        <v>0</v>
      </c>
      <c r="I165" s="98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3">
      <c r="A166" s="28">
        <f t="shared" si="18"/>
        <v>18</v>
      </c>
      <c r="B166" s="28" t="s">
        <v>101</v>
      </c>
      <c r="C166" s="28"/>
      <c r="D166" s="28">
        <v>10</v>
      </c>
      <c r="E166" s="28" t="s">
        <v>289</v>
      </c>
      <c r="F166" s="28"/>
      <c r="G166" s="28" t="s">
        <v>283</v>
      </c>
      <c r="H166" s="28">
        <v>0</v>
      </c>
      <c r="I166" s="98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3">
      <c r="A167" s="29">
        <f>A157+1</f>
        <v>19</v>
      </c>
      <c r="B167" s="29" t="s">
        <v>102</v>
      </c>
      <c r="C167" s="29"/>
      <c r="D167" s="29">
        <v>1</v>
      </c>
      <c r="E167" s="29" t="s">
        <v>276</v>
      </c>
      <c r="F167" s="29"/>
      <c r="G167" s="29" t="s">
        <v>283</v>
      </c>
      <c r="H167" s="29">
        <v>0</v>
      </c>
      <c r="I167" s="99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3">
      <c r="A168" s="29">
        <f t="shared" ref="A168:A231" si="50">A158+1</f>
        <v>19</v>
      </c>
      <c r="B168" s="29" t="s">
        <v>102</v>
      </c>
      <c r="C168" s="29"/>
      <c r="D168" s="29">
        <v>2</v>
      </c>
      <c r="E168" s="29" t="s">
        <v>278</v>
      </c>
      <c r="F168" s="29"/>
      <c r="G168" s="29" t="s">
        <v>283</v>
      </c>
      <c r="H168" s="29">
        <v>0</v>
      </c>
      <c r="I168" s="99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3">
      <c r="A169" s="29">
        <f t="shared" si="50"/>
        <v>19</v>
      </c>
      <c r="B169" s="29" t="s">
        <v>102</v>
      </c>
      <c r="C169" s="29"/>
      <c r="D169" s="29">
        <v>3</v>
      </c>
      <c r="E169" s="29" t="s">
        <v>281</v>
      </c>
      <c r="F169" s="29"/>
      <c r="G169" s="29" t="s">
        <v>283</v>
      </c>
      <c r="H169" s="29">
        <v>0</v>
      </c>
      <c r="I169" s="99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3">
      <c r="A170" s="29">
        <f t="shared" si="50"/>
        <v>19</v>
      </c>
      <c r="B170" s="29" t="s">
        <v>102</v>
      </c>
      <c r="C170" s="29"/>
      <c r="D170" s="29">
        <v>4</v>
      </c>
      <c r="E170" s="29" t="s">
        <v>282</v>
      </c>
      <c r="F170" s="29"/>
      <c r="G170" s="29" t="s">
        <v>283</v>
      </c>
      <c r="H170" s="29">
        <v>0</v>
      </c>
      <c r="I170" s="99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3">
      <c r="A171" s="29">
        <f t="shared" si="50"/>
        <v>19</v>
      </c>
      <c r="B171" s="29" t="s">
        <v>102</v>
      </c>
      <c r="C171" s="29"/>
      <c r="D171" s="29">
        <v>5</v>
      </c>
      <c r="E171" s="29" t="s">
        <v>284</v>
      </c>
      <c r="F171" s="29"/>
      <c r="G171" s="29" t="s">
        <v>283</v>
      </c>
      <c r="H171" s="29">
        <v>0</v>
      </c>
      <c r="I171" s="99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3">
      <c r="A172" s="29">
        <f t="shared" si="50"/>
        <v>19</v>
      </c>
      <c r="B172" s="29" t="s">
        <v>102</v>
      </c>
      <c r="C172" s="29"/>
      <c r="D172" s="29">
        <v>6</v>
      </c>
      <c r="E172" s="29" t="s">
        <v>285</v>
      </c>
      <c r="F172" s="29" t="s">
        <v>312</v>
      </c>
      <c r="G172" s="29" t="s">
        <v>291</v>
      </c>
      <c r="H172" s="29">
        <v>0</v>
      </c>
      <c r="I172" s="99">
        <f>1.001*I173</f>
        <v>1.9519499999999996</v>
      </c>
      <c r="J172" s="23">
        <f>1.001*J173</f>
        <v>1.9539298478699998</v>
      </c>
      <c r="K172" s="23">
        <f t="shared" ref="K172" si="51">1.001*K173</f>
        <v>1.9539298478699998</v>
      </c>
      <c r="L172" s="23">
        <f t="shared" ref="L172" si="52">1.001*L173</f>
        <v>1.9539298478699998</v>
      </c>
      <c r="M172" s="23">
        <f t="shared" ref="M172" si="53">1.001*M173</f>
        <v>1.9539298478699998</v>
      </c>
      <c r="N172" s="23">
        <f t="shared" ref="N172" si="54">1.001*N173</f>
        <v>1.9539298478699998</v>
      </c>
      <c r="O172" s="23">
        <f t="shared" ref="O172" si="55">1.001*O173</f>
        <v>1.9539298478699998</v>
      </c>
      <c r="P172" s="23">
        <f t="shared" ref="P172" si="56">1.001*P173</f>
        <v>1.95192784787</v>
      </c>
      <c r="Q172" s="23">
        <f t="shared" ref="Q172" si="57">1.001*Q173</f>
        <v>1.9499258478699999</v>
      </c>
      <c r="R172" s="23">
        <f t="shared" ref="R172" si="58">1.001*R173</f>
        <v>1.9479238478699998</v>
      </c>
      <c r="S172" s="23">
        <f t="shared" ref="S172" si="59">1.001*S173</f>
        <v>1.94592184787</v>
      </c>
      <c r="T172" s="23">
        <f t="shared" ref="T172" si="60">1.001*T173</f>
        <v>1.9439198478699999</v>
      </c>
      <c r="U172" s="23">
        <f t="shared" ref="U172" si="61">1.001*U173</f>
        <v>1.9419178478699999</v>
      </c>
      <c r="V172" s="23">
        <f t="shared" ref="V172" si="62">1.001*V173</f>
        <v>1.9399158478699998</v>
      </c>
      <c r="W172" s="23">
        <f t="shared" ref="W172" si="63">1.001*W173</f>
        <v>1.93791384787</v>
      </c>
      <c r="X172" s="23">
        <f t="shared" ref="X172" si="64">1.001*X173</f>
        <v>1.9359118478699999</v>
      </c>
      <c r="Y172" s="23">
        <f t="shared" ref="Y172" si="65">1.001*Y173</f>
        <v>1.9339098478699999</v>
      </c>
      <c r="Z172" s="23">
        <f t="shared" ref="Z172" si="66">1.001*Z173</f>
        <v>1.9319078478699998</v>
      </c>
      <c r="AA172" s="23">
        <f t="shared" ref="AA172" si="67">1.001*AA173</f>
        <v>1.92990584787</v>
      </c>
      <c r="AB172" s="23">
        <f t="shared" ref="AB172" si="68">1.001*AB173</f>
        <v>1.9279038478699999</v>
      </c>
      <c r="AC172" s="23">
        <f t="shared" ref="AC172" si="69">1.001*AC173</f>
        <v>1.9259018478699999</v>
      </c>
      <c r="AD172" s="23">
        <f t="shared" ref="AD172" si="70">1.001*AD173</f>
        <v>1.9238998478699998</v>
      </c>
      <c r="AE172" s="23">
        <f t="shared" ref="AE172" si="71">1.001*AE173</f>
        <v>1.92189784787</v>
      </c>
      <c r="AF172" s="23">
        <f t="shared" ref="AF172" si="72">1.001*AF173</f>
        <v>1.9198958478699999</v>
      </c>
      <c r="AG172" s="23">
        <f t="shared" ref="AG172" si="73">1.001*AG173</f>
        <v>1.9178938478699998</v>
      </c>
      <c r="AH172" s="23">
        <f t="shared" ref="AH172" si="74">1.001*AH173</f>
        <v>1.9158918478699998</v>
      </c>
      <c r="AI172" s="23">
        <f t="shared" ref="AI172" si="75">1.001*AI173</f>
        <v>1.9138898478699999</v>
      </c>
      <c r="AJ172" s="23">
        <f t="shared" ref="AJ172" si="76">1.001*AJ173</f>
        <v>1.9118878478699999</v>
      </c>
      <c r="AK172" s="23">
        <f t="shared" ref="AK172" si="77">1.001*AK173</f>
        <v>1.9098858478699998</v>
      </c>
      <c r="AL172" s="23">
        <f t="shared" ref="AL172" si="78">1.001*AL173</f>
        <v>1.9078838478699998</v>
      </c>
      <c r="AM172" s="23">
        <f t="shared" ref="AM172" si="79">1.001*AM173</f>
        <v>1.9058818478699999</v>
      </c>
      <c r="AN172" s="23">
        <f t="shared" ref="AN172" si="80">1.001*AN173</f>
        <v>1.9038798478699999</v>
      </c>
      <c r="AO172" s="23">
        <f t="shared" ref="AO172" si="81">1.001*AO173</f>
        <v>1.9018778478699998</v>
      </c>
    </row>
    <row r="173" spans="1:41" x14ac:dyDescent="0.3">
      <c r="A173" s="29">
        <f t="shared" si="50"/>
        <v>19</v>
      </c>
      <c r="B173" s="29" t="s">
        <v>102</v>
      </c>
      <c r="C173" s="29"/>
      <c r="D173" s="29">
        <v>7</v>
      </c>
      <c r="E173" s="29" t="s">
        <v>286</v>
      </c>
      <c r="F173" s="29" t="s">
        <v>312</v>
      </c>
      <c r="G173" s="29" t="s">
        <v>291</v>
      </c>
      <c r="H173" s="29">
        <v>0</v>
      </c>
      <c r="I173" s="99">
        <v>1.95</v>
      </c>
      <c r="J173" s="23">
        <v>1.9519778700000001</v>
      </c>
      <c r="K173" s="23">
        <v>1.9519778700000001</v>
      </c>
      <c r="L173" s="23">
        <v>1.9519778700000001</v>
      </c>
      <c r="M173" s="23">
        <v>1.9519778700000001</v>
      </c>
      <c r="N173" s="23">
        <v>1.9519778700000001</v>
      </c>
      <c r="O173" s="23">
        <v>1.9519778700000001</v>
      </c>
      <c r="P173" s="23">
        <v>1.9499778700000001</v>
      </c>
      <c r="Q173" s="23">
        <v>1.9479778700000001</v>
      </c>
      <c r="R173" s="23">
        <v>1.9459778700000001</v>
      </c>
      <c r="S173" s="23">
        <v>1.9439778700000001</v>
      </c>
      <c r="T173" s="23">
        <v>1.9419778700000001</v>
      </c>
      <c r="U173" s="23">
        <v>1.9399778700000001</v>
      </c>
      <c r="V173" s="23">
        <v>1.9379778700000001</v>
      </c>
      <c r="W173" s="23">
        <v>1.9359778700000001</v>
      </c>
      <c r="X173" s="23">
        <v>1.9339778700000001</v>
      </c>
      <c r="Y173" s="23">
        <v>1.9319778700000001</v>
      </c>
      <c r="Z173" s="23">
        <v>1.9299778700000001</v>
      </c>
      <c r="AA173" s="23">
        <v>1.9279778700000001</v>
      </c>
      <c r="AB173" s="23">
        <v>1.9259778700000001</v>
      </c>
      <c r="AC173" s="23">
        <v>1.9239778700000001</v>
      </c>
      <c r="AD173" s="23">
        <v>1.9219778700000001</v>
      </c>
      <c r="AE173" s="23">
        <v>1.9199778700000001</v>
      </c>
      <c r="AF173" s="23">
        <v>1.9179778700000001</v>
      </c>
      <c r="AG173" s="23">
        <v>1.9159778700000001</v>
      </c>
      <c r="AH173" s="23">
        <v>1.9139778700000001</v>
      </c>
      <c r="AI173" s="23">
        <v>1.9119778700000001</v>
      </c>
      <c r="AJ173" s="23">
        <v>1.9099778700000001</v>
      </c>
      <c r="AK173" s="23">
        <v>1.9079778700000001</v>
      </c>
      <c r="AL173" s="23">
        <v>1.9059778700000001</v>
      </c>
      <c r="AM173" s="23">
        <v>1.9039778700000001</v>
      </c>
      <c r="AN173" s="23">
        <v>1.9019778700000001</v>
      </c>
      <c r="AO173" s="23">
        <v>1.8999778700000001</v>
      </c>
    </row>
    <row r="174" spans="1:41" x14ac:dyDescent="0.3">
      <c r="A174" s="29">
        <f t="shared" si="50"/>
        <v>19</v>
      </c>
      <c r="B174" s="29" t="s">
        <v>102</v>
      </c>
      <c r="C174" s="29"/>
      <c r="D174" s="29">
        <v>8</v>
      </c>
      <c r="E174" s="29" t="s">
        <v>287</v>
      </c>
      <c r="F174" s="29"/>
      <c r="G174" s="29" t="s">
        <v>283</v>
      </c>
      <c r="H174" s="29">
        <v>0</v>
      </c>
      <c r="I174" s="99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3">
      <c r="A175" s="29">
        <f t="shared" si="50"/>
        <v>19</v>
      </c>
      <c r="B175" s="29" t="s">
        <v>102</v>
      </c>
      <c r="C175" s="29"/>
      <c r="D175" s="29">
        <v>9</v>
      </c>
      <c r="E175" s="29" t="s">
        <v>288</v>
      </c>
      <c r="F175" s="29"/>
      <c r="G175" s="29" t="s">
        <v>283</v>
      </c>
      <c r="H175" s="29">
        <v>0</v>
      </c>
      <c r="I175" s="99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3">
      <c r="A176" s="29">
        <f t="shared" si="50"/>
        <v>19</v>
      </c>
      <c r="B176" s="29" t="s">
        <v>102</v>
      </c>
      <c r="C176" s="29"/>
      <c r="D176" s="29">
        <v>10</v>
      </c>
      <c r="E176" s="29" t="s">
        <v>289</v>
      </c>
      <c r="F176" s="29"/>
      <c r="G176" s="29" t="s">
        <v>283</v>
      </c>
      <c r="H176" s="29">
        <v>0</v>
      </c>
      <c r="I176" s="99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41" x14ac:dyDescent="0.3">
      <c r="A177" s="28">
        <f>A167+1</f>
        <v>20</v>
      </c>
      <c r="B177" s="28" t="s">
        <v>103</v>
      </c>
      <c r="C177" s="28"/>
      <c r="D177" s="28">
        <v>1</v>
      </c>
      <c r="E177" s="28" t="s">
        <v>276</v>
      </c>
      <c r="F177" s="28"/>
      <c r="G177" s="28" t="s">
        <v>283</v>
      </c>
      <c r="H177" s="28">
        <v>0</v>
      </c>
      <c r="I177" s="98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41" x14ac:dyDescent="0.3">
      <c r="A178" s="28">
        <f t="shared" si="50"/>
        <v>20</v>
      </c>
      <c r="B178" s="28" t="s">
        <v>103</v>
      </c>
      <c r="C178" s="28"/>
      <c r="D178" s="28">
        <v>2</v>
      </c>
      <c r="E178" s="28" t="s">
        <v>278</v>
      </c>
      <c r="F178" s="28"/>
      <c r="G178" s="28" t="s">
        <v>283</v>
      </c>
      <c r="H178" s="28">
        <v>0</v>
      </c>
      <c r="I178" s="98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41" x14ac:dyDescent="0.3">
      <c r="A179" s="28">
        <f t="shared" si="50"/>
        <v>20</v>
      </c>
      <c r="B179" s="28" t="s">
        <v>103</v>
      </c>
      <c r="C179" s="28"/>
      <c r="D179" s="28">
        <v>3</v>
      </c>
      <c r="E179" s="28" t="s">
        <v>281</v>
      </c>
      <c r="F179" s="28"/>
      <c r="G179" s="28" t="s">
        <v>283</v>
      </c>
      <c r="H179" s="28">
        <v>0</v>
      </c>
      <c r="I179" s="98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41" x14ac:dyDescent="0.3">
      <c r="A180" s="28">
        <f t="shared" si="50"/>
        <v>20</v>
      </c>
      <c r="B180" s="28" t="s">
        <v>103</v>
      </c>
      <c r="C180" s="28"/>
      <c r="D180" s="28">
        <v>4</v>
      </c>
      <c r="E180" s="28" t="s">
        <v>282</v>
      </c>
      <c r="F180" s="28"/>
      <c r="G180" s="28" t="s">
        <v>283</v>
      </c>
      <c r="H180" s="28">
        <v>0</v>
      </c>
      <c r="I180" s="98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41" x14ac:dyDescent="0.3">
      <c r="A181" s="28">
        <f t="shared" si="50"/>
        <v>20</v>
      </c>
      <c r="B181" s="28" t="s">
        <v>103</v>
      </c>
      <c r="C181" s="28"/>
      <c r="D181" s="28">
        <v>5</v>
      </c>
      <c r="E181" s="28" t="s">
        <v>284</v>
      </c>
      <c r="F181" s="28"/>
      <c r="G181" s="28" t="s">
        <v>283</v>
      </c>
      <c r="H181" s="28">
        <v>0</v>
      </c>
      <c r="I181" s="98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41" x14ac:dyDescent="0.3">
      <c r="A182" s="28">
        <f t="shared" si="50"/>
        <v>20</v>
      </c>
      <c r="B182" s="28" t="s">
        <v>103</v>
      </c>
      <c r="C182" s="28"/>
      <c r="D182" s="28">
        <v>6</v>
      </c>
      <c r="E182" s="28" t="s">
        <v>285</v>
      </c>
      <c r="F182" s="28" t="s">
        <v>312</v>
      </c>
      <c r="G182" s="28" t="s">
        <v>291</v>
      </c>
      <c r="H182" s="28">
        <v>0</v>
      </c>
      <c r="I182" s="98">
        <f>1.001*I183</f>
        <v>5.0049999999999997E-2</v>
      </c>
      <c r="J182" s="23">
        <f>1.001*J183</f>
        <v>5.0115205139999994E-2</v>
      </c>
      <c r="K182" s="23">
        <f t="shared" ref="K182" si="82">1.001*K183</f>
        <v>5.0115205139999994E-2</v>
      </c>
      <c r="L182" s="23">
        <f t="shared" ref="L182" si="83">1.001*L183</f>
        <v>5.0115205139999994E-2</v>
      </c>
      <c r="M182" s="23">
        <f t="shared" ref="M182" si="84">1.001*M183</f>
        <v>5.0115205139999994E-2</v>
      </c>
      <c r="N182" s="23">
        <f t="shared" ref="N182" si="85">1.001*N183</f>
        <v>5.0115205139999994E-2</v>
      </c>
      <c r="O182" s="23">
        <f t="shared" ref="O182" si="86">1.001*O183</f>
        <v>5.0115205139999994E-2</v>
      </c>
      <c r="P182" s="23">
        <f t="shared" ref="P182" si="87">1.001*P183</f>
        <v>5.0095185139999998E-2</v>
      </c>
      <c r="Q182" s="23">
        <f t="shared" ref="Q182" si="88">1.001*Q183</f>
        <v>5.0075165139999996E-2</v>
      </c>
      <c r="R182" s="23">
        <f t="shared" ref="R182" si="89">1.001*R183</f>
        <v>5.005514514E-2</v>
      </c>
      <c r="S182" s="23">
        <f t="shared" ref="S182" si="90">1.001*S183</f>
        <v>5.0035125139999997E-2</v>
      </c>
      <c r="T182" s="23">
        <f t="shared" ref="T182" si="91">1.001*T183</f>
        <v>5.0015105140000002E-2</v>
      </c>
      <c r="U182" s="23">
        <f t="shared" ref="U182" si="92">1.001*U183</f>
        <v>4.9995085139999999E-2</v>
      </c>
      <c r="V182" s="23">
        <f t="shared" ref="V182" si="93">1.001*V183</f>
        <v>4.9975065140000004E-2</v>
      </c>
      <c r="W182" s="23">
        <f t="shared" ref="W182" si="94">1.001*W183</f>
        <v>4.9955045140000001E-2</v>
      </c>
      <c r="X182" s="23">
        <f t="shared" ref="X182" si="95">1.001*X183</f>
        <v>4.9935025140000006E-2</v>
      </c>
      <c r="Y182" s="23">
        <f t="shared" ref="Y182" si="96">1.001*Y183</f>
        <v>4.9915005140000003E-2</v>
      </c>
      <c r="Z182" s="23">
        <f t="shared" ref="Z182" si="97">1.001*Z183</f>
        <v>4.9894985140000007E-2</v>
      </c>
      <c r="AA182" s="23">
        <f t="shared" ref="AA182" si="98">1.001*AA183</f>
        <v>4.9874965140000005E-2</v>
      </c>
      <c r="AB182" s="23">
        <f t="shared" ref="AB182" si="99">1.001*AB183</f>
        <v>4.9854945140000009E-2</v>
      </c>
      <c r="AC182" s="23">
        <f t="shared" ref="AC182" si="100">1.001*AC183</f>
        <v>4.9834925140000007E-2</v>
      </c>
      <c r="AD182" s="23">
        <f t="shared" ref="AD182" si="101">1.001*AD183</f>
        <v>4.9814905140000011E-2</v>
      </c>
      <c r="AE182" s="23">
        <f t="shared" ref="AE182" si="102">1.001*AE183</f>
        <v>4.9794885140000009E-2</v>
      </c>
      <c r="AF182" s="23">
        <f t="shared" ref="AF182" si="103">1.001*AF183</f>
        <v>4.9774865140000006E-2</v>
      </c>
      <c r="AG182" s="23">
        <f t="shared" ref="AG182" si="104">1.001*AG183</f>
        <v>4.9754845140000011E-2</v>
      </c>
      <c r="AH182" s="23">
        <f t="shared" ref="AH182" si="105">1.001*AH183</f>
        <v>4.9734825140000008E-2</v>
      </c>
      <c r="AI182" s="23">
        <f t="shared" ref="AI182" si="106">1.001*AI183</f>
        <v>4.9714805140000012E-2</v>
      </c>
      <c r="AJ182" s="23">
        <f t="shared" ref="AJ182" si="107">1.001*AJ183</f>
        <v>4.969478514000001E-2</v>
      </c>
      <c r="AK182" s="23">
        <f t="shared" ref="AK182" si="108">1.001*AK183</f>
        <v>4.9674765140000014E-2</v>
      </c>
      <c r="AL182" s="23">
        <f t="shared" ref="AL182" si="109">1.001*AL183</f>
        <v>4.9654745140000012E-2</v>
      </c>
      <c r="AM182" s="23">
        <f t="shared" ref="AM182" si="110">1.001*AM183</f>
        <v>4.9634725140000016E-2</v>
      </c>
      <c r="AN182" s="23">
        <f t="shared" ref="AN182" si="111">1.001*AN183</f>
        <v>4.9614705140000014E-2</v>
      </c>
      <c r="AO182" s="23">
        <f t="shared" ref="AO182" si="112">1.001*AO183</f>
        <v>4.9594685140000018E-2</v>
      </c>
    </row>
    <row r="183" spans="1:41" x14ac:dyDescent="0.3">
      <c r="A183" s="28">
        <f t="shared" si="50"/>
        <v>20</v>
      </c>
      <c r="B183" s="28" t="s">
        <v>103</v>
      </c>
      <c r="C183" s="28"/>
      <c r="D183" s="28">
        <v>7</v>
      </c>
      <c r="E183" s="28" t="s">
        <v>286</v>
      </c>
      <c r="F183" s="28" t="s">
        <v>312</v>
      </c>
      <c r="G183" s="28" t="s">
        <v>291</v>
      </c>
      <c r="H183" s="28">
        <v>0</v>
      </c>
      <c r="I183" s="98">
        <v>0.05</v>
      </c>
      <c r="J183" s="23">
        <v>5.0065140000000001E-2</v>
      </c>
      <c r="K183" s="23">
        <v>5.0065140000000001E-2</v>
      </c>
      <c r="L183" s="23">
        <v>5.0065140000000001E-2</v>
      </c>
      <c r="M183" s="23">
        <v>5.0065140000000001E-2</v>
      </c>
      <c r="N183" s="23">
        <v>5.0065140000000001E-2</v>
      </c>
      <c r="O183" s="23">
        <v>5.0065140000000001E-2</v>
      </c>
      <c r="P183" s="23">
        <v>5.0045140000000002E-2</v>
      </c>
      <c r="Q183" s="23">
        <v>5.0025140000000003E-2</v>
      </c>
      <c r="R183" s="23">
        <v>5.0005140000000003E-2</v>
      </c>
      <c r="S183" s="23">
        <v>4.9985140000000004E-2</v>
      </c>
      <c r="T183" s="23">
        <v>4.9965140000000005E-2</v>
      </c>
      <c r="U183" s="23">
        <v>4.9945140000000006E-2</v>
      </c>
      <c r="V183" s="23">
        <v>4.9925140000000007E-2</v>
      </c>
      <c r="W183" s="23">
        <v>4.9905140000000008E-2</v>
      </c>
      <c r="X183" s="23">
        <v>4.9885140000000008E-2</v>
      </c>
      <c r="Y183" s="23">
        <v>4.9865140000000009E-2</v>
      </c>
      <c r="Z183" s="23">
        <v>4.984514000000001E-2</v>
      </c>
      <c r="AA183" s="23">
        <v>4.9825140000000011E-2</v>
      </c>
      <c r="AB183" s="23">
        <v>4.9805140000000012E-2</v>
      </c>
      <c r="AC183" s="23">
        <v>4.9785140000000012E-2</v>
      </c>
      <c r="AD183" s="23">
        <v>4.9765140000000013E-2</v>
      </c>
      <c r="AE183" s="23">
        <v>4.9745140000000014E-2</v>
      </c>
      <c r="AF183" s="23">
        <v>4.9725140000000015E-2</v>
      </c>
      <c r="AG183" s="23">
        <v>4.9705140000000016E-2</v>
      </c>
      <c r="AH183" s="23">
        <v>4.9685140000000017E-2</v>
      </c>
      <c r="AI183" s="23">
        <v>4.9665140000000017E-2</v>
      </c>
      <c r="AJ183" s="23">
        <v>4.9645140000000018E-2</v>
      </c>
      <c r="AK183" s="23">
        <v>4.9625140000000019E-2</v>
      </c>
      <c r="AL183" s="23">
        <v>4.960514000000002E-2</v>
      </c>
      <c r="AM183" s="23">
        <v>4.9585140000000021E-2</v>
      </c>
      <c r="AN183" s="23">
        <v>4.9565140000000021E-2</v>
      </c>
      <c r="AO183" s="23">
        <v>4.9545140000000022E-2</v>
      </c>
    </row>
    <row r="184" spans="1:41" x14ac:dyDescent="0.3">
      <c r="A184" s="28">
        <f t="shared" si="50"/>
        <v>20</v>
      </c>
      <c r="B184" s="28" t="s">
        <v>103</v>
      </c>
      <c r="C184" s="28"/>
      <c r="D184" s="28">
        <v>8</v>
      </c>
      <c r="E184" s="28" t="s">
        <v>287</v>
      </c>
      <c r="F184" s="28"/>
      <c r="G184" s="28" t="s">
        <v>283</v>
      </c>
      <c r="H184" s="28">
        <v>0</v>
      </c>
      <c r="I184" s="98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41" x14ac:dyDescent="0.3">
      <c r="A185" s="28">
        <f t="shared" si="50"/>
        <v>20</v>
      </c>
      <c r="B185" s="28" t="s">
        <v>103</v>
      </c>
      <c r="C185" s="28"/>
      <c r="D185" s="28">
        <v>9</v>
      </c>
      <c r="E185" s="28" t="s">
        <v>288</v>
      </c>
      <c r="F185" s="28"/>
      <c r="G185" s="28" t="s">
        <v>283</v>
      </c>
      <c r="H185" s="28">
        <v>0</v>
      </c>
      <c r="I185" s="98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41" x14ac:dyDescent="0.3">
      <c r="A186" s="28">
        <f t="shared" si="50"/>
        <v>20</v>
      </c>
      <c r="B186" s="28" t="s">
        <v>103</v>
      </c>
      <c r="C186" s="28"/>
      <c r="D186" s="28">
        <v>10</v>
      </c>
      <c r="E186" s="28" t="s">
        <v>289</v>
      </c>
      <c r="F186" s="28"/>
      <c r="G186" s="28" t="s">
        <v>283</v>
      </c>
      <c r="H186" s="28">
        <v>0</v>
      </c>
      <c r="I186" s="98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41" x14ac:dyDescent="0.3">
      <c r="A187" s="29">
        <f>A177+1</f>
        <v>21</v>
      </c>
      <c r="B187" s="29" t="s">
        <v>104</v>
      </c>
      <c r="C187" s="29"/>
      <c r="D187" s="29">
        <v>1</v>
      </c>
      <c r="E187" s="29" t="s">
        <v>276</v>
      </c>
      <c r="F187" s="29"/>
      <c r="G187" s="29" t="s">
        <v>283</v>
      </c>
      <c r="H187" s="29">
        <v>0</v>
      </c>
      <c r="I187" s="99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41" x14ac:dyDescent="0.3">
      <c r="A188" s="29">
        <f t="shared" si="50"/>
        <v>21</v>
      </c>
      <c r="B188" s="29" t="s">
        <v>104</v>
      </c>
      <c r="C188" s="29"/>
      <c r="D188" s="29">
        <v>2</v>
      </c>
      <c r="E188" s="29" t="s">
        <v>278</v>
      </c>
      <c r="F188" s="29"/>
      <c r="G188" s="29" t="s">
        <v>283</v>
      </c>
      <c r="H188" s="29">
        <v>0</v>
      </c>
      <c r="I188" s="99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41" x14ac:dyDescent="0.3">
      <c r="A189" s="29">
        <f t="shared" si="50"/>
        <v>21</v>
      </c>
      <c r="B189" s="29" t="s">
        <v>104</v>
      </c>
      <c r="C189" s="29"/>
      <c r="D189" s="29">
        <v>3</v>
      </c>
      <c r="E189" s="29" t="s">
        <v>281</v>
      </c>
      <c r="F189" s="29"/>
      <c r="G189" s="29" t="s">
        <v>283</v>
      </c>
      <c r="H189" s="29">
        <v>0</v>
      </c>
      <c r="I189" s="99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41" x14ac:dyDescent="0.3">
      <c r="A190" s="29">
        <f t="shared" si="50"/>
        <v>21</v>
      </c>
      <c r="B190" s="29" t="s">
        <v>104</v>
      </c>
      <c r="C190" s="29"/>
      <c r="D190" s="29">
        <v>4</v>
      </c>
      <c r="E190" s="29" t="s">
        <v>282</v>
      </c>
      <c r="F190" s="29"/>
      <c r="G190" s="29" t="s">
        <v>283</v>
      </c>
      <c r="H190" s="29">
        <v>0</v>
      </c>
      <c r="I190" s="99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41" x14ac:dyDescent="0.3">
      <c r="A191" s="29">
        <f t="shared" si="50"/>
        <v>21</v>
      </c>
      <c r="B191" s="29" t="s">
        <v>104</v>
      </c>
      <c r="C191" s="29"/>
      <c r="D191" s="29">
        <v>5</v>
      </c>
      <c r="E191" s="29" t="s">
        <v>284</v>
      </c>
      <c r="F191" s="29"/>
      <c r="G191" s="29" t="s">
        <v>283</v>
      </c>
      <c r="H191" s="29">
        <v>0</v>
      </c>
      <c r="I191" s="99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41" x14ac:dyDescent="0.3">
      <c r="A192" s="29">
        <f t="shared" si="50"/>
        <v>21</v>
      </c>
      <c r="B192" s="29" t="s">
        <v>104</v>
      </c>
      <c r="C192" s="29"/>
      <c r="D192" s="29">
        <v>6</v>
      </c>
      <c r="E192" s="29" t="s">
        <v>285</v>
      </c>
      <c r="F192" s="29" t="s">
        <v>312</v>
      </c>
      <c r="G192" s="29" t="s">
        <v>291</v>
      </c>
      <c r="H192" s="29">
        <v>0</v>
      </c>
      <c r="I192" s="99">
        <f>1.001*I193</f>
        <v>3.0930899999999997</v>
      </c>
      <c r="J192" s="23">
        <f>1.001*J193</f>
        <v>3.0194148384399999</v>
      </c>
      <c r="K192" s="23">
        <f t="shared" ref="K192" si="113">1.001*K193</f>
        <v>3.0194148384399999</v>
      </c>
      <c r="L192" s="23">
        <f t="shared" ref="L192" si="114">1.001*L193</f>
        <v>3.0194148384399999</v>
      </c>
      <c r="M192" s="23">
        <f t="shared" ref="M192" si="115">1.001*M193</f>
        <v>3.0194148384399999</v>
      </c>
      <c r="N192" s="23">
        <f t="shared" ref="N192" si="116">1.001*N193</f>
        <v>3.0194148384399999</v>
      </c>
      <c r="O192" s="23">
        <f t="shared" ref="O192" si="117">1.001*O193</f>
        <v>3.0194148384399999</v>
      </c>
      <c r="P192" s="23">
        <f t="shared" ref="P192" si="118">1.001*P193</f>
        <v>3.0264218384400001</v>
      </c>
      <c r="Q192" s="23">
        <f t="shared" ref="Q192" si="119">1.001*Q193</f>
        <v>3.0334288384399999</v>
      </c>
      <c r="R192" s="23">
        <f t="shared" ref="R192" si="120">1.001*R193</f>
        <v>3.0404358384400001</v>
      </c>
      <c r="S192" s="23">
        <f t="shared" ref="S192" si="121">1.001*S193</f>
        <v>3.0474428384400003</v>
      </c>
      <c r="T192" s="23">
        <f t="shared" ref="T192" si="122">1.001*T193</f>
        <v>3.0544498384400005</v>
      </c>
      <c r="U192" s="23">
        <f t="shared" ref="U192" si="123">1.001*U193</f>
        <v>3.0614568384400003</v>
      </c>
      <c r="V192" s="23">
        <f t="shared" ref="V192" si="124">1.001*V193</f>
        <v>3.0684638384400005</v>
      </c>
      <c r="W192" s="23">
        <f t="shared" ref="W192" si="125">1.001*W193</f>
        <v>3.0754708384400007</v>
      </c>
      <c r="X192" s="23">
        <f t="shared" ref="X192" si="126">1.001*X193</f>
        <v>3.0824778384400009</v>
      </c>
      <c r="Y192" s="23">
        <f t="shared" ref="Y192" si="127">1.001*Y193</f>
        <v>3.0894848384400011</v>
      </c>
      <c r="Z192" s="23">
        <f t="shared" ref="Z192" si="128">1.001*Z193</f>
        <v>3.0964918384400009</v>
      </c>
      <c r="AA192" s="23">
        <f t="shared" ref="AA192" si="129">1.001*AA193</f>
        <v>3.1034988384400011</v>
      </c>
      <c r="AB192" s="23">
        <f t="shared" ref="AB192" si="130">1.001*AB193</f>
        <v>3.1105058384400013</v>
      </c>
      <c r="AC192" s="23">
        <f t="shared" ref="AC192" si="131">1.001*AC193</f>
        <v>3.1175128384400015</v>
      </c>
      <c r="AD192" s="23">
        <f t="shared" ref="AD192" si="132">1.001*AD193</f>
        <v>3.1245198384400017</v>
      </c>
      <c r="AE192" s="23">
        <f t="shared" ref="AE192" si="133">1.001*AE193</f>
        <v>3.1315268384400015</v>
      </c>
      <c r="AF192" s="23">
        <f t="shared" ref="AF192" si="134">1.001*AF193</f>
        <v>3.1385338384400017</v>
      </c>
      <c r="AG192" s="23">
        <f t="shared" ref="AG192" si="135">1.001*AG193</f>
        <v>3.1455408384400019</v>
      </c>
      <c r="AH192" s="23">
        <f t="shared" ref="AH192" si="136">1.001*AH193</f>
        <v>3.1525478384400021</v>
      </c>
      <c r="AI192" s="23">
        <f t="shared" ref="AI192" si="137">1.001*AI193</f>
        <v>3.1595548384400023</v>
      </c>
      <c r="AJ192" s="23">
        <f t="shared" ref="AJ192" si="138">1.001*AJ193</f>
        <v>3.1665618384400021</v>
      </c>
      <c r="AK192" s="23">
        <f t="shared" ref="AK192" si="139">1.001*AK193</f>
        <v>3.1735688384400023</v>
      </c>
      <c r="AL192" s="23">
        <f t="shared" ref="AL192" si="140">1.001*AL193</f>
        <v>3.1805758384400025</v>
      </c>
      <c r="AM192" s="23">
        <f t="shared" ref="AM192" si="141">1.001*AM193</f>
        <v>3.1875828384400027</v>
      </c>
      <c r="AN192" s="23">
        <f t="shared" ref="AN192" si="142">1.001*AN193</f>
        <v>3.1945898384400029</v>
      </c>
      <c r="AO192" s="23">
        <f t="shared" ref="AO192" si="143">1.001*AO193</f>
        <v>3.2015968384400026</v>
      </c>
    </row>
    <row r="193" spans="1:41" x14ac:dyDescent="0.3">
      <c r="A193" s="29">
        <f t="shared" si="50"/>
        <v>21</v>
      </c>
      <c r="B193" s="29" t="s">
        <v>104</v>
      </c>
      <c r="C193" s="29"/>
      <c r="D193" s="29">
        <v>7</v>
      </c>
      <c r="E193" s="29" t="s">
        <v>286</v>
      </c>
      <c r="F193" s="29" t="s">
        <v>312</v>
      </c>
      <c r="G193" s="29" t="s">
        <v>291</v>
      </c>
      <c r="H193" s="29">
        <v>0</v>
      </c>
      <c r="I193" s="99">
        <v>3.09</v>
      </c>
      <c r="J193" s="23">
        <v>3.0163984400000001</v>
      </c>
      <c r="K193" s="23">
        <v>3.0163984400000001</v>
      </c>
      <c r="L193" s="23">
        <v>3.0163984400000001</v>
      </c>
      <c r="M193" s="23">
        <v>3.0163984400000001</v>
      </c>
      <c r="N193" s="23">
        <v>3.0163984400000001</v>
      </c>
      <c r="O193" s="23">
        <v>3.0163984400000001</v>
      </c>
      <c r="P193" s="23">
        <v>3.0233984400000002</v>
      </c>
      <c r="Q193" s="23">
        <v>3.0303984400000004</v>
      </c>
      <c r="R193" s="23">
        <v>3.0373984400000005</v>
      </c>
      <c r="S193" s="23">
        <v>3.0443984400000006</v>
      </c>
      <c r="T193" s="23">
        <v>3.0513984400000007</v>
      </c>
      <c r="U193" s="23">
        <v>3.0583984400000008</v>
      </c>
      <c r="V193" s="23">
        <v>3.0653984400000009</v>
      </c>
      <c r="W193" s="23">
        <v>3.0723984400000011</v>
      </c>
      <c r="X193" s="23">
        <v>3.0793984400000012</v>
      </c>
      <c r="Y193" s="23">
        <v>3.0863984400000013</v>
      </c>
      <c r="Z193" s="23">
        <v>3.0933984400000014</v>
      </c>
      <c r="AA193" s="23">
        <v>3.1003984400000015</v>
      </c>
      <c r="AB193" s="23">
        <v>3.1073984400000016</v>
      </c>
      <c r="AC193" s="23">
        <v>3.1143984400000018</v>
      </c>
      <c r="AD193" s="23">
        <v>3.1213984400000019</v>
      </c>
      <c r="AE193" s="23">
        <v>3.128398440000002</v>
      </c>
      <c r="AF193" s="23">
        <v>3.1353984400000021</v>
      </c>
      <c r="AG193" s="23">
        <v>3.1423984400000022</v>
      </c>
      <c r="AH193" s="23">
        <v>3.1493984400000024</v>
      </c>
      <c r="AI193" s="23">
        <v>3.1563984400000025</v>
      </c>
      <c r="AJ193" s="23">
        <v>3.1633984400000026</v>
      </c>
      <c r="AK193" s="23">
        <v>3.1703984400000027</v>
      </c>
      <c r="AL193" s="23">
        <v>3.1773984400000028</v>
      </c>
      <c r="AM193" s="23">
        <v>3.1843984400000029</v>
      </c>
      <c r="AN193" s="23">
        <v>3.1913984400000031</v>
      </c>
      <c r="AO193" s="23">
        <v>3.1983984400000032</v>
      </c>
    </row>
    <row r="194" spans="1:41" x14ac:dyDescent="0.3">
      <c r="A194" s="29">
        <f t="shared" si="50"/>
        <v>21</v>
      </c>
      <c r="B194" s="29" t="s">
        <v>104</v>
      </c>
      <c r="C194" s="29"/>
      <c r="D194" s="29">
        <v>8</v>
      </c>
      <c r="E194" s="29" t="s">
        <v>287</v>
      </c>
      <c r="F194" s="29"/>
      <c r="G194" s="29" t="s">
        <v>283</v>
      </c>
      <c r="H194" s="29">
        <v>0</v>
      </c>
      <c r="I194" s="99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spans="1:41" x14ac:dyDescent="0.3">
      <c r="A195" s="29">
        <f t="shared" si="50"/>
        <v>21</v>
      </c>
      <c r="B195" s="29" t="s">
        <v>104</v>
      </c>
      <c r="C195" s="29"/>
      <c r="D195" s="29">
        <v>9</v>
      </c>
      <c r="E195" s="29" t="s">
        <v>288</v>
      </c>
      <c r="F195" s="29"/>
      <c r="G195" s="29" t="s">
        <v>283</v>
      </c>
      <c r="H195" s="29">
        <v>0</v>
      </c>
      <c r="I195" s="99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spans="1:41" x14ac:dyDescent="0.3">
      <c r="A196" s="29">
        <f t="shared" si="50"/>
        <v>21</v>
      </c>
      <c r="B196" s="29" t="s">
        <v>104</v>
      </c>
      <c r="C196" s="29"/>
      <c r="D196" s="29">
        <v>10</v>
      </c>
      <c r="E196" s="29" t="s">
        <v>289</v>
      </c>
      <c r="F196" s="29"/>
      <c r="G196" s="29" t="s">
        <v>283</v>
      </c>
      <c r="H196" s="29">
        <v>0</v>
      </c>
      <c r="I196" s="99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spans="1:41" x14ac:dyDescent="0.3">
      <c r="A197" s="28">
        <f>A187+1</f>
        <v>22</v>
      </c>
      <c r="B197" s="28" t="s">
        <v>105</v>
      </c>
      <c r="C197" s="28"/>
      <c r="D197" s="28">
        <v>1</v>
      </c>
      <c r="E197" s="28" t="s">
        <v>276</v>
      </c>
      <c r="F197" s="28"/>
      <c r="G197" s="28" t="s">
        <v>283</v>
      </c>
      <c r="H197" s="28">
        <v>0</v>
      </c>
      <c r="I197" s="98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</row>
    <row r="198" spans="1:41" x14ac:dyDescent="0.3">
      <c r="A198" s="28">
        <f t="shared" si="50"/>
        <v>22</v>
      </c>
      <c r="B198" s="28" t="s">
        <v>105</v>
      </c>
      <c r="C198" s="28"/>
      <c r="D198" s="28">
        <v>2</v>
      </c>
      <c r="E198" s="28" t="s">
        <v>278</v>
      </c>
      <c r="F198" s="28"/>
      <c r="G198" s="28" t="s">
        <v>283</v>
      </c>
      <c r="H198" s="28">
        <v>0</v>
      </c>
      <c r="I198" s="98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spans="1:41" x14ac:dyDescent="0.3">
      <c r="A199" s="28">
        <f t="shared" si="50"/>
        <v>22</v>
      </c>
      <c r="B199" s="28" t="s">
        <v>105</v>
      </c>
      <c r="C199" s="28"/>
      <c r="D199" s="28">
        <v>3</v>
      </c>
      <c r="E199" s="28" t="s">
        <v>281</v>
      </c>
      <c r="F199" s="28"/>
      <c r="G199" s="28" t="s">
        <v>283</v>
      </c>
      <c r="H199" s="28">
        <v>0</v>
      </c>
      <c r="I199" s="98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spans="1:41" x14ac:dyDescent="0.3">
      <c r="A200" s="28">
        <f t="shared" si="50"/>
        <v>22</v>
      </c>
      <c r="B200" s="28" t="s">
        <v>105</v>
      </c>
      <c r="C200" s="28"/>
      <c r="D200" s="28">
        <v>4</v>
      </c>
      <c r="E200" s="28" t="s">
        <v>282</v>
      </c>
      <c r="F200" s="28"/>
      <c r="G200" s="28" t="s">
        <v>283</v>
      </c>
      <c r="H200" s="28">
        <v>0</v>
      </c>
      <c r="I200" s="98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spans="1:41" x14ac:dyDescent="0.3">
      <c r="A201" s="28">
        <f t="shared" si="50"/>
        <v>22</v>
      </c>
      <c r="B201" s="28" t="s">
        <v>105</v>
      </c>
      <c r="C201" s="28"/>
      <c r="D201" s="28">
        <v>5</v>
      </c>
      <c r="E201" s="28" t="s">
        <v>284</v>
      </c>
      <c r="F201" s="28"/>
      <c r="G201" s="28" t="s">
        <v>283</v>
      </c>
      <c r="H201" s="28">
        <v>0</v>
      </c>
      <c r="I201" s="98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spans="1:41" x14ac:dyDescent="0.3">
      <c r="A202" s="28">
        <f t="shared" si="50"/>
        <v>22</v>
      </c>
      <c r="B202" s="28" t="s">
        <v>105</v>
      </c>
      <c r="C202" s="28"/>
      <c r="D202" s="28">
        <v>6</v>
      </c>
      <c r="E202" s="28" t="s">
        <v>285</v>
      </c>
      <c r="F202" s="28" t="s">
        <v>312</v>
      </c>
      <c r="G202" s="28" t="s">
        <v>291</v>
      </c>
      <c r="H202" s="28">
        <v>0</v>
      </c>
      <c r="I202" s="98">
        <f>1.001*I203</f>
        <v>0.42951939029999991</v>
      </c>
      <c r="J202" s="23">
        <f>1.001*J203</f>
        <v>0.42032223232999993</v>
      </c>
      <c r="K202" s="23">
        <f t="shared" ref="K202" si="144">1.001*K203</f>
        <v>0.42032223232999993</v>
      </c>
      <c r="L202" s="23">
        <f t="shared" ref="L202" si="145">1.001*L203</f>
        <v>0.42032223232999993</v>
      </c>
      <c r="M202" s="23">
        <f t="shared" ref="M202" si="146">1.001*M203</f>
        <v>0.42032223232999993</v>
      </c>
      <c r="N202" s="23">
        <f t="shared" ref="N202" si="147">1.001*N203</f>
        <v>0.42032223232999993</v>
      </c>
      <c r="O202" s="23">
        <f t="shared" ref="O202" si="148">1.001*O203</f>
        <v>0.42032223232999993</v>
      </c>
      <c r="P202" s="23">
        <f t="shared" ref="P202" si="149">1.001*P203</f>
        <v>0.42532723232999997</v>
      </c>
      <c r="Q202" s="23">
        <f t="shared" ref="Q202" si="150">1.001*Q203</f>
        <v>0.43033223232999995</v>
      </c>
      <c r="R202" s="23">
        <f t="shared" ref="R202" si="151">1.001*R203</f>
        <v>0.43533723232999993</v>
      </c>
      <c r="S202" s="23">
        <f t="shared" ref="S202" si="152">1.001*S203</f>
        <v>0.44034223232999997</v>
      </c>
      <c r="T202" s="23">
        <f t="shared" ref="T202" si="153">1.001*T203</f>
        <v>0.44534723232999995</v>
      </c>
      <c r="U202" s="23">
        <f t="shared" ref="U202" si="154">1.001*U203</f>
        <v>0.45035223232999999</v>
      </c>
      <c r="V202" s="23">
        <f t="shared" ref="V202" si="155">1.001*V203</f>
        <v>0.45535723232999997</v>
      </c>
      <c r="W202" s="23">
        <f t="shared" ref="W202" si="156">1.001*W203</f>
        <v>0.46036223232999995</v>
      </c>
      <c r="X202" s="23">
        <f t="shared" ref="X202" si="157">1.001*X203</f>
        <v>0.46536723232999999</v>
      </c>
      <c r="Y202" s="23">
        <f t="shared" ref="Y202" si="158">1.001*Y203</f>
        <v>0.47037223232999997</v>
      </c>
      <c r="Z202" s="23">
        <f t="shared" ref="Z202" si="159">1.001*Z203</f>
        <v>0.47537723233000001</v>
      </c>
      <c r="AA202" s="23">
        <f t="shared" ref="AA202" si="160">1.001*AA203</f>
        <v>0.48038223232999999</v>
      </c>
      <c r="AB202" s="23">
        <f t="shared" ref="AB202" si="161">1.001*AB203</f>
        <v>0.48538723232999997</v>
      </c>
      <c r="AC202" s="23">
        <f t="shared" ref="AC202" si="162">1.001*AC203</f>
        <v>0.49039223233000001</v>
      </c>
      <c r="AD202" s="23">
        <f t="shared" ref="AD202" si="163">1.001*AD203</f>
        <v>0.49539723232999999</v>
      </c>
      <c r="AE202" s="23">
        <f t="shared" ref="AE202" si="164">1.001*AE203</f>
        <v>0.50040223233000003</v>
      </c>
      <c r="AF202" s="23">
        <f t="shared" ref="AF202" si="165">1.001*AF203</f>
        <v>0.50540723232999996</v>
      </c>
      <c r="AG202" s="23">
        <f t="shared" ref="AG202" si="166">1.001*AG203</f>
        <v>0.51041223232999999</v>
      </c>
      <c r="AH202" s="23">
        <f t="shared" ref="AH202" si="167">1.001*AH203</f>
        <v>0.51541723233000003</v>
      </c>
      <c r="AI202" s="23">
        <f t="shared" ref="AI202" si="168">1.001*AI203</f>
        <v>0.52042223233000007</v>
      </c>
      <c r="AJ202" s="23">
        <f t="shared" ref="AJ202" si="169">1.001*AJ203</f>
        <v>0.52542723232999999</v>
      </c>
      <c r="AK202" s="23">
        <f t="shared" ref="AK202" si="170">1.001*AK203</f>
        <v>0.53043223233000003</v>
      </c>
      <c r="AL202" s="23">
        <f t="shared" ref="AL202" si="171">1.001*AL203</f>
        <v>0.53543723233000007</v>
      </c>
      <c r="AM202" s="23">
        <f t="shared" ref="AM202" si="172">1.001*AM203</f>
        <v>0.54044223232999999</v>
      </c>
      <c r="AN202" s="23">
        <f t="shared" ref="AN202" si="173">1.001*AN203</f>
        <v>0.54544723233000003</v>
      </c>
      <c r="AO202" s="23">
        <f t="shared" ref="AO202" si="174">1.001*AO203</f>
        <v>0.55045223233000007</v>
      </c>
    </row>
    <row r="203" spans="1:41" x14ac:dyDescent="0.3">
      <c r="A203" s="28">
        <f t="shared" si="50"/>
        <v>22</v>
      </c>
      <c r="B203" s="28" t="s">
        <v>105</v>
      </c>
      <c r="C203" s="28"/>
      <c r="D203" s="28">
        <v>7</v>
      </c>
      <c r="E203" s="28" t="s">
        <v>286</v>
      </c>
      <c r="F203" s="28" t="s">
        <v>312</v>
      </c>
      <c r="G203" s="28" t="s">
        <v>291</v>
      </c>
      <c r="H203" s="28">
        <v>0</v>
      </c>
      <c r="I203" s="98">
        <v>0.42909029999999998</v>
      </c>
      <c r="J203" s="23">
        <v>0.41990232999999999</v>
      </c>
      <c r="K203" s="23">
        <v>0.41990232999999999</v>
      </c>
      <c r="L203" s="23">
        <v>0.41990232999999999</v>
      </c>
      <c r="M203" s="23">
        <v>0.41990232999999999</v>
      </c>
      <c r="N203" s="23">
        <v>0.41990232999999999</v>
      </c>
      <c r="O203" s="23">
        <v>0.41990232999999999</v>
      </c>
      <c r="P203" s="23">
        <v>0.42490232999999999</v>
      </c>
      <c r="Q203" s="23">
        <v>0.42990233</v>
      </c>
      <c r="R203" s="23">
        <v>0.43490233</v>
      </c>
      <c r="S203" s="23">
        <v>0.43990233000000001</v>
      </c>
      <c r="T203" s="23">
        <v>0.44490233000000001</v>
      </c>
      <c r="U203" s="23">
        <v>0.44990233000000002</v>
      </c>
      <c r="V203" s="23">
        <v>0.45490233000000002</v>
      </c>
      <c r="W203" s="23">
        <v>0.45990233000000003</v>
      </c>
      <c r="X203" s="23">
        <v>0.46490233000000003</v>
      </c>
      <c r="Y203" s="23">
        <v>0.46990233000000003</v>
      </c>
      <c r="Z203" s="23">
        <v>0.47490233000000004</v>
      </c>
      <c r="AA203" s="23">
        <v>0.47990233000000004</v>
      </c>
      <c r="AB203" s="23">
        <v>0.48490233000000005</v>
      </c>
      <c r="AC203" s="23">
        <v>0.48990233000000005</v>
      </c>
      <c r="AD203" s="23">
        <v>0.49490233000000006</v>
      </c>
      <c r="AE203" s="23">
        <v>0.49990233000000006</v>
      </c>
      <c r="AF203" s="23">
        <v>0.50490233000000007</v>
      </c>
      <c r="AG203" s="23">
        <v>0.50990233000000007</v>
      </c>
      <c r="AH203" s="23">
        <v>0.51490233000000007</v>
      </c>
      <c r="AI203" s="23">
        <v>0.51990233000000008</v>
      </c>
      <c r="AJ203" s="23">
        <v>0.52490233000000008</v>
      </c>
      <c r="AK203" s="23">
        <v>0.52990233000000009</v>
      </c>
      <c r="AL203" s="23">
        <v>0.53490233000000009</v>
      </c>
      <c r="AM203" s="23">
        <v>0.5399023300000001</v>
      </c>
      <c r="AN203" s="23">
        <v>0.5449023300000001</v>
      </c>
      <c r="AO203" s="23">
        <v>0.54990233000000011</v>
      </c>
    </row>
    <row r="204" spans="1:41" x14ac:dyDescent="0.3">
      <c r="A204" s="28">
        <f t="shared" si="50"/>
        <v>22</v>
      </c>
      <c r="B204" s="28" t="s">
        <v>105</v>
      </c>
      <c r="C204" s="28"/>
      <c r="D204" s="28">
        <v>8</v>
      </c>
      <c r="E204" s="28" t="s">
        <v>287</v>
      </c>
      <c r="F204" s="28"/>
      <c r="G204" s="28" t="s">
        <v>283</v>
      </c>
      <c r="H204" s="28">
        <v>0</v>
      </c>
      <c r="I204" s="98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spans="1:41" x14ac:dyDescent="0.3">
      <c r="A205" s="28">
        <f t="shared" si="50"/>
        <v>22</v>
      </c>
      <c r="B205" s="28" t="s">
        <v>105</v>
      </c>
      <c r="C205" s="28"/>
      <c r="D205" s="28">
        <v>9</v>
      </c>
      <c r="E205" s="28" t="s">
        <v>288</v>
      </c>
      <c r="F205" s="28"/>
      <c r="G205" s="28" t="s">
        <v>283</v>
      </c>
      <c r="H205" s="28">
        <v>0</v>
      </c>
      <c r="I205" s="98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spans="1:41" x14ac:dyDescent="0.3">
      <c r="A206" s="28">
        <f t="shared" si="50"/>
        <v>22</v>
      </c>
      <c r="B206" s="28" t="s">
        <v>105</v>
      </c>
      <c r="C206" s="28"/>
      <c r="D206" s="28">
        <v>10</v>
      </c>
      <c r="E206" s="28" t="s">
        <v>289</v>
      </c>
      <c r="F206" s="28"/>
      <c r="G206" s="28" t="s">
        <v>283</v>
      </c>
      <c r="H206" s="28">
        <v>0</v>
      </c>
      <c r="I206" s="98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spans="1:41" x14ac:dyDescent="0.3">
      <c r="A207" s="29">
        <f>A197+1</f>
        <v>23</v>
      </c>
      <c r="B207" s="29" t="s">
        <v>106</v>
      </c>
      <c r="C207" s="29"/>
      <c r="D207" s="29">
        <v>1</v>
      </c>
      <c r="E207" s="29" t="s">
        <v>276</v>
      </c>
      <c r="F207" s="29"/>
      <c r="G207" s="29" t="s">
        <v>283</v>
      </c>
      <c r="H207" s="29">
        <v>0</v>
      </c>
      <c r="I207" s="99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</row>
    <row r="208" spans="1:41" x14ac:dyDescent="0.3">
      <c r="A208" s="29">
        <f t="shared" si="50"/>
        <v>23</v>
      </c>
      <c r="B208" s="29" t="s">
        <v>106</v>
      </c>
      <c r="C208" s="29"/>
      <c r="D208" s="29">
        <v>2</v>
      </c>
      <c r="E208" s="29" t="s">
        <v>278</v>
      </c>
      <c r="F208" s="29"/>
      <c r="G208" s="29" t="s">
        <v>283</v>
      </c>
      <c r="H208" s="29">
        <v>0</v>
      </c>
      <c r="I208" s="99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spans="1:41" x14ac:dyDescent="0.3">
      <c r="A209" s="29">
        <f t="shared" si="50"/>
        <v>23</v>
      </c>
      <c r="B209" s="29" t="s">
        <v>106</v>
      </c>
      <c r="C209" s="29"/>
      <c r="D209" s="29">
        <v>3</v>
      </c>
      <c r="E209" s="29" t="s">
        <v>281</v>
      </c>
      <c r="F209" s="29"/>
      <c r="G209" s="29" t="s">
        <v>283</v>
      </c>
      <c r="H209" s="29">
        <v>0</v>
      </c>
      <c r="I209" s="99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spans="1:41" x14ac:dyDescent="0.3">
      <c r="A210" s="29">
        <f t="shared" si="50"/>
        <v>23</v>
      </c>
      <c r="B210" s="29" t="s">
        <v>106</v>
      </c>
      <c r="C210" s="29"/>
      <c r="D210" s="29">
        <v>4</v>
      </c>
      <c r="E210" s="29" t="s">
        <v>282</v>
      </c>
      <c r="F210" s="29"/>
      <c r="G210" s="29" t="s">
        <v>283</v>
      </c>
      <c r="H210" s="29">
        <v>0</v>
      </c>
      <c r="I210" s="99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spans="1:41" x14ac:dyDescent="0.3">
      <c r="A211" s="29">
        <f t="shared" si="50"/>
        <v>23</v>
      </c>
      <c r="B211" s="29" t="s">
        <v>106</v>
      </c>
      <c r="C211" s="29"/>
      <c r="D211" s="29">
        <v>5</v>
      </c>
      <c r="E211" s="29" t="s">
        <v>284</v>
      </c>
      <c r="F211" s="29"/>
      <c r="G211" s="29" t="s">
        <v>283</v>
      </c>
      <c r="H211" s="29">
        <v>0</v>
      </c>
      <c r="I211" s="99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spans="1:41" x14ac:dyDescent="0.3">
      <c r="A212" s="29">
        <f t="shared" si="50"/>
        <v>23</v>
      </c>
      <c r="B212" s="29" t="s">
        <v>106</v>
      </c>
      <c r="C212" s="29"/>
      <c r="D212" s="29">
        <v>6</v>
      </c>
      <c r="E212" s="29" t="s">
        <v>285</v>
      </c>
      <c r="F212" s="29" t="s">
        <v>312</v>
      </c>
      <c r="G212" s="29" t="s">
        <v>291</v>
      </c>
      <c r="H212" s="29">
        <v>0</v>
      </c>
      <c r="I212" s="99">
        <f>1.001*I213</f>
        <v>1.0166017461599999</v>
      </c>
      <c r="J212" s="23">
        <f>1.001*J213</f>
        <v>1.01458600243</v>
      </c>
      <c r="K212" s="23">
        <f t="shared" ref="K212" si="175">1.001*K213</f>
        <v>1.01458599242</v>
      </c>
      <c r="L212" s="23">
        <f t="shared" ref="L212" si="176">1.001*L213</f>
        <v>1.01458600243</v>
      </c>
      <c r="M212" s="23">
        <f t="shared" ref="M212" si="177">1.001*M213</f>
        <v>1.01458600243</v>
      </c>
      <c r="N212" s="23">
        <f t="shared" ref="N212" si="178">1.001*N213</f>
        <v>1.01458600243</v>
      </c>
      <c r="O212" s="23">
        <f t="shared" ref="O212" si="179">1.001*O213</f>
        <v>1.01458600243</v>
      </c>
      <c r="P212" s="23">
        <f t="shared" ref="P212" si="180">1.001*P213</f>
        <v>1.0286000024299999</v>
      </c>
      <c r="Q212" s="23">
        <f t="shared" ref="Q212" si="181">1.001*Q213</f>
        <v>1.0426140024299999</v>
      </c>
      <c r="R212" s="23">
        <f t="shared" ref="R212" si="182">1.001*R213</f>
        <v>1.0566280024299999</v>
      </c>
      <c r="S212" s="23">
        <f t="shared" ref="S212" si="183">1.001*S213</f>
        <v>1.0706420024299999</v>
      </c>
      <c r="T212" s="23">
        <f t="shared" ref="T212" si="184">1.001*T213</f>
        <v>1.0846560024299998</v>
      </c>
      <c r="U212" s="23">
        <f t="shared" ref="U212" si="185">1.001*U213</f>
        <v>1.09867000243</v>
      </c>
      <c r="V212" s="23">
        <f t="shared" ref="V212" si="186">1.001*V213</f>
        <v>1.11268400243</v>
      </c>
      <c r="W212" s="23">
        <f t="shared" ref="W212" si="187">1.001*W213</f>
        <v>1.12669800243</v>
      </c>
      <c r="X212" s="23">
        <f t="shared" ref="X212" si="188">1.001*X213</f>
        <v>1.1407120024299999</v>
      </c>
      <c r="Y212" s="23">
        <f t="shared" ref="Y212" si="189">1.001*Y213</f>
        <v>1.1547260024299999</v>
      </c>
      <c r="Z212" s="23">
        <f t="shared" ref="Z212" si="190">1.001*Z213</f>
        <v>1.1687400024299999</v>
      </c>
      <c r="AA212" s="23">
        <f t="shared" ref="AA212" si="191">1.001*AA213</f>
        <v>1.1827540024300001</v>
      </c>
      <c r="AB212" s="23">
        <f t="shared" ref="AB212" si="192">1.001*AB213</f>
        <v>1.19676800243</v>
      </c>
      <c r="AC212" s="23">
        <f t="shared" ref="AC212" si="193">1.001*AC213</f>
        <v>1.21078200243</v>
      </c>
      <c r="AD212" s="23">
        <f t="shared" ref="AD212" si="194">1.001*AD213</f>
        <v>1.22479600243</v>
      </c>
      <c r="AE212" s="23">
        <f t="shared" ref="AE212" si="195">1.001*AE213</f>
        <v>1.2388100024299999</v>
      </c>
      <c r="AF212" s="23">
        <f t="shared" ref="AF212" si="196">1.001*AF213</f>
        <v>1.2528240024300001</v>
      </c>
      <c r="AG212" s="23">
        <f t="shared" ref="AG212" si="197">1.001*AG213</f>
        <v>1.2668380024300001</v>
      </c>
      <c r="AH212" s="23">
        <f t="shared" ref="AH212" si="198">1.001*AH213</f>
        <v>1.2808520024300001</v>
      </c>
      <c r="AI212" s="23">
        <f t="shared" ref="AI212" si="199">1.001*AI213</f>
        <v>1.2948660024300001</v>
      </c>
      <c r="AJ212" s="23">
        <f t="shared" ref="AJ212" si="200">1.001*AJ213</f>
        <v>1.30888000243</v>
      </c>
      <c r="AK212" s="23">
        <f t="shared" ref="AK212" si="201">1.001*AK213</f>
        <v>1.32289400243</v>
      </c>
      <c r="AL212" s="23">
        <f t="shared" ref="AL212" si="202">1.001*AL213</f>
        <v>1.3369080024300002</v>
      </c>
      <c r="AM212" s="23">
        <f t="shared" ref="AM212" si="203">1.001*AM213</f>
        <v>1.3509220024300002</v>
      </c>
      <c r="AN212" s="23">
        <f t="shared" ref="AN212" si="204">1.001*AN213</f>
        <v>1.3649360024300001</v>
      </c>
      <c r="AO212" s="23">
        <f t="shared" ref="AO212" si="205">1.001*AO213</f>
        <v>1.3789500024300001</v>
      </c>
    </row>
    <row r="213" spans="1:41" x14ac:dyDescent="0.3">
      <c r="A213" s="29">
        <f t="shared" si="50"/>
        <v>23</v>
      </c>
      <c r="B213" s="29" t="s">
        <v>106</v>
      </c>
      <c r="C213" s="29"/>
      <c r="D213" s="29">
        <v>7</v>
      </c>
      <c r="E213" s="29" t="s">
        <v>286</v>
      </c>
      <c r="F213" s="29" t="s">
        <v>312</v>
      </c>
      <c r="G213" s="29" t="s">
        <v>291</v>
      </c>
      <c r="H213" s="29">
        <v>0</v>
      </c>
      <c r="I213" s="99">
        <v>1.01558616</v>
      </c>
      <c r="J213" s="23">
        <v>1.01357243</v>
      </c>
      <c r="K213" s="23">
        <v>1.01357242</v>
      </c>
      <c r="L213" s="23">
        <v>1.01357243</v>
      </c>
      <c r="M213" s="23">
        <v>1.01357243</v>
      </c>
      <c r="N213" s="23">
        <v>1.01357243</v>
      </c>
      <c r="O213" s="23">
        <v>1.01357243</v>
      </c>
      <c r="P213" s="23">
        <v>1.02757243</v>
      </c>
      <c r="Q213" s="23">
        <v>1.04157243</v>
      </c>
      <c r="R213" s="23">
        <v>1.05557243</v>
      </c>
      <c r="S213" s="23">
        <v>1.06957243</v>
      </c>
      <c r="T213" s="23">
        <v>1.08357243</v>
      </c>
      <c r="U213" s="23">
        <v>1.09757243</v>
      </c>
      <c r="V213" s="23">
        <v>1.1115724300000001</v>
      </c>
      <c r="W213" s="23">
        <v>1.1255724300000001</v>
      </c>
      <c r="X213" s="23">
        <v>1.1395724300000001</v>
      </c>
      <c r="Y213" s="23">
        <v>1.1535724300000001</v>
      </c>
      <c r="Z213" s="23">
        <v>1.1675724300000001</v>
      </c>
      <c r="AA213" s="23">
        <v>1.1815724300000001</v>
      </c>
      <c r="AB213" s="23">
        <v>1.1955724300000001</v>
      </c>
      <c r="AC213" s="23">
        <v>1.2095724300000001</v>
      </c>
      <c r="AD213" s="23">
        <v>1.2235724300000002</v>
      </c>
      <c r="AE213" s="23">
        <v>1.2375724300000002</v>
      </c>
      <c r="AF213" s="23">
        <v>1.2515724300000002</v>
      </c>
      <c r="AG213" s="23">
        <v>1.2655724300000002</v>
      </c>
      <c r="AH213" s="23">
        <v>1.2795724300000002</v>
      </c>
      <c r="AI213" s="23">
        <v>1.2935724300000002</v>
      </c>
      <c r="AJ213" s="23">
        <v>1.3075724300000002</v>
      </c>
      <c r="AK213" s="23">
        <v>1.3215724300000002</v>
      </c>
      <c r="AL213" s="23">
        <v>1.3355724300000003</v>
      </c>
      <c r="AM213" s="23">
        <v>1.3495724300000003</v>
      </c>
      <c r="AN213" s="23">
        <v>1.3635724300000003</v>
      </c>
      <c r="AO213" s="23">
        <v>1.3775724300000003</v>
      </c>
    </row>
    <row r="214" spans="1:41" x14ac:dyDescent="0.3">
      <c r="A214" s="29">
        <f t="shared" si="50"/>
        <v>23</v>
      </c>
      <c r="B214" s="29" t="s">
        <v>106</v>
      </c>
      <c r="C214" s="29"/>
      <c r="D214" s="29">
        <v>8</v>
      </c>
      <c r="E214" s="29" t="s">
        <v>287</v>
      </c>
      <c r="F214" s="29"/>
      <c r="G214" s="29" t="s">
        <v>283</v>
      </c>
      <c r="H214" s="29">
        <v>0</v>
      </c>
      <c r="I214" s="99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spans="1:41" x14ac:dyDescent="0.3">
      <c r="A215" s="29">
        <f t="shared" si="50"/>
        <v>23</v>
      </c>
      <c r="B215" s="29" t="s">
        <v>106</v>
      </c>
      <c r="C215" s="29"/>
      <c r="D215" s="29">
        <v>9</v>
      </c>
      <c r="E215" s="29" t="s">
        <v>288</v>
      </c>
      <c r="F215" s="29"/>
      <c r="G215" s="29" t="s">
        <v>283</v>
      </c>
      <c r="H215" s="29">
        <v>0</v>
      </c>
      <c r="I215" s="99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spans="1:41" x14ac:dyDescent="0.3">
      <c r="A216" s="29">
        <f t="shared" si="50"/>
        <v>23</v>
      </c>
      <c r="B216" s="29" t="s">
        <v>106</v>
      </c>
      <c r="C216" s="29"/>
      <c r="D216" s="29">
        <v>10</v>
      </c>
      <c r="E216" s="29" t="s">
        <v>289</v>
      </c>
      <c r="F216" s="29"/>
      <c r="G216" s="29" t="s">
        <v>283</v>
      </c>
      <c r="H216" s="29">
        <v>0</v>
      </c>
      <c r="I216" s="99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spans="1:41" x14ac:dyDescent="0.3">
      <c r="A217" s="28">
        <f>A207+1</f>
        <v>24</v>
      </c>
      <c r="B217" s="28" t="s">
        <v>107</v>
      </c>
      <c r="C217" s="28"/>
      <c r="D217" s="28">
        <v>1</v>
      </c>
      <c r="E217" s="28" t="s">
        <v>276</v>
      </c>
      <c r="F217" s="28"/>
      <c r="G217" s="28" t="s">
        <v>283</v>
      </c>
      <c r="H217" s="28">
        <v>0</v>
      </c>
      <c r="I217" s="98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spans="1:41" x14ac:dyDescent="0.3">
      <c r="A218" s="28">
        <f t="shared" si="50"/>
        <v>24</v>
      </c>
      <c r="B218" s="28" t="s">
        <v>107</v>
      </c>
      <c r="C218" s="28"/>
      <c r="D218" s="28">
        <v>2</v>
      </c>
      <c r="E218" s="28" t="s">
        <v>278</v>
      </c>
      <c r="F218" s="28"/>
      <c r="G218" s="28" t="s">
        <v>283</v>
      </c>
      <c r="H218" s="28">
        <v>0</v>
      </c>
      <c r="I218" s="98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spans="1:41" x14ac:dyDescent="0.3">
      <c r="A219" s="28">
        <f t="shared" si="50"/>
        <v>24</v>
      </c>
      <c r="B219" s="28" t="s">
        <v>107</v>
      </c>
      <c r="C219" s="28"/>
      <c r="D219" s="28">
        <v>3</v>
      </c>
      <c r="E219" s="28" t="s">
        <v>281</v>
      </c>
      <c r="F219" s="28"/>
      <c r="G219" s="28" t="s">
        <v>283</v>
      </c>
      <c r="H219" s="28">
        <v>0</v>
      </c>
      <c r="I219" s="98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spans="1:41" x14ac:dyDescent="0.3">
      <c r="A220" s="28">
        <f t="shared" si="50"/>
        <v>24</v>
      </c>
      <c r="B220" s="28" t="s">
        <v>107</v>
      </c>
      <c r="C220" s="28"/>
      <c r="D220" s="28">
        <v>4</v>
      </c>
      <c r="E220" s="28" t="s">
        <v>282</v>
      </c>
      <c r="F220" s="28"/>
      <c r="G220" s="28" t="s">
        <v>283</v>
      </c>
      <c r="H220" s="28">
        <v>0</v>
      </c>
      <c r="I220" s="98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spans="1:41" x14ac:dyDescent="0.3">
      <c r="A221" s="28">
        <f t="shared" si="50"/>
        <v>24</v>
      </c>
      <c r="B221" s="28" t="s">
        <v>107</v>
      </c>
      <c r="C221" s="28"/>
      <c r="D221" s="28">
        <v>5</v>
      </c>
      <c r="E221" s="28" t="s">
        <v>284</v>
      </c>
      <c r="F221" s="28"/>
      <c r="G221" s="28" t="s">
        <v>283</v>
      </c>
      <c r="H221" s="28">
        <v>0</v>
      </c>
      <c r="I221" s="98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spans="1:41" x14ac:dyDescent="0.3">
      <c r="A222" s="28">
        <f t="shared" si="50"/>
        <v>24</v>
      </c>
      <c r="B222" s="28" t="s">
        <v>107</v>
      </c>
      <c r="C222" s="28"/>
      <c r="D222" s="28">
        <v>6</v>
      </c>
      <c r="E222" s="28" t="s">
        <v>285</v>
      </c>
      <c r="F222" s="28" t="s">
        <v>312</v>
      </c>
      <c r="G222" s="28" t="s">
        <v>291</v>
      </c>
      <c r="H222" s="28">
        <v>0</v>
      </c>
      <c r="I222" s="98">
        <f>1.001*I223</f>
        <v>0.13475133671999998</v>
      </c>
      <c r="J222" s="23">
        <f>1.001*J223</f>
        <v>0.13276602339000002</v>
      </c>
      <c r="K222" s="23">
        <f t="shared" ref="K222" si="206">1.001*K223</f>
        <v>0.13291506228</v>
      </c>
      <c r="L222" s="23">
        <f t="shared" ref="L222" si="207">1.001*L223</f>
        <v>0.13276602339000002</v>
      </c>
      <c r="M222" s="23">
        <f t="shared" ref="M222" si="208">1.001*M223</f>
        <v>0.13276602339000002</v>
      </c>
      <c r="N222" s="23">
        <f t="shared" ref="N222" si="209">1.001*N223</f>
        <v>0.13276602339000002</v>
      </c>
      <c r="O222" s="23">
        <f t="shared" ref="O222" si="210">1.001*O223</f>
        <v>0.13276602339000002</v>
      </c>
      <c r="P222" s="23">
        <f t="shared" ref="P222" si="211">1.001*P223</f>
        <v>0.13376702339000002</v>
      </c>
      <c r="Q222" s="23">
        <f t="shared" ref="Q222" si="212">1.001*Q223</f>
        <v>0.13476802338999999</v>
      </c>
      <c r="R222" s="23">
        <f t="shared" ref="R222" si="213">1.001*R223</f>
        <v>0.13576902338999999</v>
      </c>
      <c r="S222" s="23">
        <f t="shared" ref="S222" si="214">1.001*S223</f>
        <v>0.13677002339</v>
      </c>
      <c r="T222" s="23">
        <f t="shared" ref="T222" si="215">1.001*T223</f>
        <v>0.13777102339</v>
      </c>
      <c r="U222" s="23">
        <f t="shared" ref="U222" si="216">1.001*U223</f>
        <v>0.13877202339</v>
      </c>
      <c r="V222" s="23">
        <f t="shared" ref="V222" si="217">1.001*V223</f>
        <v>0.13977302339</v>
      </c>
      <c r="W222" s="23">
        <f t="shared" ref="W222" si="218">1.001*W223</f>
        <v>0.14077402339</v>
      </c>
      <c r="X222" s="23">
        <f t="shared" ref="X222" si="219">1.001*X223</f>
        <v>0.14177502339</v>
      </c>
      <c r="Y222" s="23">
        <f t="shared" ref="Y222" si="220">1.001*Y223</f>
        <v>0.14277602339000001</v>
      </c>
      <c r="Z222" s="23">
        <f t="shared" ref="Z222" si="221">1.001*Z223</f>
        <v>0.14377702339000001</v>
      </c>
      <c r="AA222" s="23">
        <f t="shared" ref="AA222" si="222">1.001*AA223</f>
        <v>0.14477802339000001</v>
      </c>
      <c r="AB222" s="23">
        <f t="shared" ref="AB222" si="223">1.001*AB223</f>
        <v>0.14577902339000001</v>
      </c>
      <c r="AC222" s="23">
        <f t="shared" ref="AC222" si="224">1.001*AC223</f>
        <v>0.14678002339000001</v>
      </c>
      <c r="AD222" s="23">
        <f t="shared" ref="AD222" si="225">1.001*AD223</f>
        <v>0.14778102339000002</v>
      </c>
      <c r="AE222" s="23">
        <f t="shared" ref="AE222" si="226">1.001*AE223</f>
        <v>0.14878202339000002</v>
      </c>
      <c r="AF222" s="23">
        <f t="shared" ref="AF222" si="227">1.001*AF223</f>
        <v>0.14978302339000002</v>
      </c>
      <c r="AG222" s="23">
        <f t="shared" ref="AG222" si="228">1.001*AG223</f>
        <v>0.15078402339000002</v>
      </c>
      <c r="AH222" s="23">
        <f t="shared" ref="AH222" si="229">1.001*AH223</f>
        <v>0.15178502339000002</v>
      </c>
      <c r="AI222" s="23">
        <f t="shared" ref="AI222" si="230">1.001*AI223</f>
        <v>0.15278602339000003</v>
      </c>
      <c r="AJ222" s="23">
        <f t="shared" ref="AJ222" si="231">1.001*AJ223</f>
        <v>0.15378702339000003</v>
      </c>
      <c r="AK222" s="23">
        <f t="shared" ref="AK222" si="232">1.001*AK223</f>
        <v>0.15478802339000003</v>
      </c>
      <c r="AL222" s="23">
        <f t="shared" ref="AL222" si="233">1.001*AL223</f>
        <v>0.15578902339000003</v>
      </c>
      <c r="AM222" s="23">
        <f t="shared" ref="AM222" si="234">1.001*AM223</f>
        <v>0.15679002339000003</v>
      </c>
      <c r="AN222" s="23">
        <f t="shared" ref="AN222" si="235">1.001*AN223</f>
        <v>0.15779102339000003</v>
      </c>
      <c r="AO222" s="23">
        <f t="shared" ref="AO222" si="236">1.001*AO223</f>
        <v>0.15879202339000004</v>
      </c>
    </row>
    <row r="223" spans="1:41" x14ac:dyDescent="0.3">
      <c r="A223" s="28">
        <f t="shared" si="50"/>
        <v>24</v>
      </c>
      <c r="B223" s="28" t="s">
        <v>107</v>
      </c>
      <c r="C223" s="28"/>
      <c r="D223" s="28">
        <v>7</v>
      </c>
      <c r="E223" s="28" t="s">
        <v>286</v>
      </c>
      <c r="F223" s="28" t="s">
        <v>312</v>
      </c>
      <c r="G223" s="28" t="s">
        <v>291</v>
      </c>
      <c r="H223" s="28">
        <v>0</v>
      </c>
      <c r="I223" s="98">
        <v>0.13461672</v>
      </c>
      <c r="J223" s="23">
        <v>0.13263339000000002</v>
      </c>
      <c r="K223" s="23">
        <v>0.13278228</v>
      </c>
      <c r="L223" s="23">
        <v>0.13263339000000002</v>
      </c>
      <c r="M223" s="23">
        <v>0.13263339000000002</v>
      </c>
      <c r="N223" s="23">
        <v>0.13263339000000002</v>
      </c>
      <c r="O223" s="23">
        <v>0.13263339000000002</v>
      </c>
      <c r="P223" s="23">
        <v>0.13363339000000002</v>
      </c>
      <c r="Q223" s="23">
        <v>0.13463339000000002</v>
      </c>
      <c r="R223" s="23">
        <v>0.13563339000000002</v>
      </c>
      <c r="S223" s="23">
        <v>0.13663339000000002</v>
      </c>
      <c r="T223" s="23">
        <v>0.13763339000000002</v>
      </c>
      <c r="U223" s="23">
        <v>0.13863339000000002</v>
      </c>
      <c r="V223" s="23">
        <v>0.13963339000000002</v>
      </c>
      <c r="W223" s="23">
        <v>0.14063339000000002</v>
      </c>
      <c r="X223" s="23">
        <v>0.14163339000000003</v>
      </c>
      <c r="Y223" s="23">
        <v>0.14263339000000003</v>
      </c>
      <c r="Z223" s="23">
        <v>0.14363339000000003</v>
      </c>
      <c r="AA223" s="23">
        <v>0.14463339000000003</v>
      </c>
      <c r="AB223" s="23">
        <v>0.14563339000000003</v>
      </c>
      <c r="AC223" s="23">
        <v>0.14663339000000003</v>
      </c>
      <c r="AD223" s="23">
        <v>0.14763339000000003</v>
      </c>
      <c r="AE223" s="23">
        <v>0.14863339000000003</v>
      </c>
      <c r="AF223" s="23">
        <v>0.14963339000000003</v>
      </c>
      <c r="AG223" s="23">
        <v>0.15063339000000003</v>
      </c>
      <c r="AH223" s="23">
        <v>0.15163339000000003</v>
      </c>
      <c r="AI223" s="23">
        <v>0.15263339000000004</v>
      </c>
      <c r="AJ223" s="23">
        <v>0.15363339000000004</v>
      </c>
      <c r="AK223" s="23">
        <v>0.15463339000000004</v>
      </c>
      <c r="AL223" s="23">
        <v>0.15563339000000004</v>
      </c>
      <c r="AM223" s="23">
        <v>0.15663339000000004</v>
      </c>
      <c r="AN223" s="23">
        <v>0.15763339000000004</v>
      </c>
      <c r="AO223" s="23">
        <v>0.15863339000000004</v>
      </c>
    </row>
    <row r="224" spans="1:41" x14ac:dyDescent="0.3">
      <c r="A224" s="28">
        <f t="shared" si="50"/>
        <v>24</v>
      </c>
      <c r="B224" s="28" t="s">
        <v>107</v>
      </c>
      <c r="C224" s="28"/>
      <c r="D224" s="28">
        <v>8</v>
      </c>
      <c r="E224" s="28" t="s">
        <v>287</v>
      </c>
      <c r="F224" s="28"/>
      <c r="G224" s="28" t="s">
        <v>283</v>
      </c>
      <c r="H224" s="28">
        <v>0</v>
      </c>
      <c r="I224" s="98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spans="1:41" x14ac:dyDescent="0.3">
      <c r="A225" s="28">
        <f t="shared" si="50"/>
        <v>24</v>
      </c>
      <c r="B225" s="28" t="s">
        <v>107</v>
      </c>
      <c r="C225" s="28"/>
      <c r="D225" s="28">
        <v>9</v>
      </c>
      <c r="E225" s="28" t="s">
        <v>288</v>
      </c>
      <c r="F225" s="28"/>
      <c r="G225" s="28" t="s">
        <v>283</v>
      </c>
      <c r="H225" s="28">
        <v>0</v>
      </c>
      <c r="I225" s="98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spans="1:41" x14ac:dyDescent="0.3">
      <c r="A226" s="28">
        <f t="shared" si="50"/>
        <v>24</v>
      </c>
      <c r="B226" s="28" t="s">
        <v>107</v>
      </c>
      <c r="C226" s="28"/>
      <c r="D226" s="28">
        <v>10</v>
      </c>
      <c r="E226" s="28" t="s">
        <v>289</v>
      </c>
      <c r="F226" s="28"/>
      <c r="G226" s="28" t="s">
        <v>283</v>
      </c>
      <c r="H226" s="28">
        <v>0</v>
      </c>
      <c r="I226" s="98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spans="1:41" x14ac:dyDescent="0.3">
      <c r="A227" s="29">
        <f>A217+1</f>
        <v>25</v>
      </c>
      <c r="B227" s="29" t="s">
        <v>108</v>
      </c>
      <c r="C227" s="29"/>
      <c r="D227" s="29">
        <v>1</v>
      </c>
      <c r="E227" s="29" t="s">
        <v>276</v>
      </c>
      <c r="F227" s="29"/>
      <c r="G227" s="29" t="s">
        <v>283</v>
      </c>
      <c r="H227" s="29">
        <v>0</v>
      </c>
      <c r="I227" s="99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spans="1:41" x14ac:dyDescent="0.3">
      <c r="A228" s="29">
        <f t="shared" si="50"/>
        <v>25</v>
      </c>
      <c r="B228" s="29" t="s">
        <v>108</v>
      </c>
      <c r="C228" s="29"/>
      <c r="D228" s="29">
        <v>2</v>
      </c>
      <c r="E228" s="29" t="s">
        <v>278</v>
      </c>
      <c r="F228" s="29"/>
      <c r="G228" s="29" t="s">
        <v>283</v>
      </c>
      <c r="H228" s="29">
        <v>0</v>
      </c>
      <c r="I228" s="99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spans="1:41" x14ac:dyDescent="0.3">
      <c r="A229" s="29">
        <f t="shared" si="50"/>
        <v>25</v>
      </c>
      <c r="B229" s="29" t="s">
        <v>108</v>
      </c>
      <c r="C229" s="29"/>
      <c r="D229" s="29">
        <v>3</v>
      </c>
      <c r="E229" s="29" t="s">
        <v>281</v>
      </c>
      <c r="F229" s="29"/>
      <c r="G229" s="29" t="s">
        <v>283</v>
      </c>
      <c r="H229" s="29">
        <v>0</v>
      </c>
      <c r="I229" s="99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spans="1:41" x14ac:dyDescent="0.3">
      <c r="A230" s="29">
        <f t="shared" si="50"/>
        <v>25</v>
      </c>
      <c r="B230" s="29" t="s">
        <v>108</v>
      </c>
      <c r="C230" s="29"/>
      <c r="D230" s="29">
        <v>4</v>
      </c>
      <c r="E230" s="29" t="s">
        <v>282</v>
      </c>
      <c r="F230" s="29"/>
      <c r="G230" s="29" t="s">
        <v>283</v>
      </c>
      <c r="H230" s="29">
        <v>0</v>
      </c>
      <c r="I230" s="99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spans="1:41" x14ac:dyDescent="0.3">
      <c r="A231" s="29">
        <f t="shared" si="50"/>
        <v>25</v>
      </c>
      <c r="B231" s="29" t="s">
        <v>108</v>
      </c>
      <c r="C231" s="29"/>
      <c r="D231" s="29">
        <v>5</v>
      </c>
      <c r="E231" s="29" t="s">
        <v>284</v>
      </c>
      <c r="F231" s="29"/>
      <c r="G231" s="29" t="s">
        <v>283</v>
      </c>
      <c r="H231" s="29">
        <v>0</v>
      </c>
      <c r="I231" s="99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spans="1:41" x14ac:dyDescent="0.3">
      <c r="A232" s="29">
        <f t="shared" ref="A232:A246" si="237">A222+1</f>
        <v>25</v>
      </c>
      <c r="B232" s="29" t="s">
        <v>108</v>
      </c>
      <c r="C232" s="29"/>
      <c r="D232" s="29">
        <v>6</v>
      </c>
      <c r="E232" s="29" t="s">
        <v>285</v>
      </c>
      <c r="F232" s="29" t="s">
        <v>312</v>
      </c>
      <c r="G232" s="29" t="s">
        <v>291</v>
      </c>
      <c r="H232" s="29">
        <v>0</v>
      </c>
      <c r="I232" s="99">
        <f>1.001*I233</f>
        <v>0.10009999999999999</v>
      </c>
      <c r="J232" s="23">
        <f>1.001*J233</f>
        <v>9.6560804339999987E-2</v>
      </c>
      <c r="K232" s="23">
        <f t="shared" ref="K232" si="238">1.001*K233</f>
        <v>9.6560804339999987E-2</v>
      </c>
      <c r="L232" s="23">
        <f t="shared" ref="L232" si="239">1.001*L233</f>
        <v>9.6560804339999987E-2</v>
      </c>
      <c r="M232" s="23">
        <f t="shared" ref="M232" si="240">1.001*M233</f>
        <v>9.6560804339999987E-2</v>
      </c>
      <c r="N232" s="23">
        <f t="shared" ref="N232" si="241">1.001*N233</f>
        <v>9.6560804339999987E-2</v>
      </c>
      <c r="O232" s="23">
        <f t="shared" ref="O232" si="242">1.001*O233</f>
        <v>9.6560804339999987E-2</v>
      </c>
      <c r="P232" s="23">
        <f t="shared" ref="P232" si="243">1.001*P233</f>
        <v>9.6560804339999987E-2</v>
      </c>
      <c r="Q232" s="23">
        <f t="shared" ref="Q232" si="244">1.001*Q233</f>
        <v>9.6560804339999987E-2</v>
      </c>
      <c r="R232" s="23">
        <f t="shared" ref="R232" si="245">1.001*R233</f>
        <v>9.6560804339999987E-2</v>
      </c>
      <c r="S232" s="23">
        <f t="shared" ref="S232" si="246">1.001*S233</f>
        <v>9.6560804339999987E-2</v>
      </c>
      <c r="T232" s="23">
        <f t="shared" ref="T232" si="247">1.001*T233</f>
        <v>9.6560804339999987E-2</v>
      </c>
      <c r="U232" s="23">
        <f t="shared" ref="U232" si="248">1.001*U233</f>
        <v>9.6560804339999987E-2</v>
      </c>
      <c r="V232" s="23">
        <f t="shared" ref="V232" si="249">1.001*V233</f>
        <v>9.6560804339999987E-2</v>
      </c>
      <c r="W232" s="23">
        <f t="shared" ref="W232" si="250">1.001*W233</f>
        <v>9.6560804339999987E-2</v>
      </c>
      <c r="X232" s="23">
        <f t="shared" ref="X232" si="251">1.001*X233</f>
        <v>9.6560804339999987E-2</v>
      </c>
      <c r="Y232" s="23">
        <f t="shared" ref="Y232" si="252">1.001*Y233</f>
        <v>9.6560804339999987E-2</v>
      </c>
      <c r="Z232" s="23">
        <f t="shared" ref="Z232" si="253">1.001*Z233</f>
        <v>9.6560804339999987E-2</v>
      </c>
      <c r="AA232" s="23">
        <f t="shared" ref="AA232" si="254">1.001*AA233</f>
        <v>9.6560804339999987E-2</v>
      </c>
      <c r="AB232" s="23">
        <f t="shared" ref="AB232" si="255">1.001*AB233</f>
        <v>9.6560804339999987E-2</v>
      </c>
      <c r="AC232" s="23">
        <f t="shared" ref="AC232" si="256">1.001*AC233</f>
        <v>9.6560804339999987E-2</v>
      </c>
      <c r="AD232" s="23">
        <f t="shared" ref="AD232" si="257">1.001*AD233</f>
        <v>9.6560804339999987E-2</v>
      </c>
      <c r="AE232" s="23">
        <f t="shared" ref="AE232" si="258">1.001*AE233</f>
        <v>9.6560804339999987E-2</v>
      </c>
      <c r="AF232" s="23">
        <f t="shared" ref="AF232" si="259">1.001*AF233</f>
        <v>9.6560804339999987E-2</v>
      </c>
      <c r="AG232" s="23">
        <f t="shared" ref="AG232" si="260">1.001*AG233</f>
        <v>9.6560804339999987E-2</v>
      </c>
      <c r="AH232" s="23">
        <f t="shared" ref="AH232" si="261">1.001*AH233</f>
        <v>9.6560804339999987E-2</v>
      </c>
      <c r="AI232" s="23">
        <f t="shared" ref="AI232" si="262">1.001*AI233</f>
        <v>9.6560804339999987E-2</v>
      </c>
      <c r="AJ232" s="23">
        <f t="shared" ref="AJ232" si="263">1.001*AJ233</f>
        <v>9.6560804339999987E-2</v>
      </c>
      <c r="AK232" s="23">
        <f t="shared" ref="AK232" si="264">1.001*AK233</f>
        <v>9.6560804339999987E-2</v>
      </c>
      <c r="AL232" s="23">
        <f t="shared" ref="AL232" si="265">1.001*AL233</f>
        <v>9.6560804339999987E-2</v>
      </c>
      <c r="AM232" s="23">
        <f t="shared" ref="AM232" si="266">1.001*AM233</f>
        <v>9.6560804339999987E-2</v>
      </c>
      <c r="AN232" s="23">
        <f t="shared" ref="AN232" si="267">1.001*AN233</f>
        <v>9.6560804339999987E-2</v>
      </c>
      <c r="AO232" s="23">
        <f t="shared" ref="AO232" si="268">1.001*AO233</f>
        <v>9.6560804339999987E-2</v>
      </c>
    </row>
    <row r="233" spans="1:41" x14ac:dyDescent="0.3">
      <c r="A233" s="29">
        <f t="shared" si="237"/>
        <v>25</v>
      </c>
      <c r="B233" s="29" t="s">
        <v>108</v>
      </c>
      <c r="C233" s="29"/>
      <c r="D233" s="29">
        <v>7</v>
      </c>
      <c r="E233" s="29" t="s">
        <v>286</v>
      </c>
      <c r="F233" s="29" t="s">
        <v>312</v>
      </c>
      <c r="G233" s="29" t="s">
        <v>291</v>
      </c>
      <c r="H233" s="29">
        <v>0</v>
      </c>
      <c r="I233" s="99">
        <v>0.1</v>
      </c>
      <c r="J233" s="23">
        <v>9.6464339999999996E-2</v>
      </c>
      <c r="K233" s="23">
        <v>9.6464339999999996E-2</v>
      </c>
      <c r="L233" s="23">
        <v>9.6464339999999996E-2</v>
      </c>
      <c r="M233" s="23">
        <v>9.6464339999999996E-2</v>
      </c>
      <c r="N233" s="23">
        <v>9.6464339999999996E-2</v>
      </c>
      <c r="O233" s="23">
        <v>9.6464339999999996E-2</v>
      </c>
      <c r="P233" s="23">
        <v>9.6464339999999996E-2</v>
      </c>
      <c r="Q233" s="23">
        <v>9.6464339999999996E-2</v>
      </c>
      <c r="R233" s="23">
        <v>9.6464339999999996E-2</v>
      </c>
      <c r="S233" s="23">
        <v>9.6464339999999996E-2</v>
      </c>
      <c r="T233" s="23">
        <v>9.6464339999999996E-2</v>
      </c>
      <c r="U233" s="23">
        <v>9.6464339999999996E-2</v>
      </c>
      <c r="V233" s="23">
        <v>9.6464339999999996E-2</v>
      </c>
      <c r="W233" s="23">
        <v>9.6464339999999996E-2</v>
      </c>
      <c r="X233" s="23">
        <v>9.6464339999999996E-2</v>
      </c>
      <c r="Y233" s="23">
        <v>9.6464339999999996E-2</v>
      </c>
      <c r="Z233" s="23">
        <v>9.6464339999999996E-2</v>
      </c>
      <c r="AA233" s="23">
        <v>9.6464339999999996E-2</v>
      </c>
      <c r="AB233" s="23">
        <v>9.6464339999999996E-2</v>
      </c>
      <c r="AC233" s="23">
        <v>9.6464339999999996E-2</v>
      </c>
      <c r="AD233" s="23">
        <v>9.6464339999999996E-2</v>
      </c>
      <c r="AE233" s="23">
        <v>9.6464339999999996E-2</v>
      </c>
      <c r="AF233" s="23">
        <v>9.6464339999999996E-2</v>
      </c>
      <c r="AG233" s="23">
        <v>9.6464339999999996E-2</v>
      </c>
      <c r="AH233" s="23">
        <v>9.6464339999999996E-2</v>
      </c>
      <c r="AI233" s="23">
        <v>9.6464339999999996E-2</v>
      </c>
      <c r="AJ233" s="23">
        <v>9.6464339999999996E-2</v>
      </c>
      <c r="AK233" s="23">
        <v>9.6464339999999996E-2</v>
      </c>
      <c r="AL233" s="23">
        <v>9.6464339999999996E-2</v>
      </c>
      <c r="AM233" s="23">
        <v>9.6464339999999996E-2</v>
      </c>
      <c r="AN233" s="23">
        <v>9.6464339999999996E-2</v>
      </c>
      <c r="AO233" s="23">
        <v>9.6464339999999996E-2</v>
      </c>
    </row>
    <row r="234" spans="1:41" x14ac:dyDescent="0.3">
      <c r="A234" s="29">
        <f t="shared" si="237"/>
        <v>25</v>
      </c>
      <c r="B234" s="29" t="s">
        <v>108</v>
      </c>
      <c r="C234" s="29"/>
      <c r="D234" s="29">
        <v>8</v>
      </c>
      <c r="E234" s="29" t="s">
        <v>287</v>
      </c>
      <c r="F234" s="29"/>
      <c r="G234" s="29" t="s">
        <v>283</v>
      </c>
      <c r="H234" s="29">
        <v>0</v>
      </c>
      <c r="I234" s="99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spans="1:41" x14ac:dyDescent="0.3">
      <c r="A235" s="29">
        <f t="shared" si="237"/>
        <v>25</v>
      </c>
      <c r="B235" s="29" t="s">
        <v>108</v>
      </c>
      <c r="C235" s="29"/>
      <c r="D235" s="29">
        <v>9</v>
      </c>
      <c r="E235" s="29" t="s">
        <v>288</v>
      </c>
      <c r="F235" s="29"/>
      <c r="G235" s="29" t="s">
        <v>283</v>
      </c>
      <c r="H235" s="29">
        <v>0</v>
      </c>
      <c r="I235" s="99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spans="1:41" x14ac:dyDescent="0.3">
      <c r="A236" s="29">
        <f t="shared" si="237"/>
        <v>25</v>
      </c>
      <c r="B236" s="29" t="s">
        <v>108</v>
      </c>
      <c r="C236" s="29"/>
      <c r="D236" s="29">
        <v>10</v>
      </c>
      <c r="E236" s="29" t="s">
        <v>289</v>
      </c>
      <c r="F236" s="29"/>
      <c r="G236" s="29" t="s">
        <v>283</v>
      </c>
      <c r="H236" s="29">
        <v>0</v>
      </c>
      <c r="I236" s="99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spans="1:41" x14ac:dyDescent="0.3">
      <c r="A237" s="28">
        <f>A227+1</f>
        <v>26</v>
      </c>
      <c r="B237" s="28" t="s">
        <v>109</v>
      </c>
      <c r="C237" s="28"/>
      <c r="D237" s="28">
        <v>1</v>
      </c>
      <c r="E237" s="28" t="s">
        <v>276</v>
      </c>
      <c r="F237" s="28"/>
      <c r="G237" s="28" t="s">
        <v>283</v>
      </c>
      <c r="H237" s="28">
        <v>0</v>
      </c>
      <c r="I237" s="98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spans="1:41" x14ac:dyDescent="0.3">
      <c r="A238" s="28">
        <f t="shared" si="237"/>
        <v>26</v>
      </c>
      <c r="B238" s="28" t="s">
        <v>109</v>
      </c>
      <c r="C238" s="28"/>
      <c r="D238" s="28">
        <v>2</v>
      </c>
      <c r="E238" s="28" t="s">
        <v>278</v>
      </c>
      <c r="F238" s="28"/>
      <c r="G238" s="28" t="s">
        <v>283</v>
      </c>
      <c r="H238" s="28">
        <v>0</v>
      </c>
      <c r="I238" s="98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spans="1:41" x14ac:dyDescent="0.3">
      <c r="A239" s="28">
        <f t="shared" si="237"/>
        <v>26</v>
      </c>
      <c r="B239" s="28" t="s">
        <v>109</v>
      </c>
      <c r="C239" s="28"/>
      <c r="D239" s="28">
        <v>3</v>
      </c>
      <c r="E239" s="28" t="s">
        <v>281</v>
      </c>
      <c r="F239" s="28"/>
      <c r="G239" s="28" t="s">
        <v>283</v>
      </c>
      <c r="H239" s="28">
        <v>0</v>
      </c>
      <c r="I239" s="98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spans="1:41" x14ac:dyDescent="0.3">
      <c r="A240" s="28">
        <f t="shared" si="237"/>
        <v>26</v>
      </c>
      <c r="B240" s="28" t="s">
        <v>109</v>
      </c>
      <c r="C240" s="28"/>
      <c r="D240" s="28">
        <v>4</v>
      </c>
      <c r="E240" s="28" t="s">
        <v>282</v>
      </c>
      <c r="F240" s="28"/>
      <c r="G240" s="28" t="s">
        <v>283</v>
      </c>
      <c r="H240" s="28">
        <v>0</v>
      </c>
      <c r="I240" s="98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spans="1:41" x14ac:dyDescent="0.3">
      <c r="A241" s="28">
        <f t="shared" si="237"/>
        <v>26</v>
      </c>
      <c r="B241" s="28" t="s">
        <v>109</v>
      </c>
      <c r="C241" s="28"/>
      <c r="D241" s="28">
        <v>5</v>
      </c>
      <c r="E241" s="28" t="s">
        <v>284</v>
      </c>
      <c r="F241" s="28"/>
      <c r="G241" s="28" t="s">
        <v>283</v>
      </c>
      <c r="H241" s="28">
        <v>0</v>
      </c>
      <c r="I241" s="98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spans="1:41" x14ac:dyDescent="0.3">
      <c r="A242" s="28">
        <f t="shared" si="237"/>
        <v>26</v>
      </c>
      <c r="B242" s="28" t="s">
        <v>109</v>
      </c>
      <c r="C242" s="28"/>
      <c r="D242" s="28">
        <v>6</v>
      </c>
      <c r="E242" s="28" t="s">
        <v>285</v>
      </c>
      <c r="F242" s="28" t="s">
        <v>312</v>
      </c>
      <c r="G242" s="28" t="s">
        <v>291</v>
      </c>
      <c r="H242" s="28">
        <v>0</v>
      </c>
      <c r="I242" s="100">
        <v>6.491393220000001E-2</v>
      </c>
      <c r="J242" s="101">
        <v>6.491393220000001E-2</v>
      </c>
      <c r="K242" s="101">
        <v>6.491393220000001E-2</v>
      </c>
      <c r="L242" s="101">
        <v>6.491393220000001E-2</v>
      </c>
      <c r="M242" s="101">
        <v>6.491393220000001E-2</v>
      </c>
      <c r="N242" s="101">
        <v>6.491393220000001E-2</v>
      </c>
      <c r="O242" s="101">
        <v>6.491393220000001E-2</v>
      </c>
      <c r="P242" s="101">
        <v>6.4580884700000007E-2</v>
      </c>
      <c r="Q242" s="101">
        <v>6.4247837199999991E-2</v>
      </c>
      <c r="R242" s="101">
        <v>6.3914789699999988E-2</v>
      </c>
      <c r="S242" s="101">
        <v>6.3581742199999985E-2</v>
      </c>
      <c r="T242" s="101">
        <v>6.3248694699999983E-2</v>
      </c>
      <c r="U242" s="101">
        <v>6.2915647199999994E-2</v>
      </c>
      <c r="V242" s="101">
        <v>6.2582599699999991E-2</v>
      </c>
      <c r="W242" s="101">
        <v>6.2249552199999995E-2</v>
      </c>
      <c r="X242" s="101">
        <v>6.19165047E-2</v>
      </c>
      <c r="Y242" s="101">
        <v>6.1583457200000004E-2</v>
      </c>
      <c r="Z242" s="101">
        <v>6.1250409700000008E-2</v>
      </c>
      <c r="AA242" s="101">
        <v>6.0917362200000012E-2</v>
      </c>
      <c r="AB242" s="101">
        <v>6.058431470000001E-2</v>
      </c>
      <c r="AC242" s="101">
        <v>6.0251267200000014E-2</v>
      </c>
      <c r="AD242" s="101">
        <v>5.9918219700000018E-2</v>
      </c>
      <c r="AE242" s="101">
        <v>5.9585172200000022E-2</v>
      </c>
      <c r="AF242" s="101">
        <v>5.9252124700000026E-2</v>
      </c>
      <c r="AG242" s="101">
        <v>5.8919077200000031E-2</v>
      </c>
      <c r="AH242" s="101">
        <v>5.8586029700000035E-2</v>
      </c>
      <c r="AI242" s="101">
        <v>5.8252982200000039E-2</v>
      </c>
      <c r="AJ242" s="101">
        <v>5.7919934700000036E-2</v>
      </c>
      <c r="AK242" s="101">
        <v>5.7586887200000041E-2</v>
      </c>
      <c r="AL242" s="101">
        <v>5.7253839700000045E-2</v>
      </c>
      <c r="AM242" s="101">
        <v>5.6920792200000049E-2</v>
      </c>
      <c r="AN242" s="101">
        <v>5.6587744700000053E-2</v>
      </c>
      <c r="AO242" s="101">
        <v>5.6254697200000058E-2</v>
      </c>
    </row>
    <row r="243" spans="1:41" x14ac:dyDescent="0.3">
      <c r="A243" s="28">
        <f t="shared" si="237"/>
        <v>26</v>
      </c>
      <c r="B243" s="28" t="s">
        <v>109</v>
      </c>
      <c r="C243" s="28"/>
      <c r="D243" s="28">
        <v>7</v>
      </c>
      <c r="E243" s="28" t="s">
        <v>286</v>
      </c>
      <c r="F243" s="28" t="s">
        <v>312</v>
      </c>
      <c r="G243" s="28" t="s">
        <v>291</v>
      </c>
      <c r="H243" s="28">
        <v>0</v>
      </c>
      <c r="I243" s="100">
        <v>6.3628507799999998E-2</v>
      </c>
      <c r="J243" s="101">
        <v>6.3628507799999998E-2</v>
      </c>
      <c r="K243" s="101">
        <v>6.3628507799999998E-2</v>
      </c>
      <c r="L243" s="101">
        <v>6.3628507799999998E-2</v>
      </c>
      <c r="M243" s="101">
        <v>6.3628507799999998E-2</v>
      </c>
      <c r="N243" s="101">
        <v>6.3628507799999998E-2</v>
      </c>
      <c r="O243" s="101">
        <v>6.3628507799999998E-2</v>
      </c>
      <c r="P243" s="101">
        <v>6.3302055299999993E-2</v>
      </c>
      <c r="Q243" s="101">
        <v>6.2975602800000002E-2</v>
      </c>
      <c r="R243" s="101">
        <v>6.2649150299999998E-2</v>
      </c>
      <c r="S243" s="101">
        <v>6.2322697799999986E-2</v>
      </c>
      <c r="T243" s="101">
        <v>6.1996245299999989E-2</v>
      </c>
      <c r="U243" s="101">
        <v>6.1669792799999991E-2</v>
      </c>
      <c r="V243" s="101">
        <v>6.1343340299999993E-2</v>
      </c>
      <c r="W243" s="101">
        <v>6.1016887799999996E-2</v>
      </c>
      <c r="X243" s="101">
        <v>6.0690435299999998E-2</v>
      </c>
      <c r="Y243" s="101">
        <v>6.03639828E-2</v>
      </c>
      <c r="Z243" s="101">
        <v>6.0037530300000003E-2</v>
      </c>
      <c r="AA243" s="101">
        <v>5.9711077800000005E-2</v>
      </c>
      <c r="AB243" s="101">
        <v>5.9384625300000014E-2</v>
      </c>
      <c r="AC243" s="101">
        <v>5.9058172800000017E-2</v>
      </c>
      <c r="AD243" s="101">
        <v>5.8731720300000019E-2</v>
      </c>
      <c r="AE243" s="101">
        <v>5.8405267800000021E-2</v>
      </c>
      <c r="AF243" s="101">
        <v>5.8078815300000024E-2</v>
      </c>
      <c r="AG243" s="101">
        <v>5.7752362800000026E-2</v>
      </c>
      <c r="AH243" s="101">
        <v>5.7425910300000028E-2</v>
      </c>
      <c r="AI243" s="101">
        <v>5.7099457800000031E-2</v>
      </c>
      <c r="AJ243" s="101">
        <v>5.677300530000004E-2</v>
      </c>
      <c r="AK243" s="101">
        <v>5.6446552800000042E-2</v>
      </c>
      <c r="AL243" s="101">
        <v>5.6120100300000045E-2</v>
      </c>
      <c r="AM243" s="101">
        <v>5.5793647800000047E-2</v>
      </c>
      <c r="AN243" s="101">
        <v>5.5467195300000049E-2</v>
      </c>
      <c r="AO243" s="101">
        <v>5.5140742800000052E-2</v>
      </c>
    </row>
    <row r="244" spans="1:41" x14ac:dyDescent="0.3">
      <c r="A244" s="28">
        <f t="shared" si="237"/>
        <v>26</v>
      </c>
      <c r="B244" s="28" t="s">
        <v>109</v>
      </c>
      <c r="C244" s="28"/>
      <c r="D244" s="28">
        <v>8</v>
      </c>
      <c r="E244" s="28" t="s">
        <v>287</v>
      </c>
      <c r="F244" s="28"/>
      <c r="G244" s="28" t="s">
        <v>283</v>
      </c>
      <c r="H244" s="28">
        <v>0</v>
      </c>
      <c r="I244" s="98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spans="1:41" x14ac:dyDescent="0.3">
      <c r="A245" s="28">
        <f t="shared" si="237"/>
        <v>26</v>
      </c>
      <c r="B245" s="28" t="s">
        <v>109</v>
      </c>
      <c r="C245" s="28"/>
      <c r="D245" s="28">
        <v>9</v>
      </c>
      <c r="E245" s="28" t="s">
        <v>288</v>
      </c>
      <c r="F245" s="28"/>
      <c r="G245" s="28" t="s">
        <v>283</v>
      </c>
      <c r="H245" s="28">
        <v>0</v>
      </c>
      <c r="I245" s="98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spans="1:41" x14ac:dyDescent="0.3">
      <c r="A246" s="28">
        <f t="shared" si="237"/>
        <v>26</v>
      </c>
      <c r="B246" s="28" t="s">
        <v>109</v>
      </c>
      <c r="C246" s="28"/>
      <c r="D246" s="28">
        <v>10</v>
      </c>
      <c r="E246" s="28" t="s">
        <v>289</v>
      </c>
      <c r="F246" s="28"/>
      <c r="G246" s="28" t="s">
        <v>283</v>
      </c>
      <c r="H246" s="28">
        <v>0</v>
      </c>
      <c r="I246" s="98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spans="1:41" x14ac:dyDescent="0.3">
      <c r="A247" s="29">
        <f>A237+1</f>
        <v>27</v>
      </c>
      <c r="B247" s="29" t="s">
        <v>110</v>
      </c>
      <c r="C247" s="29"/>
      <c r="D247" s="29">
        <v>1</v>
      </c>
      <c r="E247" s="29" t="s">
        <v>276</v>
      </c>
      <c r="F247" s="29"/>
      <c r="G247" s="29" t="s">
        <v>283</v>
      </c>
      <c r="H247" s="29">
        <v>0</v>
      </c>
      <c r="I247" s="99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spans="1:41" x14ac:dyDescent="0.3">
      <c r="A248" s="29">
        <f t="shared" ref="A248:A296" si="269">A238+1</f>
        <v>27</v>
      </c>
      <c r="B248" s="29" t="s">
        <v>110</v>
      </c>
      <c r="C248" s="29"/>
      <c r="D248" s="29">
        <v>2</v>
      </c>
      <c r="E248" s="29" t="s">
        <v>278</v>
      </c>
      <c r="F248" s="29"/>
      <c r="G248" s="29" t="s">
        <v>283</v>
      </c>
      <c r="H248" s="29">
        <v>0</v>
      </c>
      <c r="I248" s="99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spans="1:41" x14ac:dyDescent="0.3">
      <c r="A249" s="120">
        <f t="shared" si="269"/>
        <v>27</v>
      </c>
      <c r="B249" s="120" t="s">
        <v>110</v>
      </c>
      <c r="C249" s="120"/>
      <c r="D249" s="120">
        <v>3</v>
      </c>
      <c r="E249" s="120" t="s">
        <v>281</v>
      </c>
      <c r="F249" s="120"/>
      <c r="G249" s="120" t="s">
        <v>290</v>
      </c>
      <c r="H249" s="120" t="s">
        <v>406</v>
      </c>
      <c r="I249" s="121">
        <v>1084</v>
      </c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spans="1:41" x14ac:dyDescent="0.3">
      <c r="A250" s="29">
        <f t="shared" si="269"/>
        <v>27</v>
      </c>
      <c r="B250" s="29" t="s">
        <v>110</v>
      </c>
      <c r="C250" s="29"/>
      <c r="D250" s="29">
        <v>4</v>
      </c>
      <c r="E250" s="29" t="s">
        <v>282</v>
      </c>
      <c r="F250" s="29"/>
      <c r="G250" s="29" t="s">
        <v>283</v>
      </c>
      <c r="H250" s="29">
        <v>0</v>
      </c>
      <c r="I250" s="99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spans="1:41" x14ac:dyDescent="0.3">
      <c r="A251" s="29">
        <f t="shared" si="269"/>
        <v>27</v>
      </c>
      <c r="B251" s="29" t="s">
        <v>110</v>
      </c>
      <c r="C251" s="29"/>
      <c r="D251" s="29">
        <v>5</v>
      </c>
      <c r="E251" s="29" t="s">
        <v>284</v>
      </c>
      <c r="F251" s="29"/>
      <c r="G251" s="29" t="s">
        <v>283</v>
      </c>
      <c r="H251" s="29">
        <v>0</v>
      </c>
      <c r="I251" s="99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spans="1:41" x14ac:dyDescent="0.3">
      <c r="A252" s="29">
        <f t="shared" si="269"/>
        <v>27</v>
      </c>
      <c r="B252" s="29" t="s">
        <v>110</v>
      </c>
      <c r="C252" s="29"/>
      <c r="D252" s="29">
        <v>6</v>
      </c>
      <c r="E252" s="29" t="s">
        <v>285</v>
      </c>
      <c r="F252" s="29" t="s">
        <v>312</v>
      </c>
      <c r="G252" s="29" t="s">
        <v>291</v>
      </c>
      <c r="H252" s="29">
        <v>0</v>
      </c>
      <c r="I252" s="102">
        <v>0.26128823220000003</v>
      </c>
      <c r="J252" s="101">
        <v>0.21832222620000002</v>
      </c>
      <c r="K252" s="101">
        <v>0.12965310410000003</v>
      </c>
      <c r="L252" s="101">
        <v>0.12925878326666668</v>
      </c>
      <c r="M252" s="101">
        <v>0.12925878326666668</v>
      </c>
      <c r="N252" s="101">
        <v>0.12925878326666668</v>
      </c>
      <c r="O252" s="101">
        <v>0.12925878326666634</v>
      </c>
      <c r="P252" s="101">
        <v>0.13231908326666636</v>
      </c>
      <c r="Q252" s="101">
        <v>0.13537938326666635</v>
      </c>
      <c r="R252" s="101">
        <v>0.13843968326666636</v>
      </c>
      <c r="S252" s="101">
        <v>0.14149998326666635</v>
      </c>
      <c r="T252" s="101">
        <v>0.14456028326666637</v>
      </c>
      <c r="U252" s="101">
        <v>0.14762058326666638</v>
      </c>
      <c r="V252" s="101">
        <v>0.15068088326666637</v>
      </c>
      <c r="W252" s="101">
        <v>0.15374118326666639</v>
      </c>
      <c r="X252" s="101">
        <v>0.1568014832666664</v>
      </c>
      <c r="Y252" s="101">
        <v>0.15986178326666639</v>
      </c>
      <c r="Z252" s="101">
        <v>0.16292208326666641</v>
      </c>
      <c r="AA252" s="101">
        <v>0.16598238326666639</v>
      </c>
      <c r="AB252" s="101">
        <v>0.16904268326666641</v>
      </c>
      <c r="AC252" s="101">
        <v>0.17210298326666643</v>
      </c>
      <c r="AD252" s="101">
        <v>0.17516328326666641</v>
      </c>
      <c r="AE252" s="101">
        <v>0.17822358326666643</v>
      </c>
      <c r="AF252" s="101">
        <v>0.18128388326666642</v>
      </c>
      <c r="AG252" s="101">
        <v>0.18434418326666643</v>
      </c>
      <c r="AH252" s="101">
        <v>0.18740448326666645</v>
      </c>
      <c r="AI252" s="101">
        <v>0.19046478326666644</v>
      </c>
      <c r="AJ252" s="101">
        <v>0.19352508326666645</v>
      </c>
      <c r="AK252" s="101">
        <v>0.19658538326666644</v>
      </c>
      <c r="AL252" s="101">
        <v>0.19964568326666646</v>
      </c>
      <c r="AM252" s="101">
        <v>0.20270598326666647</v>
      </c>
      <c r="AN252" s="101">
        <v>0.20576628326666646</v>
      </c>
      <c r="AO252" s="101">
        <v>0.20882658326666648</v>
      </c>
    </row>
    <row r="253" spans="1:41" x14ac:dyDescent="0.3">
      <c r="A253" s="29">
        <f t="shared" si="269"/>
        <v>27</v>
      </c>
      <c r="B253" s="29" t="s">
        <v>110</v>
      </c>
      <c r="C253" s="29"/>
      <c r="D253" s="29">
        <v>7</v>
      </c>
      <c r="E253" s="29" t="s">
        <v>286</v>
      </c>
      <c r="F253" s="29" t="s">
        <v>312</v>
      </c>
      <c r="G253" s="29" t="s">
        <v>291</v>
      </c>
      <c r="H253" s="29">
        <v>0</v>
      </c>
      <c r="I253" s="102">
        <v>0.25611420779999999</v>
      </c>
      <c r="J253" s="101">
        <v>0.21399901380000003</v>
      </c>
      <c r="K253" s="101">
        <v>0.12708571590000001</v>
      </c>
      <c r="L253" s="101">
        <v>0.12669920340000002</v>
      </c>
      <c r="M253" s="101">
        <v>0.12669920340000002</v>
      </c>
      <c r="N253" s="101">
        <v>0.12669920340000002</v>
      </c>
      <c r="O253" s="101">
        <v>0.12669920339999968</v>
      </c>
      <c r="P253" s="101">
        <v>0.12969890339999968</v>
      </c>
      <c r="Q253" s="101">
        <v>0.1326986033999997</v>
      </c>
      <c r="R253" s="101">
        <v>0.13569830339999969</v>
      </c>
      <c r="S253" s="101">
        <v>0.13869800339999971</v>
      </c>
      <c r="T253" s="101">
        <v>0.14169770339999971</v>
      </c>
      <c r="U253" s="101">
        <v>0.1446974033999997</v>
      </c>
      <c r="V253" s="101">
        <v>0.14769710339999972</v>
      </c>
      <c r="W253" s="101">
        <v>0.15069680339999972</v>
      </c>
      <c r="X253" s="101">
        <v>0.15369650339999971</v>
      </c>
      <c r="Y253" s="101">
        <v>0.15669620339999973</v>
      </c>
      <c r="Z253" s="101">
        <v>0.15969590339999973</v>
      </c>
      <c r="AA253" s="101">
        <v>0.16269560339999975</v>
      </c>
      <c r="AB253" s="101">
        <v>0.16569530339999974</v>
      </c>
      <c r="AC253" s="101">
        <v>0.16869500339999974</v>
      </c>
      <c r="AD253" s="101">
        <v>0.17169470339999976</v>
      </c>
      <c r="AE253" s="101">
        <v>0.17469440339999975</v>
      </c>
      <c r="AF253" s="101">
        <v>0.17769410339999978</v>
      </c>
      <c r="AG253" s="101">
        <v>0.18069380339999977</v>
      </c>
      <c r="AH253" s="101">
        <v>0.18369350339999976</v>
      </c>
      <c r="AI253" s="101">
        <v>0.18669320339999979</v>
      </c>
      <c r="AJ253" s="101">
        <v>0.18969290339999978</v>
      </c>
      <c r="AK253" s="101">
        <v>0.1926926033999998</v>
      </c>
      <c r="AL253" s="101">
        <v>0.1956923033999998</v>
      </c>
      <c r="AM253" s="101">
        <v>0.19869200339999979</v>
      </c>
      <c r="AN253" s="101">
        <v>0.20169170339999981</v>
      </c>
      <c r="AO253" s="101">
        <v>0.20469140339999981</v>
      </c>
    </row>
    <row r="254" spans="1:41" x14ac:dyDescent="0.3">
      <c r="A254" s="29">
        <f t="shared" si="269"/>
        <v>27</v>
      </c>
      <c r="B254" s="29" t="s">
        <v>110</v>
      </c>
      <c r="C254" s="29"/>
      <c r="D254" s="29">
        <v>8</v>
      </c>
      <c r="E254" s="29" t="s">
        <v>287</v>
      </c>
      <c r="F254" s="29"/>
      <c r="G254" s="29" t="s">
        <v>283</v>
      </c>
      <c r="H254" s="29">
        <v>0</v>
      </c>
      <c r="I254" s="99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spans="1:41" x14ac:dyDescent="0.3">
      <c r="A255" s="29">
        <f t="shared" si="269"/>
        <v>27</v>
      </c>
      <c r="B255" s="29" t="s">
        <v>110</v>
      </c>
      <c r="C255" s="29"/>
      <c r="D255" s="29">
        <v>9</v>
      </c>
      <c r="E255" s="29" t="s">
        <v>288</v>
      </c>
      <c r="F255" s="29"/>
      <c r="G255" s="29" t="s">
        <v>283</v>
      </c>
      <c r="H255" s="29">
        <v>0</v>
      </c>
      <c r="I255" s="99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spans="1:41" x14ac:dyDescent="0.3">
      <c r="A256" s="29">
        <f t="shared" si="269"/>
        <v>27</v>
      </c>
      <c r="B256" s="29" t="s">
        <v>110</v>
      </c>
      <c r="C256" s="29"/>
      <c r="D256" s="29">
        <v>10</v>
      </c>
      <c r="E256" s="29" t="s">
        <v>289</v>
      </c>
      <c r="F256" s="29"/>
      <c r="G256" s="29" t="s">
        <v>283</v>
      </c>
      <c r="H256" s="29">
        <v>0</v>
      </c>
      <c r="I256" s="99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spans="1:41" x14ac:dyDescent="0.3">
      <c r="A257" s="28">
        <f>A247+1</f>
        <v>28</v>
      </c>
      <c r="B257" s="28" t="s">
        <v>111</v>
      </c>
      <c r="C257" s="28"/>
      <c r="D257" s="28">
        <v>1</v>
      </c>
      <c r="E257" s="28" t="s">
        <v>276</v>
      </c>
      <c r="F257" s="28"/>
      <c r="G257" s="28" t="s">
        <v>283</v>
      </c>
      <c r="H257" s="28">
        <v>0</v>
      </c>
      <c r="I257" s="98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3">
      <c r="A258" s="28">
        <f t="shared" si="269"/>
        <v>28</v>
      </c>
      <c r="B258" s="28" t="s">
        <v>111</v>
      </c>
      <c r="C258" s="28"/>
      <c r="D258" s="28">
        <v>2</v>
      </c>
      <c r="E258" s="28" t="s">
        <v>278</v>
      </c>
      <c r="F258" s="28"/>
      <c r="G258" s="28" t="s">
        <v>283</v>
      </c>
      <c r="H258" s="28">
        <v>0</v>
      </c>
      <c r="I258" s="98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spans="1:41" x14ac:dyDescent="0.3">
      <c r="A259" s="28">
        <f t="shared" si="269"/>
        <v>28</v>
      </c>
      <c r="B259" s="28" t="s">
        <v>111</v>
      </c>
      <c r="C259" s="28"/>
      <c r="D259" s="28">
        <v>3</v>
      </c>
      <c r="E259" s="28" t="s">
        <v>281</v>
      </c>
      <c r="F259" s="28"/>
      <c r="G259" s="28" t="s">
        <v>283</v>
      </c>
      <c r="H259" s="28">
        <v>0</v>
      </c>
      <c r="I259" s="98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spans="1:41" x14ac:dyDescent="0.3">
      <c r="A260" s="28">
        <f t="shared" si="269"/>
        <v>28</v>
      </c>
      <c r="B260" s="28" t="s">
        <v>111</v>
      </c>
      <c r="C260" s="28"/>
      <c r="D260" s="28">
        <v>4</v>
      </c>
      <c r="E260" s="28" t="s">
        <v>282</v>
      </c>
      <c r="F260" s="28"/>
      <c r="G260" s="28" t="s">
        <v>283</v>
      </c>
      <c r="H260" s="28">
        <v>0</v>
      </c>
      <c r="I260" s="98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3">
      <c r="A261" s="28">
        <f t="shared" si="269"/>
        <v>28</v>
      </c>
      <c r="B261" s="28" t="s">
        <v>111</v>
      </c>
      <c r="C261" s="28"/>
      <c r="D261" s="28">
        <v>5</v>
      </c>
      <c r="E261" s="28" t="s">
        <v>284</v>
      </c>
      <c r="F261" s="28"/>
      <c r="G261" s="28" t="s">
        <v>283</v>
      </c>
      <c r="H261" s="28">
        <v>0</v>
      </c>
      <c r="I261" s="98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spans="1:41" x14ac:dyDescent="0.3">
      <c r="A262" s="28">
        <f t="shared" si="269"/>
        <v>28</v>
      </c>
      <c r="B262" s="28" t="s">
        <v>111</v>
      </c>
      <c r="C262" s="28"/>
      <c r="D262" s="28">
        <v>6</v>
      </c>
      <c r="E262" s="28" t="s">
        <v>285</v>
      </c>
      <c r="F262" s="28" t="s">
        <v>312</v>
      </c>
      <c r="G262" s="28" t="s">
        <v>291</v>
      </c>
      <c r="H262" s="28">
        <v>0</v>
      </c>
      <c r="I262" s="100">
        <v>1.1727483700000001</v>
      </c>
      <c r="J262" s="101">
        <v>1.18488857</v>
      </c>
      <c r="K262" s="101">
        <v>1.19338671</v>
      </c>
      <c r="L262" s="101">
        <v>1.19338671</v>
      </c>
      <c r="M262" s="101">
        <v>1.19338671</v>
      </c>
      <c r="N262" s="101">
        <v>1.19338671</v>
      </c>
      <c r="O262" s="101">
        <v>1.19338671</v>
      </c>
      <c r="P262" s="101">
        <v>1.2027254602952469</v>
      </c>
      <c r="Q262" s="101">
        <v>1.212064210590494</v>
      </c>
      <c r="R262" s="101">
        <v>1.2214029608857409</v>
      </c>
      <c r="S262" s="101">
        <v>1.230741711180988</v>
      </c>
      <c r="T262" s="101">
        <v>1.2400804614762349</v>
      </c>
      <c r="U262" s="101">
        <v>1.2494192117714817</v>
      </c>
      <c r="V262" s="101">
        <v>1.2587579620667289</v>
      </c>
      <c r="W262" s="101">
        <v>1.2680967123619757</v>
      </c>
      <c r="X262" s="101">
        <v>1.2774354626572229</v>
      </c>
      <c r="Y262" s="101">
        <v>1.2867742129524697</v>
      </c>
      <c r="Z262" s="101">
        <v>1.2961129632477166</v>
      </c>
      <c r="AA262" s="101">
        <v>1.3054517135429637</v>
      </c>
      <c r="AB262" s="101">
        <v>1.3147904638382106</v>
      </c>
      <c r="AC262" s="101">
        <v>1.3241292141334577</v>
      </c>
      <c r="AD262" s="101">
        <v>1.3334679644287046</v>
      </c>
      <c r="AE262" s="101">
        <v>1.3428067147239515</v>
      </c>
      <c r="AF262" s="101">
        <v>1.3521454650191986</v>
      </c>
      <c r="AG262" s="101">
        <v>1.3614842153144455</v>
      </c>
      <c r="AH262" s="101">
        <v>1.3708229656096926</v>
      </c>
      <c r="AI262" s="101">
        <v>1.3801617159049395</v>
      </c>
      <c r="AJ262" s="101">
        <v>1.3895004662001866</v>
      </c>
      <c r="AK262" s="101">
        <v>1.3988392164954335</v>
      </c>
      <c r="AL262" s="101">
        <v>1.4081779667906804</v>
      </c>
      <c r="AM262" s="101">
        <v>1.4175167170859275</v>
      </c>
      <c r="AN262" s="101">
        <v>1.4268554673811744</v>
      </c>
      <c r="AO262" s="101">
        <v>1.4361942176764215</v>
      </c>
    </row>
    <row r="263" spans="1:41" x14ac:dyDescent="0.3">
      <c r="A263" s="28">
        <f t="shared" si="269"/>
        <v>28</v>
      </c>
      <c r="B263" s="28" t="s">
        <v>111</v>
      </c>
      <c r="C263" s="28"/>
      <c r="D263" s="28">
        <v>7</v>
      </c>
      <c r="E263" s="28" t="s">
        <v>286</v>
      </c>
      <c r="F263" s="28" t="s">
        <v>312</v>
      </c>
      <c r="G263" s="28" t="s">
        <v>291</v>
      </c>
      <c r="H263" s="28">
        <v>0</v>
      </c>
      <c r="I263" s="100">
        <v>1.1495256300000001</v>
      </c>
      <c r="J263" s="101">
        <v>1.16142543</v>
      </c>
      <c r="K263" s="101">
        <v>1.1697552899999999</v>
      </c>
      <c r="L263" s="101">
        <v>1.1697552899999999</v>
      </c>
      <c r="M263" s="101">
        <v>1.1697552899999999</v>
      </c>
      <c r="N263" s="101">
        <v>1.1697552899999999</v>
      </c>
      <c r="O263" s="101">
        <v>1.1697552899999999</v>
      </c>
      <c r="P263" s="101">
        <v>1.1789091145468262</v>
      </c>
      <c r="Q263" s="101">
        <v>1.1880629390936523</v>
      </c>
      <c r="R263" s="101">
        <v>1.1972167636404787</v>
      </c>
      <c r="S263" s="101">
        <v>1.2063705881873048</v>
      </c>
      <c r="T263" s="101">
        <v>1.2155244127341311</v>
      </c>
      <c r="U263" s="101">
        <v>1.2246782372809575</v>
      </c>
      <c r="V263" s="101">
        <v>1.2338320618277836</v>
      </c>
      <c r="W263" s="101">
        <v>1.2429858863746099</v>
      </c>
      <c r="X263" s="101">
        <v>1.2521397109214361</v>
      </c>
      <c r="Y263" s="101">
        <v>1.2612935354682624</v>
      </c>
      <c r="Z263" s="101">
        <v>1.2704473600150887</v>
      </c>
      <c r="AA263" s="101">
        <v>1.2796011845619149</v>
      </c>
      <c r="AB263" s="101">
        <v>1.2887550091087412</v>
      </c>
      <c r="AC263" s="101">
        <v>1.2979088336555673</v>
      </c>
      <c r="AD263" s="101">
        <v>1.3070626582023936</v>
      </c>
      <c r="AE263" s="101">
        <v>1.31621648274922</v>
      </c>
      <c r="AF263" s="101">
        <v>1.3253703072960461</v>
      </c>
      <c r="AG263" s="101">
        <v>1.3345241318428724</v>
      </c>
      <c r="AH263" s="101">
        <v>1.3436779563896986</v>
      </c>
      <c r="AI263" s="101">
        <v>1.3528317809365249</v>
      </c>
      <c r="AJ263" s="101">
        <v>1.361985605483351</v>
      </c>
      <c r="AK263" s="101">
        <v>1.3711394300301774</v>
      </c>
      <c r="AL263" s="101">
        <v>1.3802932545770037</v>
      </c>
      <c r="AM263" s="101">
        <v>1.3894470791238298</v>
      </c>
      <c r="AN263" s="101">
        <v>1.3986009036706561</v>
      </c>
      <c r="AO263" s="101">
        <v>1.4077547282174823</v>
      </c>
    </row>
    <row r="264" spans="1:41" x14ac:dyDescent="0.3">
      <c r="A264" s="28">
        <f t="shared" si="269"/>
        <v>28</v>
      </c>
      <c r="B264" s="28" t="s">
        <v>111</v>
      </c>
      <c r="C264" s="28"/>
      <c r="D264" s="28">
        <v>8</v>
      </c>
      <c r="E264" s="28" t="s">
        <v>287</v>
      </c>
      <c r="F264" s="28"/>
      <c r="G264" s="28" t="s">
        <v>283</v>
      </c>
      <c r="H264" s="28">
        <v>0</v>
      </c>
      <c r="I264" s="98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spans="1:41" x14ac:dyDescent="0.3">
      <c r="A265" s="28">
        <f t="shared" si="269"/>
        <v>28</v>
      </c>
      <c r="B265" s="28" t="s">
        <v>111</v>
      </c>
      <c r="C265" s="28"/>
      <c r="D265" s="28">
        <v>9</v>
      </c>
      <c r="E265" s="28" t="s">
        <v>288</v>
      </c>
      <c r="F265" s="28"/>
      <c r="G265" s="28" t="s">
        <v>283</v>
      </c>
      <c r="H265" s="28">
        <v>0</v>
      </c>
      <c r="I265" s="98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spans="1:41" x14ac:dyDescent="0.3">
      <c r="A266" s="28">
        <f t="shared" si="269"/>
        <v>28</v>
      </c>
      <c r="B266" s="28" t="s">
        <v>111</v>
      </c>
      <c r="C266" s="28"/>
      <c r="D266" s="28">
        <v>10</v>
      </c>
      <c r="E266" s="28" t="s">
        <v>289</v>
      </c>
      <c r="F266" s="28"/>
      <c r="G266" s="28" t="s">
        <v>283</v>
      </c>
      <c r="H266" s="28">
        <v>0</v>
      </c>
      <c r="I266" s="98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spans="1:41" x14ac:dyDescent="0.3">
      <c r="A267" s="29">
        <f>A257+1</f>
        <v>29</v>
      </c>
      <c r="B267" s="29" t="s">
        <v>112</v>
      </c>
      <c r="C267" s="29"/>
      <c r="D267" s="29">
        <v>1</v>
      </c>
      <c r="E267" s="29" t="s">
        <v>276</v>
      </c>
      <c r="F267" s="29"/>
      <c r="G267" s="29" t="s">
        <v>283</v>
      </c>
      <c r="H267" s="29">
        <v>0</v>
      </c>
      <c r="I267" s="99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spans="1:41" x14ac:dyDescent="0.3">
      <c r="A268" s="29">
        <f t="shared" si="269"/>
        <v>29</v>
      </c>
      <c r="B268" s="29" t="s">
        <v>112</v>
      </c>
      <c r="C268" s="29"/>
      <c r="D268" s="29">
        <v>2</v>
      </c>
      <c r="E268" s="29" t="s">
        <v>278</v>
      </c>
      <c r="F268" s="29"/>
      <c r="G268" s="29" t="s">
        <v>283</v>
      </c>
      <c r="H268" s="29">
        <v>0</v>
      </c>
      <c r="I268" s="99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spans="1:41" x14ac:dyDescent="0.3">
      <c r="A269" s="29">
        <f t="shared" si="269"/>
        <v>29</v>
      </c>
      <c r="B269" s="29" t="s">
        <v>112</v>
      </c>
      <c r="C269" s="29"/>
      <c r="D269" s="29">
        <v>3</v>
      </c>
      <c r="E269" s="29" t="s">
        <v>281</v>
      </c>
      <c r="F269" s="29"/>
      <c r="G269" s="29" t="s">
        <v>283</v>
      </c>
      <c r="H269" s="29">
        <v>0</v>
      </c>
      <c r="I269" s="99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spans="1:41" x14ac:dyDescent="0.3">
      <c r="A270" s="29">
        <f t="shared" si="269"/>
        <v>29</v>
      </c>
      <c r="B270" s="29" t="s">
        <v>112</v>
      </c>
      <c r="C270" s="29"/>
      <c r="D270" s="29">
        <v>4</v>
      </c>
      <c r="E270" s="29" t="s">
        <v>282</v>
      </c>
      <c r="F270" s="29"/>
      <c r="G270" s="29" t="s">
        <v>283</v>
      </c>
      <c r="H270" s="29">
        <v>0</v>
      </c>
      <c r="I270" s="99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spans="1:41" x14ac:dyDescent="0.3">
      <c r="A271" s="29">
        <f t="shared" si="269"/>
        <v>29</v>
      </c>
      <c r="B271" s="29" t="s">
        <v>112</v>
      </c>
      <c r="C271" s="29"/>
      <c r="D271" s="29">
        <v>5</v>
      </c>
      <c r="E271" s="29" t="s">
        <v>284</v>
      </c>
      <c r="F271" s="29"/>
      <c r="G271" s="29" t="s">
        <v>283</v>
      </c>
      <c r="H271" s="29">
        <v>0</v>
      </c>
      <c r="I271" s="99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spans="1:41" x14ac:dyDescent="0.3">
      <c r="A272" s="29">
        <f t="shared" si="269"/>
        <v>29</v>
      </c>
      <c r="B272" s="29" t="s">
        <v>112</v>
      </c>
      <c r="C272" s="29"/>
      <c r="D272" s="29">
        <v>6</v>
      </c>
      <c r="E272" s="29" t="s">
        <v>285</v>
      </c>
      <c r="F272" s="29" t="s">
        <v>312</v>
      </c>
      <c r="G272" s="29" t="s">
        <v>291</v>
      </c>
      <c r="H272" s="29">
        <v>0</v>
      </c>
      <c r="I272" s="102">
        <v>2.124535E-2</v>
      </c>
      <c r="J272" s="101">
        <v>2.1210000000000003E-2</v>
      </c>
      <c r="K272" s="101">
        <v>2.1210000000000003E-2</v>
      </c>
      <c r="L272" s="101">
        <v>2.1210000000000003E-2</v>
      </c>
      <c r="M272" s="101">
        <v>2.1897556945561548E-2</v>
      </c>
      <c r="N272" s="101">
        <v>2.2097857333333335E-2</v>
      </c>
      <c r="O272" s="101">
        <v>2.2097857333333335E-2</v>
      </c>
      <c r="P272" s="101">
        <v>2.278541427889488E-2</v>
      </c>
      <c r="Q272" s="101">
        <v>2.3472971224456424E-2</v>
      </c>
      <c r="R272" s="101">
        <v>2.4160528170017972E-2</v>
      </c>
      <c r="S272" s="101">
        <v>2.4848085115579517E-2</v>
      </c>
      <c r="T272" s="101">
        <v>2.5535642061141062E-2</v>
      </c>
      <c r="U272" s="101">
        <v>2.6223199006702606E-2</v>
      </c>
      <c r="V272" s="101">
        <v>2.6910755952264151E-2</v>
      </c>
      <c r="W272" s="101">
        <v>2.7598312897825696E-2</v>
      </c>
      <c r="X272" s="101">
        <v>2.828586984338724E-2</v>
      </c>
      <c r="Y272" s="101">
        <v>2.8973426788948785E-2</v>
      </c>
      <c r="Z272" s="101">
        <v>2.9660983734510329E-2</v>
      </c>
      <c r="AA272" s="101">
        <v>3.0348540680071878E-2</v>
      </c>
      <c r="AB272" s="101">
        <v>3.1036097625633422E-2</v>
      </c>
      <c r="AC272" s="101">
        <v>3.1723654571194963E-2</v>
      </c>
      <c r="AD272" s="101">
        <v>3.2411211516756515E-2</v>
      </c>
      <c r="AE272" s="101">
        <v>3.3098768462318059E-2</v>
      </c>
      <c r="AF272" s="101">
        <v>3.3786325407879611E-2</v>
      </c>
      <c r="AG272" s="101">
        <v>3.4473882353441163E-2</v>
      </c>
      <c r="AH272" s="101">
        <v>3.5161439299002707E-2</v>
      </c>
      <c r="AI272" s="101">
        <v>3.5848996244564259E-2</v>
      </c>
      <c r="AJ272" s="101">
        <v>3.6536553190125803E-2</v>
      </c>
      <c r="AK272" s="101">
        <v>3.7224110135687355E-2</v>
      </c>
      <c r="AL272" s="101">
        <v>3.79116670812489E-2</v>
      </c>
      <c r="AM272" s="101">
        <v>3.8599224026810451E-2</v>
      </c>
      <c r="AN272" s="101">
        <v>3.9286780972372003E-2</v>
      </c>
      <c r="AO272" s="101">
        <v>3.9974337917933547E-2</v>
      </c>
    </row>
    <row r="273" spans="1:41" x14ac:dyDescent="0.3">
      <c r="A273" s="29">
        <f t="shared" si="269"/>
        <v>29</v>
      </c>
      <c r="B273" s="29" t="s">
        <v>112</v>
      </c>
      <c r="C273" s="29"/>
      <c r="D273" s="29">
        <v>7</v>
      </c>
      <c r="E273" s="29" t="s">
        <v>286</v>
      </c>
      <c r="F273" s="29" t="s">
        <v>312</v>
      </c>
      <c r="G273" s="29" t="s">
        <v>291</v>
      </c>
      <c r="H273" s="29">
        <v>0</v>
      </c>
      <c r="I273" s="102">
        <v>2.0824649999999997E-2</v>
      </c>
      <c r="J273" s="101">
        <v>2.0789999999999999E-2</v>
      </c>
      <c r="K273" s="101">
        <v>2.0789999999999999E-2</v>
      </c>
      <c r="L273" s="101">
        <v>2.0789999999999999E-2</v>
      </c>
      <c r="M273" s="101">
        <v>2.1463941956540524E-2</v>
      </c>
      <c r="N273" s="101">
        <v>2.1660276000000003E-2</v>
      </c>
      <c r="O273" s="101">
        <v>2.1660276000000003E-2</v>
      </c>
      <c r="P273" s="101">
        <v>2.2334217956540527E-2</v>
      </c>
      <c r="Q273" s="101">
        <v>2.3008159913081052E-2</v>
      </c>
      <c r="R273" s="101">
        <v>2.3682101869621573E-2</v>
      </c>
      <c r="S273" s="101">
        <v>2.4356043826162098E-2</v>
      </c>
      <c r="T273" s="101">
        <v>2.5029985782702623E-2</v>
      </c>
      <c r="U273" s="101">
        <v>2.5703927739243147E-2</v>
      </c>
      <c r="V273" s="101">
        <v>2.6377869695783672E-2</v>
      </c>
      <c r="W273" s="101">
        <v>2.7051811652324197E-2</v>
      </c>
      <c r="X273" s="101">
        <v>2.7725753608864721E-2</v>
      </c>
      <c r="Y273" s="101">
        <v>2.8399695565405246E-2</v>
      </c>
      <c r="Z273" s="101">
        <v>2.9073637521945771E-2</v>
      </c>
      <c r="AA273" s="101">
        <v>2.9747579478486292E-2</v>
      </c>
      <c r="AB273" s="101">
        <v>3.0421521435026817E-2</v>
      </c>
      <c r="AC273" s="101">
        <v>3.1095463391567341E-2</v>
      </c>
      <c r="AD273" s="101">
        <v>3.1769405348107869E-2</v>
      </c>
      <c r="AE273" s="101">
        <v>3.2443347304648401E-2</v>
      </c>
      <c r="AF273" s="101">
        <v>3.3117289261188926E-2</v>
      </c>
      <c r="AG273" s="101">
        <v>3.379123121772945E-2</v>
      </c>
      <c r="AH273" s="101">
        <v>3.4465173174269982E-2</v>
      </c>
      <c r="AI273" s="101">
        <v>3.5139115130810507E-2</v>
      </c>
      <c r="AJ273" s="101">
        <v>3.5813057087351038E-2</v>
      </c>
      <c r="AK273" s="101">
        <v>3.6486999043891563E-2</v>
      </c>
      <c r="AL273" s="101">
        <v>3.7160941000432095E-2</v>
      </c>
      <c r="AM273" s="101">
        <v>3.7834882956972619E-2</v>
      </c>
      <c r="AN273" s="101">
        <v>3.8508824913513144E-2</v>
      </c>
      <c r="AO273" s="101">
        <v>3.9182766870053676E-2</v>
      </c>
    </row>
    <row r="274" spans="1:41" x14ac:dyDescent="0.3">
      <c r="A274" s="29">
        <f t="shared" si="269"/>
        <v>29</v>
      </c>
      <c r="B274" s="29" t="s">
        <v>112</v>
      </c>
      <c r="C274" s="29"/>
      <c r="D274" s="29">
        <v>8</v>
      </c>
      <c r="E274" s="29" t="s">
        <v>287</v>
      </c>
      <c r="F274" s="29"/>
      <c r="G274" s="29" t="s">
        <v>283</v>
      </c>
      <c r="H274" s="29">
        <v>0</v>
      </c>
      <c r="I274" s="99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spans="1:41" x14ac:dyDescent="0.3">
      <c r="A275" s="29">
        <f t="shared" si="269"/>
        <v>29</v>
      </c>
      <c r="B275" s="29" t="s">
        <v>112</v>
      </c>
      <c r="C275" s="29"/>
      <c r="D275" s="29">
        <v>9</v>
      </c>
      <c r="E275" s="29" t="s">
        <v>288</v>
      </c>
      <c r="F275" s="29"/>
      <c r="G275" s="29" t="s">
        <v>283</v>
      </c>
      <c r="H275" s="29">
        <v>0</v>
      </c>
      <c r="I275" s="99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spans="1:41" x14ac:dyDescent="0.3">
      <c r="A276" s="29">
        <f t="shared" si="269"/>
        <v>29</v>
      </c>
      <c r="B276" s="29" t="s">
        <v>112</v>
      </c>
      <c r="C276" s="29"/>
      <c r="D276" s="29">
        <v>10</v>
      </c>
      <c r="E276" s="29" t="s">
        <v>289</v>
      </c>
      <c r="F276" s="29"/>
      <c r="G276" s="29" t="s">
        <v>283</v>
      </c>
      <c r="H276" s="29">
        <v>0</v>
      </c>
      <c r="I276" s="99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spans="1:41" x14ac:dyDescent="0.3">
      <c r="A277" s="28">
        <f>A267+1</f>
        <v>30</v>
      </c>
      <c r="B277" s="28" t="s">
        <v>113</v>
      </c>
      <c r="C277" s="28"/>
      <c r="D277" s="28">
        <v>1</v>
      </c>
      <c r="E277" s="28" t="s">
        <v>276</v>
      </c>
      <c r="F277" s="28"/>
      <c r="G277" s="28" t="s">
        <v>283</v>
      </c>
      <c r="H277" s="28">
        <v>0</v>
      </c>
      <c r="I277" s="98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spans="1:41" x14ac:dyDescent="0.3">
      <c r="A278" s="28">
        <f t="shared" si="269"/>
        <v>30</v>
      </c>
      <c r="B278" s="28" t="s">
        <v>113</v>
      </c>
      <c r="C278" s="28"/>
      <c r="D278" s="28">
        <v>2</v>
      </c>
      <c r="E278" s="28" t="s">
        <v>278</v>
      </c>
      <c r="F278" s="28"/>
      <c r="G278" s="28" t="s">
        <v>283</v>
      </c>
      <c r="H278" s="28">
        <v>0</v>
      </c>
      <c r="I278" s="98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spans="1:41" x14ac:dyDescent="0.3">
      <c r="A279" s="28">
        <f t="shared" si="269"/>
        <v>30</v>
      </c>
      <c r="B279" s="28" t="s">
        <v>113</v>
      </c>
      <c r="C279" s="28"/>
      <c r="D279" s="28">
        <v>3</v>
      </c>
      <c r="E279" s="28" t="s">
        <v>281</v>
      </c>
      <c r="F279" s="28"/>
      <c r="G279" s="28" t="s">
        <v>283</v>
      </c>
      <c r="H279" s="28">
        <v>0</v>
      </c>
      <c r="I279" s="98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spans="1:41" x14ac:dyDescent="0.3">
      <c r="A280" s="28">
        <f t="shared" si="269"/>
        <v>30</v>
      </c>
      <c r="B280" s="28" t="s">
        <v>113</v>
      </c>
      <c r="C280" s="28"/>
      <c r="D280" s="28">
        <v>4</v>
      </c>
      <c r="E280" s="28" t="s">
        <v>282</v>
      </c>
      <c r="F280" s="28"/>
      <c r="G280" s="28" t="s">
        <v>283</v>
      </c>
      <c r="H280" s="28">
        <v>0</v>
      </c>
      <c r="I280" s="98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spans="1:41" x14ac:dyDescent="0.3">
      <c r="A281" s="28">
        <f t="shared" si="269"/>
        <v>30</v>
      </c>
      <c r="B281" s="28" t="s">
        <v>113</v>
      </c>
      <c r="C281" s="28"/>
      <c r="D281" s="28">
        <v>5</v>
      </c>
      <c r="E281" s="28" t="s">
        <v>284</v>
      </c>
      <c r="F281" s="28"/>
      <c r="G281" s="28" t="s">
        <v>283</v>
      </c>
      <c r="H281" s="28">
        <v>0</v>
      </c>
      <c r="I281" s="98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spans="1:41" x14ac:dyDescent="0.3">
      <c r="A282" s="28">
        <f t="shared" si="269"/>
        <v>30</v>
      </c>
      <c r="B282" s="28" t="s">
        <v>113</v>
      </c>
      <c r="C282" s="28"/>
      <c r="D282" s="28">
        <v>6</v>
      </c>
      <c r="E282" s="28" t="s">
        <v>285</v>
      </c>
      <c r="F282" s="28" t="s">
        <v>312</v>
      </c>
      <c r="G282" s="28" t="s">
        <v>291</v>
      </c>
      <c r="H282" s="28">
        <v>0</v>
      </c>
      <c r="I282" s="100">
        <v>2.9245863000000001</v>
      </c>
      <c r="J282" s="101">
        <v>2.9695060500000001</v>
      </c>
      <c r="K282" s="101">
        <v>3.0119967499999998</v>
      </c>
      <c r="L282" s="101">
        <v>3.022275637693129</v>
      </c>
      <c r="M282" s="101">
        <v>3.0325545253862578</v>
      </c>
      <c r="N282" s="101">
        <v>3.038543455333333</v>
      </c>
      <c r="O282" s="101">
        <v>3.038543455333333</v>
      </c>
      <c r="P282" s="101">
        <v>3.0488223430264623</v>
      </c>
      <c r="Q282" s="101">
        <v>3.0591012307195915</v>
      </c>
      <c r="R282" s="101">
        <v>3.0693801184127203</v>
      </c>
      <c r="S282" s="101">
        <v>3.0796590061058495</v>
      </c>
      <c r="T282" s="101">
        <v>3.0899378937989788</v>
      </c>
      <c r="U282" s="101">
        <v>3.1002167814921076</v>
      </c>
      <c r="V282" s="101">
        <v>3.1104956691852368</v>
      </c>
      <c r="W282" s="101">
        <v>3.120774556878366</v>
      </c>
      <c r="X282" s="101">
        <v>3.1310534445714948</v>
      </c>
      <c r="Y282" s="101">
        <v>3.141332332264624</v>
      </c>
      <c r="Z282" s="101">
        <v>3.1516112199577533</v>
      </c>
      <c r="AA282" s="101">
        <v>3.1618901076508821</v>
      </c>
      <c r="AB282" s="101">
        <v>3.1721689953440113</v>
      </c>
      <c r="AC282" s="101">
        <v>3.1824478830371405</v>
      </c>
      <c r="AD282" s="101">
        <v>3.1927267707302693</v>
      </c>
      <c r="AE282" s="101">
        <v>3.2030056584233986</v>
      </c>
      <c r="AF282" s="101">
        <v>3.2132845461165278</v>
      </c>
      <c r="AG282" s="101">
        <v>3.2235634338096566</v>
      </c>
      <c r="AH282" s="101">
        <v>3.2338423215027858</v>
      </c>
      <c r="AI282" s="101">
        <v>3.2441212091959151</v>
      </c>
      <c r="AJ282" s="101">
        <v>3.2544000968890439</v>
      </c>
      <c r="AK282" s="101">
        <v>3.2646789845821731</v>
      </c>
      <c r="AL282" s="101">
        <v>3.2749578722753023</v>
      </c>
      <c r="AM282" s="101">
        <v>3.2852367599684311</v>
      </c>
      <c r="AN282" s="101">
        <v>3.2955156476615604</v>
      </c>
      <c r="AO282" s="101">
        <v>3.3057945353546896</v>
      </c>
    </row>
    <row r="283" spans="1:41" x14ac:dyDescent="0.3">
      <c r="A283" s="28">
        <f t="shared" si="269"/>
        <v>30</v>
      </c>
      <c r="B283" s="28" t="s">
        <v>113</v>
      </c>
      <c r="C283" s="28"/>
      <c r="D283" s="28">
        <v>7</v>
      </c>
      <c r="E283" s="28" t="s">
        <v>286</v>
      </c>
      <c r="F283" s="28" t="s">
        <v>312</v>
      </c>
      <c r="G283" s="28" t="s">
        <v>291</v>
      </c>
      <c r="H283" s="28">
        <v>0</v>
      </c>
      <c r="I283" s="100">
        <v>2.8666737000000002</v>
      </c>
      <c r="J283" s="101">
        <v>2.9107039499999998</v>
      </c>
      <c r="K283" s="101">
        <v>2.9523532499999998</v>
      </c>
      <c r="L283" s="101">
        <v>2.9624285953625717</v>
      </c>
      <c r="M283" s="101">
        <v>2.9725039407251441</v>
      </c>
      <c r="N283" s="101">
        <v>2.978374278</v>
      </c>
      <c r="O283" s="101">
        <v>2.978374278</v>
      </c>
      <c r="P283" s="101">
        <v>2.9884496233625719</v>
      </c>
      <c r="Q283" s="101">
        <v>2.9985249687251438</v>
      </c>
      <c r="R283" s="101">
        <v>3.0086003140877162</v>
      </c>
      <c r="S283" s="101">
        <v>3.0186756594502882</v>
      </c>
      <c r="T283" s="101">
        <v>3.0287510048128601</v>
      </c>
      <c r="U283" s="101">
        <v>3.0388263501754325</v>
      </c>
      <c r="V283" s="101">
        <v>3.0489016955380044</v>
      </c>
      <c r="W283" s="101">
        <v>3.0589770409005763</v>
      </c>
      <c r="X283" s="101">
        <v>3.0690523862631487</v>
      </c>
      <c r="Y283" s="101">
        <v>3.0791277316257206</v>
      </c>
      <c r="Z283" s="101">
        <v>3.0892030769882926</v>
      </c>
      <c r="AA283" s="101">
        <v>3.0992784223508649</v>
      </c>
      <c r="AB283" s="101">
        <v>3.1093537677134369</v>
      </c>
      <c r="AC283" s="101">
        <v>3.1194291130760088</v>
      </c>
      <c r="AD283" s="101">
        <v>3.1295044584385812</v>
      </c>
      <c r="AE283" s="101">
        <v>3.1395798038011531</v>
      </c>
      <c r="AF283" s="101">
        <v>3.149655149163725</v>
      </c>
      <c r="AG283" s="101">
        <v>3.1597304945262974</v>
      </c>
      <c r="AH283" s="101">
        <v>3.1698058398888693</v>
      </c>
      <c r="AI283" s="101">
        <v>3.1798811852514413</v>
      </c>
      <c r="AJ283" s="101">
        <v>3.1899565306140136</v>
      </c>
      <c r="AK283" s="101">
        <v>3.2000318759765856</v>
      </c>
      <c r="AL283" s="101">
        <v>3.2101072213391575</v>
      </c>
      <c r="AM283" s="101">
        <v>3.2201825667017299</v>
      </c>
      <c r="AN283" s="101">
        <v>3.2302579120643018</v>
      </c>
      <c r="AO283" s="101">
        <v>3.2403332574268737</v>
      </c>
    </row>
    <row r="284" spans="1:41" x14ac:dyDescent="0.3">
      <c r="A284" s="28">
        <f t="shared" si="269"/>
        <v>30</v>
      </c>
      <c r="B284" s="28" t="s">
        <v>113</v>
      </c>
      <c r="C284" s="28"/>
      <c r="D284" s="28">
        <v>8</v>
      </c>
      <c r="E284" s="28" t="s">
        <v>287</v>
      </c>
      <c r="F284" s="28"/>
      <c r="G284" s="28" t="s">
        <v>283</v>
      </c>
      <c r="H284" s="28">
        <v>0</v>
      </c>
      <c r="I284" s="98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spans="1:41" x14ac:dyDescent="0.3">
      <c r="A285" s="28">
        <f t="shared" si="269"/>
        <v>30</v>
      </c>
      <c r="B285" s="28" t="s">
        <v>113</v>
      </c>
      <c r="C285" s="28"/>
      <c r="D285" s="28">
        <v>9</v>
      </c>
      <c r="E285" s="28" t="s">
        <v>288</v>
      </c>
      <c r="F285" s="28"/>
      <c r="G285" s="28" t="s">
        <v>283</v>
      </c>
      <c r="H285" s="28">
        <v>0</v>
      </c>
      <c r="I285" s="98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spans="1:41" x14ac:dyDescent="0.3">
      <c r="A286" s="28">
        <f t="shared" si="269"/>
        <v>30</v>
      </c>
      <c r="B286" s="28" t="s">
        <v>113</v>
      </c>
      <c r="C286" s="28"/>
      <c r="D286" s="28">
        <v>10</v>
      </c>
      <c r="E286" s="28" t="s">
        <v>289</v>
      </c>
      <c r="F286" s="28"/>
      <c r="G286" s="28" t="s">
        <v>283</v>
      </c>
      <c r="H286" s="28">
        <v>0</v>
      </c>
      <c r="I286" s="98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spans="1:41" x14ac:dyDescent="0.3">
      <c r="A287" s="29">
        <f>A277+1</f>
        <v>31</v>
      </c>
      <c r="B287" s="29" t="s">
        <v>114</v>
      </c>
      <c r="C287" s="29"/>
      <c r="D287" s="29">
        <v>1</v>
      </c>
      <c r="E287" s="29" t="s">
        <v>276</v>
      </c>
      <c r="F287" s="29"/>
      <c r="G287" s="29" t="s">
        <v>283</v>
      </c>
      <c r="H287" s="29">
        <v>0</v>
      </c>
      <c r="I287" s="99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spans="1:41" x14ac:dyDescent="0.3">
      <c r="A288" s="29">
        <f t="shared" si="269"/>
        <v>31</v>
      </c>
      <c r="B288" s="29" t="s">
        <v>114</v>
      </c>
      <c r="C288" s="29"/>
      <c r="D288" s="29">
        <v>2</v>
      </c>
      <c r="E288" s="29" t="s">
        <v>278</v>
      </c>
      <c r="F288" s="29"/>
      <c r="G288" s="29" t="s">
        <v>283</v>
      </c>
      <c r="H288" s="29">
        <v>0</v>
      </c>
      <c r="I288" s="99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spans="1:41" x14ac:dyDescent="0.3">
      <c r="A289" s="29">
        <f t="shared" si="269"/>
        <v>31</v>
      </c>
      <c r="B289" s="29" t="s">
        <v>114</v>
      </c>
      <c r="C289" s="29"/>
      <c r="D289" s="29">
        <v>3</v>
      </c>
      <c r="E289" s="29" t="s">
        <v>281</v>
      </c>
      <c r="F289" s="29"/>
      <c r="G289" s="29" t="s">
        <v>283</v>
      </c>
      <c r="H289" s="29">
        <v>0</v>
      </c>
      <c r="I289" s="99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spans="1:41" x14ac:dyDescent="0.3">
      <c r="A290" s="29">
        <f t="shared" si="269"/>
        <v>31</v>
      </c>
      <c r="B290" s="29" t="s">
        <v>114</v>
      </c>
      <c r="C290" s="29"/>
      <c r="D290" s="29">
        <v>4</v>
      </c>
      <c r="E290" s="29" t="s">
        <v>282</v>
      </c>
      <c r="F290" s="29"/>
      <c r="G290" s="29" t="s">
        <v>283</v>
      </c>
      <c r="H290" s="29">
        <v>0</v>
      </c>
      <c r="I290" s="99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spans="1:41" x14ac:dyDescent="0.3">
      <c r="A291" s="29">
        <f t="shared" si="269"/>
        <v>31</v>
      </c>
      <c r="B291" s="29" t="s">
        <v>114</v>
      </c>
      <c r="C291" s="29"/>
      <c r="D291" s="29">
        <v>5</v>
      </c>
      <c r="E291" s="29" t="s">
        <v>284</v>
      </c>
      <c r="F291" s="29"/>
      <c r="G291" s="29" t="s">
        <v>283</v>
      </c>
      <c r="H291" s="29">
        <v>0</v>
      </c>
      <c r="I291" s="99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spans="1:41" x14ac:dyDescent="0.3">
      <c r="A292" s="29">
        <f t="shared" si="269"/>
        <v>31</v>
      </c>
      <c r="B292" s="29" t="s">
        <v>114</v>
      </c>
      <c r="C292" s="29"/>
      <c r="D292" s="29">
        <v>6</v>
      </c>
      <c r="E292" s="29" t="s">
        <v>285</v>
      </c>
      <c r="F292" s="29" t="s">
        <v>312</v>
      </c>
      <c r="G292" s="29" t="s">
        <v>291</v>
      </c>
      <c r="H292" s="29">
        <v>0</v>
      </c>
      <c r="I292" s="102">
        <v>7.6483259999999997E-2</v>
      </c>
      <c r="J292" s="101">
        <v>7.6483259999999997E-2</v>
      </c>
      <c r="K292" s="101">
        <v>7.6483259999999997E-2</v>
      </c>
      <c r="L292" s="101">
        <v>7.6483259999999997E-2</v>
      </c>
      <c r="M292" s="101">
        <v>7.6483259999999997E-2</v>
      </c>
      <c r="N292" s="101">
        <v>7.6483259999999997E-2</v>
      </c>
      <c r="O292" s="101">
        <v>7.6483259999999997E-2</v>
      </c>
      <c r="P292" s="101">
        <v>7.9711065066062223E-2</v>
      </c>
      <c r="Q292" s="101">
        <v>8.2938870132124434E-2</v>
      </c>
      <c r="R292" s="101">
        <v>8.6166675198186646E-2</v>
      </c>
      <c r="S292" s="101">
        <v>8.9394480264248871E-2</v>
      </c>
      <c r="T292" s="101">
        <v>9.2622285330311083E-2</v>
      </c>
      <c r="U292" s="101">
        <v>9.5850090396373294E-2</v>
      </c>
      <c r="V292" s="101">
        <v>9.907789546243552E-2</v>
      </c>
      <c r="W292" s="101">
        <v>0.10230570052849773</v>
      </c>
      <c r="X292" s="101">
        <v>0.10553350559455994</v>
      </c>
      <c r="Y292" s="101">
        <v>0.10876131066062215</v>
      </c>
      <c r="Z292" s="101">
        <v>0.11198911572668438</v>
      </c>
      <c r="AA292" s="101">
        <v>0.11521692079274659</v>
      </c>
      <c r="AB292" s="101">
        <v>0.1184447258588088</v>
      </c>
      <c r="AC292" s="101">
        <v>0.12167253092487103</v>
      </c>
      <c r="AD292" s="101">
        <v>0.12490033599093324</v>
      </c>
      <c r="AE292" s="101">
        <v>0.12812814105699544</v>
      </c>
      <c r="AF292" s="101">
        <v>0.13135594612305765</v>
      </c>
      <c r="AG292" s="101">
        <v>0.13458375118911983</v>
      </c>
      <c r="AH292" s="101">
        <v>0.13781155625518204</v>
      </c>
      <c r="AI292" s="101">
        <v>0.14103936132124426</v>
      </c>
      <c r="AJ292" s="101">
        <v>0.14426716638730644</v>
      </c>
      <c r="AK292" s="101">
        <v>0.14749497145336865</v>
      </c>
      <c r="AL292" s="101">
        <v>0.15072277651943086</v>
      </c>
      <c r="AM292" s="101">
        <v>0.15395058158549305</v>
      </c>
      <c r="AN292" s="101">
        <v>0.15717838665155526</v>
      </c>
      <c r="AO292" s="101">
        <v>0.16040619171761747</v>
      </c>
    </row>
    <row r="293" spans="1:41" x14ac:dyDescent="0.3">
      <c r="A293" s="29">
        <f t="shared" si="269"/>
        <v>31</v>
      </c>
      <c r="B293" s="29" t="s">
        <v>114</v>
      </c>
      <c r="C293" s="29"/>
      <c r="D293" s="29">
        <v>7</v>
      </c>
      <c r="E293" s="29" t="s">
        <v>286</v>
      </c>
      <c r="F293" s="29" t="s">
        <v>312</v>
      </c>
      <c r="G293" s="29" t="s">
        <v>291</v>
      </c>
      <c r="H293" s="29">
        <v>0</v>
      </c>
      <c r="I293" s="102">
        <v>7.4968740000000006E-2</v>
      </c>
      <c r="J293" s="101">
        <v>7.4968740000000006E-2</v>
      </c>
      <c r="K293" s="101">
        <v>7.4968740000000006E-2</v>
      </c>
      <c r="L293" s="101">
        <v>7.4968740000000006E-2</v>
      </c>
      <c r="M293" s="101">
        <v>7.4968740000000006E-2</v>
      </c>
      <c r="N293" s="101">
        <v>7.4968740000000006E-2</v>
      </c>
      <c r="O293" s="101">
        <v>7.4968740000000006E-2</v>
      </c>
      <c r="P293" s="101">
        <v>7.813262813406098E-2</v>
      </c>
      <c r="Q293" s="101">
        <v>8.1296516268121968E-2</v>
      </c>
      <c r="R293" s="101">
        <v>8.4460404402182956E-2</v>
      </c>
      <c r="S293" s="101">
        <v>8.7624292536243931E-2</v>
      </c>
      <c r="T293" s="101">
        <v>9.0788180670304919E-2</v>
      </c>
      <c r="U293" s="101">
        <v>9.3952068804365907E-2</v>
      </c>
      <c r="V293" s="101">
        <v>9.7115956938426881E-2</v>
      </c>
      <c r="W293" s="101">
        <v>0.10027984507248787</v>
      </c>
      <c r="X293" s="101">
        <v>0.10344373320654886</v>
      </c>
      <c r="Y293" s="101">
        <v>0.10660762134060985</v>
      </c>
      <c r="Z293" s="101">
        <v>0.10977150947467082</v>
      </c>
      <c r="AA293" s="101">
        <v>0.11293539760873181</v>
      </c>
      <c r="AB293" s="101">
        <v>0.1160992857427928</v>
      </c>
      <c r="AC293" s="101">
        <v>0.11926317387685377</v>
      </c>
      <c r="AD293" s="101">
        <v>0.12242706201091476</v>
      </c>
      <c r="AE293" s="101">
        <v>0.12559095014497573</v>
      </c>
      <c r="AF293" s="101">
        <v>0.12875483827903669</v>
      </c>
      <c r="AG293" s="101">
        <v>0.13191872641309768</v>
      </c>
      <c r="AH293" s="101">
        <v>0.13508261454715864</v>
      </c>
      <c r="AI293" s="101">
        <v>0.1382465026812196</v>
      </c>
      <c r="AJ293" s="101">
        <v>0.14141039081528059</v>
      </c>
      <c r="AK293" s="101">
        <v>0.14457427894934155</v>
      </c>
      <c r="AL293" s="101">
        <v>0.14773816708340251</v>
      </c>
      <c r="AM293" s="101">
        <v>0.1509020552174635</v>
      </c>
      <c r="AN293" s="101">
        <v>0.15406594335152446</v>
      </c>
      <c r="AO293" s="101">
        <v>0.15722983148558542</v>
      </c>
    </row>
    <row r="294" spans="1:41" x14ac:dyDescent="0.3">
      <c r="A294" s="29">
        <f t="shared" si="269"/>
        <v>31</v>
      </c>
      <c r="B294" s="29" t="s">
        <v>114</v>
      </c>
      <c r="C294" s="29"/>
      <c r="D294" s="29">
        <v>8</v>
      </c>
      <c r="E294" s="29" t="s">
        <v>287</v>
      </c>
      <c r="F294" s="29"/>
      <c r="G294" s="29" t="s">
        <v>283</v>
      </c>
      <c r="H294" s="29">
        <v>0</v>
      </c>
      <c r="I294" s="99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spans="1:41" x14ac:dyDescent="0.3">
      <c r="A295" s="29">
        <f t="shared" si="269"/>
        <v>31</v>
      </c>
      <c r="B295" s="29" t="s">
        <v>114</v>
      </c>
      <c r="C295" s="29"/>
      <c r="D295" s="29">
        <v>9</v>
      </c>
      <c r="E295" s="29" t="s">
        <v>288</v>
      </c>
      <c r="F295" s="29"/>
      <c r="G295" s="29" t="s">
        <v>283</v>
      </c>
      <c r="H295" s="29">
        <v>0</v>
      </c>
      <c r="I295" s="99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spans="1:41" x14ac:dyDescent="0.3">
      <c r="A296" s="29">
        <f t="shared" si="269"/>
        <v>31</v>
      </c>
      <c r="B296" s="29" t="s">
        <v>114</v>
      </c>
      <c r="C296" s="29"/>
      <c r="D296" s="29">
        <v>10</v>
      </c>
      <c r="E296" s="29" t="s">
        <v>289</v>
      </c>
      <c r="F296" s="29"/>
      <c r="G296" s="29" t="s">
        <v>283</v>
      </c>
      <c r="H296" s="29">
        <v>0</v>
      </c>
      <c r="I296" s="99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spans="1:41" x14ac:dyDescent="0.3">
      <c r="A297" s="117">
        <f>A287+1</f>
        <v>32</v>
      </c>
      <c r="B297" s="117" t="s">
        <v>405</v>
      </c>
      <c r="C297" s="117"/>
      <c r="D297" s="117">
        <v>1</v>
      </c>
      <c r="E297" s="117" t="s">
        <v>276</v>
      </c>
      <c r="F297" s="117"/>
      <c r="G297" s="117" t="s">
        <v>283</v>
      </c>
      <c r="H297" s="117">
        <v>0</v>
      </c>
      <c r="I297" s="118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spans="1:41" x14ac:dyDescent="0.3">
      <c r="A298" s="117">
        <f t="shared" ref="A298:A306" si="270">A288+1</f>
        <v>32</v>
      </c>
      <c r="B298" s="117" t="s">
        <v>405</v>
      </c>
      <c r="C298" s="117"/>
      <c r="D298" s="117">
        <v>2</v>
      </c>
      <c r="E298" s="117" t="s">
        <v>278</v>
      </c>
      <c r="F298" s="117"/>
      <c r="G298" s="117" t="s">
        <v>283</v>
      </c>
      <c r="H298" s="117">
        <v>0</v>
      </c>
      <c r="I298" s="118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spans="1:41" x14ac:dyDescent="0.3">
      <c r="A299" s="117">
        <f t="shared" si="270"/>
        <v>32</v>
      </c>
      <c r="B299" s="117" t="s">
        <v>405</v>
      </c>
      <c r="C299" s="117"/>
      <c r="D299" s="117">
        <v>3</v>
      </c>
      <c r="E299" s="117" t="s">
        <v>281</v>
      </c>
      <c r="F299" s="117"/>
      <c r="G299" s="117" t="s">
        <v>283</v>
      </c>
      <c r="H299" s="117">
        <v>0</v>
      </c>
      <c r="I299" s="118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spans="1:41" x14ac:dyDescent="0.3">
      <c r="A300" s="117">
        <f t="shared" si="270"/>
        <v>32</v>
      </c>
      <c r="B300" s="117" t="s">
        <v>405</v>
      </c>
      <c r="C300" s="117"/>
      <c r="D300" s="117">
        <v>4</v>
      </c>
      <c r="E300" s="117" t="s">
        <v>282</v>
      </c>
      <c r="F300" s="117"/>
      <c r="G300" s="117" t="s">
        <v>283</v>
      </c>
      <c r="H300" s="117">
        <v>0</v>
      </c>
      <c r="I300" s="118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spans="1:41" x14ac:dyDescent="0.3">
      <c r="A301" s="117">
        <f t="shared" si="270"/>
        <v>32</v>
      </c>
      <c r="B301" s="117" t="s">
        <v>405</v>
      </c>
      <c r="C301" s="117"/>
      <c r="D301" s="117">
        <v>5</v>
      </c>
      <c r="E301" s="117" t="s">
        <v>284</v>
      </c>
      <c r="F301" s="117"/>
      <c r="G301" s="117" t="s">
        <v>283</v>
      </c>
      <c r="H301" s="117">
        <v>0</v>
      </c>
      <c r="I301" s="118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spans="1:41" x14ac:dyDescent="0.3">
      <c r="A302" s="117">
        <f t="shared" si="270"/>
        <v>32</v>
      </c>
      <c r="B302" s="117" t="s">
        <v>405</v>
      </c>
      <c r="C302" s="117"/>
      <c r="D302" s="117">
        <v>6</v>
      </c>
      <c r="E302" s="117" t="s">
        <v>285</v>
      </c>
      <c r="F302" s="117" t="s">
        <v>312</v>
      </c>
      <c r="G302" s="117" t="s">
        <v>291</v>
      </c>
      <c r="H302" s="117">
        <v>0</v>
      </c>
      <c r="I302" s="119">
        <v>0</v>
      </c>
      <c r="J302" s="101">
        <v>0</v>
      </c>
      <c r="K302" s="101">
        <v>0</v>
      </c>
      <c r="L302" s="101">
        <v>0</v>
      </c>
      <c r="M302" s="101">
        <v>0</v>
      </c>
      <c r="N302" s="101">
        <v>0</v>
      </c>
      <c r="O302" s="101">
        <v>0</v>
      </c>
      <c r="P302" s="101">
        <v>0</v>
      </c>
      <c r="Q302" s="101">
        <v>0</v>
      </c>
      <c r="R302" s="101">
        <v>0</v>
      </c>
      <c r="S302" s="101">
        <v>0</v>
      </c>
      <c r="T302" s="101">
        <v>0</v>
      </c>
      <c r="U302" s="101">
        <v>0</v>
      </c>
      <c r="V302" s="101">
        <v>0</v>
      </c>
      <c r="W302" s="101">
        <v>0</v>
      </c>
      <c r="X302" s="101">
        <v>0</v>
      </c>
      <c r="Y302" s="101">
        <v>0</v>
      </c>
      <c r="Z302" s="101">
        <v>0</v>
      </c>
      <c r="AA302" s="101">
        <v>0</v>
      </c>
      <c r="AB302" s="101">
        <v>0</v>
      </c>
      <c r="AC302" s="101">
        <v>0</v>
      </c>
      <c r="AD302" s="101">
        <v>0</v>
      </c>
      <c r="AE302" s="101">
        <v>0</v>
      </c>
      <c r="AF302" s="101">
        <v>0</v>
      </c>
      <c r="AG302" s="101">
        <v>0</v>
      </c>
      <c r="AH302" s="101">
        <v>0</v>
      </c>
      <c r="AI302" s="101">
        <v>0</v>
      </c>
      <c r="AJ302" s="101">
        <v>0</v>
      </c>
      <c r="AK302" s="101">
        <v>0</v>
      </c>
      <c r="AL302" s="101">
        <v>0</v>
      </c>
      <c r="AM302" s="101">
        <v>0</v>
      </c>
      <c r="AN302" s="101">
        <v>0</v>
      </c>
      <c r="AO302" s="101">
        <v>0</v>
      </c>
    </row>
    <row r="303" spans="1:41" x14ac:dyDescent="0.3">
      <c r="A303" s="117">
        <f t="shared" si="270"/>
        <v>32</v>
      </c>
      <c r="B303" s="117" t="s">
        <v>405</v>
      </c>
      <c r="C303" s="117"/>
      <c r="D303" s="117">
        <v>7</v>
      </c>
      <c r="E303" s="117" t="s">
        <v>286</v>
      </c>
      <c r="F303" s="117" t="s">
        <v>312</v>
      </c>
      <c r="G303" s="117" t="s">
        <v>291</v>
      </c>
      <c r="H303" s="117">
        <v>0</v>
      </c>
      <c r="I303" s="119">
        <v>0</v>
      </c>
      <c r="J303" s="101">
        <v>0</v>
      </c>
      <c r="K303" s="101">
        <v>0</v>
      </c>
      <c r="L303" s="101">
        <v>0</v>
      </c>
      <c r="M303" s="101">
        <v>0</v>
      </c>
      <c r="N303" s="101">
        <v>0</v>
      </c>
      <c r="O303" s="101">
        <v>0</v>
      </c>
      <c r="P303" s="101">
        <v>0</v>
      </c>
      <c r="Q303" s="101">
        <v>0</v>
      </c>
      <c r="R303" s="101">
        <v>0</v>
      </c>
      <c r="S303" s="101">
        <v>0</v>
      </c>
      <c r="T303" s="101">
        <v>0</v>
      </c>
      <c r="U303" s="101">
        <v>0</v>
      </c>
      <c r="V303" s="101">
        <v>0</v>
      </c>
      <c r="W303" s="101">
        <v>0</v>
      </c>
      <c r="X303" s="101">
        <v>0</v>
      </c>
      <c r="Y303" s="101">
        <v>0</v>
      </c>
      <c r="Z303" s="101">
        <v>0</v>
      </c>
      <c r="AA303" s="101">
        <v>0</v>
      </c>
      <c r="AB303" s="101">
        <v>0</v>
      </c>
      <c r="AC303" s="101">
        <v>0</v>
      </c>
      <c r="AD303" s="101">
        <v>0</v>
      </c>
      <c r="AE303" s="101">
        <v>0</v>
      </c>
      <c r="AF303" s="101">
        <v>0</v>
      </c>
      <c r="AG303" s="101">
        <v>0</v>
      </c>
      <c r="AH303" s="101">
        <v>0</v>
      </c>
      <c r="AI303" s="101">
        <v>0</v>
      </c>
      <c r="AJ303" s="101">
        <v>0</v>
      </c>
      <c r="AK303" s="101">
        <v>0</v>
      </c>
      <c r="AL303" s="101">
        <v>0</v>
      </c>
      <c r="AM303" s="101">
        <v>0</v>
      </c>
      <c r="AN303" s="101">
        <v>0</v>
      </c>
      <c r="AO303" s="101">
        <v>0</v>
      </c>
    </row>
    <row r="304" spans="1:41" x14ac:dyDescent="0.3">
      <c r="A304" s="117">
        <f t="shared" si="270"/>
        <v>32</v>
      </c>
      <c r="B304" s="117" t="s">
        <v>405</v>
      </c>
      <c r="C304" s="117"/>
      <c r="D304" s="117">
        <v>8</v>
      </c>
      <c r="E304" s="117" t="s">
        <v>287</v>
      </c>
      <c r="F304" s="117"/>
      <c r="G304" s="117" t="s">
        <v>283</v>
      </c>
      <c r="H304" s="117">
        <v>0</v>
      </c>
      <c r="I304" s="118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spans="1:41" x14ac:dyDescent="0.3">
      <c r="A305" s="117">
        <f t="shared" si="270"/>
        <v>32</v>
      </c>
      <c r="B305" s="117" t="s">
        <v>405</v>
      </c>
      <c r="C305" s="117"/>
      <c r="D305" s="117">
        <v>9</v>
      </c>
      <c r="E305" s="117" t="s">
        <v>288</v>
      </c>
      <c r="F305" s="117"/>
      <c r="G305" s="117" t="s">
        <v>283</v>
      </c>
      <c r="H305" s="117">
        <v>0</v>
      </c>
      <c r="I305" s="118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spans="1:41" x14ac:dyDescent="0.3">
      <c r="A306" s="117">
        <f t="shared" si="270"/>
        <v>32</v>
      </c>
      <c r="B306" s="117" t="s">
        <v>405</v>
      </c>
      <c r="C306" s="117"/>
      <c r="D306" s="117">
        <v>10</v>
      </c>
      <c r="E306" s="117" t="s">
        <v>289</v>
      </c>
      <c r="F306" s="117"/>
      <c r="G306" s="117" t="s">
        <v>283</v>
      </c>
      <c r="H306" s="117">
        <v>0</v>
      </c>
      <c r="I306" s="118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18"/>
  <sheetViews>
    <sheetView zoomScale="81" zoomScaleNormal="100" workbookViewId="0">
      <pane ySplit="1" topLeftCell="A2" activePane="bottomLeft" state="frozen"/>
      <selection pane="bottomLeft" sqref="A1:XFD1048576"/>
    </sheetView>
  </sheetViews>
  <sheetFormatPr defaultColWidth="12.33203125" defaultRowHeight="14.4" x14ac:dyDescent="0.3"/>
  <cols>
    <col min="1" max="1" width="12.109375" bestFit="1" customWidth="1"/>
    <col min="2" max="2" width="18.5546875" bestFit="1" customWidth="1"/>
    <col min="3" max="3" width="55.5546875" bestFit="1" customWidth="1"/>
    <col min="4" max="4" width="17.33203125" bestFit="1" customWidth="1"/>
    <col min="5" max="5" width="12.5546875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273</v>
      </c>
      <c r="H1" s="1" t="s">
        <v>274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26">
        <v>2049</v>
      </c>
      <c r="AO1" s="1">
        <v>2050</v>
      </c>
    </row>
    <row r="2" spans="1:42" s="65" customFormat="1" ht="14.25" customHeight="1" x14ac:dyDescent="0.3">
      <c r="A2" s="64">
        <v>1</v>
      </c>
      <c r="B2" s="64" t="s">
        <v>116</v>
      </c>
      <c r="C2" s="64" t="s">
        <v>117</v>
      </c>
      <c r="D2" s="64">
        <v>1</v>
      </c>
      <c r="E2" s="64" t="s">
        <v>276</v>
      </c>
      <c r="F2" s="64"/>
      <c r="G2" s="148" t="s">
        <v>283</v>
      </c>
      <c r="H2" s="148">
        <v>0</v>
      </c>
      <c r="I2" s="64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7"/>
      <c r="AP2" s="78"/>
    </row>
    <row r="3" spans="1:42" s="65" customFormat="1" ht="14.25" customHeight="1" x14ac:dyDescent="0.3">
      <c r="A3" s="64">
        <v>1</v>
      </c>
      <c r="B3" s="64" t="s">
        <v>116</v>
      </c>
      <c r="C3" s="64" t="s">
        <v>117</v>
      </c>
      <c r="D3" s="64">
        <v>2</v>
      </c>
      <c r="E3" s="64" t="s">
        <v>278</v>
      </c>
      <c r="F3" s="64"/>
      <c r="G3" s="148" t="s">
        <v>283</v>
      </c>
      <c r="H3" s="148">
        <v>0</v>
      </c>
      <c r="I3" s="64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6"/>
      <c r="AO3" s="77"/>
      <c r="AP3" s="78"/>
    </row>
    <row r="4" spans="1:42" s="65" customFormat="1" ht="14.25" customHeight="1" x14ac:dyDescent="0.3">
      <c r="A4" s="64">
        <v>1</v>
      </c>
      <c r="B4" s="64" t="s">
        <v>116</v>
      </c>
      <c r="C4" s="64" t="s">
        <v>117</v>
      </c>
      <c r="D4" s="64">
        <v>3</v>
      </c>
      <c r="E4" s="64" t="s">
        <v>282</v>
      </c>
      <c r="F4" s="64"/>
      <c r="G4" s="148" t="s">
        <v>283</v>
      </c>
      <c r="H4" s="148">
        <v>0</v>
      </c>
      <c r="I4" s="64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6"/>
      <c r="AO4" s="77"/>
      <c r="AP4" s="78"/>
    </row>
    <row r="5" spans="1:42" s="65" customFormat="1" ht="14.25" customHeight="1" x14ac:dyDescent="0.3">
      <c r="A5" s="70">
        <v>2</v>
      </c>
      <c r="B5" s="70" t="s">
        <v>118</v>
      </c>
      <c r="C5" s="70" t="s">
        <v>119</v>
      </c>
      <c r="D5" s="70">
        <v>1</v>
      </c>
      <c r="E5" s="70" t="s">
        <v>276</v>
      </c>
      <c r="F5" s="70"/>
      <c r="G5" s="149" t="s">
        <v>283</v>
      </c>
      <c r="H5" s="149">
        <v>0</v>
      </c>
      <c r="I5" s="70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6"/>
      <c r="AO5" s="77"/>
      <c r="AP5" s="78"/>
    </row>
    <row r="6" spans="1:42" s="65" customFormat="1" ht="14.25" customHeight="1" x14ac:dyDescent="0.3">
      <c r="A6" s="70">
        <v>2</v>
      </c>
      <c r="B6" s="70" t="s">
        <v>118</v>
      </c>
      <c r="C6" s="70" t="s">
        <v>119</v>
      </c>
      <c r="D6" s="70">
        <v>2</v>
      </c>
      <c r="E6" s="70" t="s">
        <v>278</v>
      </c>
      <c r="F6" s="70"/>
      <c r="G6" s="149" t="s">
        <v>283</v>
      </c>
      <c r="H6" s="149">
        <v>0</v>
      </c>
      <c r="I6" s="70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6"/>
      <c r="AO6" s="77"/>
      <c r="AP6" s="78"/>
    </row>
    <row r="7" spans="1:42" s="65" customFormat="1" ht="14.25" customHeight="1" x14ac:dyDescent="0.3">
      <c r="A7" s="70">
        <v>2</v>
      </c>
      <c r="B7" s="70" t="s">
        <v>118</v>
      </c>
      <c r="C7" s="70" t="s">
        <v>119</v>
      </c>
      <c r="D7" s="70">
        <v>3</v>
      </c>
      <c r="E7" s="70" t="s">
        <v>282</v>
      </c>
      <c r="F7" s="70"/>
      <c r="G7" s="149" t="s">
        <v>283</v>
      </c>
      <c r="H7" s="149">
        <v>0</v>
      </c>
      <c r="I7" s="70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6"/>
      <c r="AO7" s="77"/>
      <c r="AP7" s="78"/>
    </row>
    <row r="8" spans="1:42" s="65" customFormat="1" ht="14.25" customHeight="1" x14ac:dyDescent="0.3">
      <c r="A8" s="64">
        <v>3</v>
      </c>
      <c r="B8" s="64" t="s">
        <v>120</v>
      </c>
      <c r="C8" s="64" t="s">
        <v>121</v>
      </c>
      <c r="D8" s="64">
        <v>1</v>
      </c>
      <c r="E8" s="64" t="s">
        <v>276</v>
      </c>
      <c r="F8" s="64"/>
      <c r="G8" s="148" t="s">
        <v>291</v>
      </c>
      <c r="H8" s="148">
        <v>0</v>
      </c>
      <c r="I8" s="154">
        <v>28.311340929922199</v>
      </c>
      <c r="J8" s="155">
        <v>28.446150124965637</v>
      </c>
      <c r="K8" s="155">
        <v>35.239045074284512</v>
      </c>
      <c r="L8" s="155">
        <v>30.423347996994991</v>
      </c>
      <c r="M8" s="155">
        <v>31.24274215698988</v>
      </c>
      <c r="N8" s="155">
        <v>30.218340416858382</v>
      </c>
      <c r="O8" s="155">
        <v>29.207752191048112</v>
      </c>
      <c r="P8" s="155">
        <v>28.192810995220185</v>
      </c>
      <c r="Q8" s="155">
        <v>27.228907663917504</v>
      </c>
      <c r="R8" s="155">
        <v>26.249790479048976</v>
      </c>
      <c r="S8" s="155">
        <v>25.276639845015865</v>
      </c>
      <c r="T8" s="155">
        <v>24.355983662570694</v>
      </c>
      <c r="U8" s="155">
        <v>23.437243709171184</v>
      </c>
      <c r="V8" s="155">
        <v>22.529312418697668</v>
      </c>
      <c r="W8" s="155">
        <v>21.633678143554512</v>
      </c>
      <c r="X8" s="155">
        <v>20.749739251443039</v>
      </c>
      <c r="Y8" s="155">
        <v>19.861911794240488</v>
      </c>
      <c r="Z8" s="155">
        <v>18.995707530834437</v>
      </c>
      <c r="AA8" s="155">
        <v>18.429909314867992</v>
      </c>
      <c r="AB8" s="155">
        <v>18.00499151511136</v>
      </c>
      <c r="AC8" s="155">
        <v>17.5984669290503</v>
      </c>
      <c r="AD8" s="155">
        <v>17.209531516771271</v>
      </c>
      <c r="AE8" s="155">
        <v>16.837424436719765</v>
      </c>
      <c r="AF8" s="155">
        <v>16.481425642834537</v>
      </c>
      <c r="AG8" s="155">
        <v>16.140853631215883</v>
      </c>
      <c r="AH8" s="155">
        <v>15.813513893617992</v>
      </c>
      <c r="AI8" s="155">
        <v>15.498886497714391</v>
      </c>
      <c r="AJ8" s="155">
        <v>15.196476613113433</v>
      </c>
      <c r="AK8" s="155">
        <v>14.9058132546478</v>
      </c>
      <c r="AL8" s="155">
        <v>14.626448096013936</v>
      </c>
      <c r="AM8" s="155">
        <v>14.356545049091025</v>
      </c>
      <c r="AN8" s="156">
        <v>14.097157353781446</v>
      </c>
      <c r="AO8" s="139">
        <v>13.846535069031967</v>
      </c>
      <c r="AP8" s="78"/>
    </row>
    <row r="9" spans="1:42" s="65" customFormat="1" ht="14.25" customHeight="1" x14ac:dyDescent="0.3">
      <c r="A9" s="64">
        <v>3</v>
      </c>
      <c r="B9" s="64" t="s">
        <v>120</v>
      </c>
      <c r="C9" s="64" t="s">
        <v>121</v>
      </c>
      <c r="D9" s="64">
        <v>2</v>
      </c>
      <c r="E9" s="64" t="s">
        <v>278</v>
      </c>
      <c r="F9" s="64"/>
      <c r="G9" s="148" t="s">
        <v>290</v>
      </c>
      <c r="H9" s="148">
        <v>0</v>
      </c>
      <c r="I9" s="125">
        <v>0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6"/>
      <c r="AO9" s="77"/>
      <c r="AP9" s="78"/>
    </row>
    <row r="10" spans="1:42" s="65" customFormat="1" ht="14.25" customHeight="1" x14ac:dyDescent="0.3">
      <c r="A10" s="64">
        <v>3</v>
      </c>
      <c r="B10" s="64" t="s">
        <v>120</v>
      </c>
      <c r="C10" s="64" t="s">
        <v>121</v>
      </c>
      <c r="D10" s="64">
        <v>3</v>
      </c>
      <c r="E10" s="64" t="s">
        <v>282</v>
      </c>
      <c r="F10" s="64"/>
      <c r="G10" s="148" t="s">
        <v>283</v>
      </c>
      <c r="H10" s="148">
        <v>0</v>
      </c>
      <c r="I10" s="64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6"/>
      <c r="AO10" s="77"/>
      <c r="AP10" s="78"/>
    </row>
    <row r="11" spans="1:42" s="65" customFormat="1" ht="14.25" customHeight="1" x14ac:dyDescent="0.3">
      <c r="A11" s="70">
        <v>4</v>
      </c>
      <c r="B11" s="70" t="s">
        <v>122</v>
      </c>
      <c r="C11" s="70" t="s">
        <v>123</v>
      </c>
      <c r="D11" s="70">
        <v>1</v>
      </c>
      <c r="E11" s="70" t="s">
        <v>276</v>
      </c>
      <c r="F11" s="70"/>
      <c r="G11" s="149" t="s">
        <v>290</v>
      </c>
      <c r="H11" s="149">
        <v>0</v>
      </c>
      <c r="I11" s="114">
        <v>0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6"/>
      <c r="AO11" s="77"/>
      <c r="AP11" s="78"/>
    </row>
    <row r="12" spans="1:42" s="65" customFormat="1" ht="14.25" customHeight="1" x14ac:dyDescent="0.3">
      <c r="A12" s="70">
        <v>4</v>
      </c>
      <c r="B12" s="70" t="s">
        <v>122</v>
      </c>
      <c r="C12" s="70" t="s">
        <v>123</v>
      </c>
      <c r="D12" s="70">
        <v>2</v>
      </c>
      <c r="E12" s="70" t="s">
        <v>278</v>
      </c>
      <c r="F12" s="70"/>
      <c r="G12" s="149" t="s">
        <v>283</v>
      </c>
      <c r="H12" s="149">
        <v>0</v>
      </c>
      <c r="I12" s="114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35"/>
      <c r="AO12" s="137"/>
      <c r="AP12" s="78"/>
    </row>
    <row r="13" spans="1:42" s="65" customFormat="1" ht="14.25" customHeight="1" x14ac:dyDescent="0.3">
      <c r="A13" s="70">
        <v>4</v>
      </c>
      <c r="B13" s="70" t="s">
        <v>122</v>
      </c>
      <c r="C13" s="70" t="s">
        <v>123</v>
      </c>
      <c r="D13" s="70">
        <v>3</v>
      </c>
      <c r="E13" s="70" t="s">
        <v>282</v>
      </c>
      <c r="F13" s="70"/>
      <c r="G13" s="149" t="s">
        <v>283</v>
      </c>
      <c r="H13" s="149">
        <v>0</v>
      </c>
      <c r="I13" s="70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6"/>
      <c r="AO13" s="77"/>
      <c r="AP13" s="78"/>
    </row>
    <row r="14" spans="1:42" s="65" customFormat="1" ht="14.25" customHeight="1" x14ac:dyDescent="0.3">
      <c r="A14" s="64">
        <v>5</v>
      </c>
      <c r="B14" s="64" t="s">
        <v>313</v>
      </c>
      <c r="C14" s="64" t="s">
        <v>314</v>
      </c>
      <c r="D14" s="64">
        <v>1</v>
      </c>
      <c r="E14" s="64" t="s">
        <v>276</v>
      </c>
      <c r="F14" s="64"/>
      <c r="G14" s="148" t="s">
        <v>283</v>
      </c>
      <c r="H14" s="148">
        <v>0</v>
      </c>
      <c r="I14" s="64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6"/>
      <c r="AO14" s="77"/>
      <c r="AP14" s="78"/>
    </row>
    <row r="15" spans="1:42" s="65" customFormat="1" ht="14.25" customHeight="1" x14ac:dyDescent="0.3">
      <c r="A15" s="64">
        <v>5</v>
      </c>
      <c r="B15" s="64" t="s">
        <v>313</v>
      </c>
      <c r="C15" s="64" t="s">
        <v>314</v>
      </c>
      <c r="D15" s="64">
        <v>2</v>
      </c>
      <c r="E15" s="64" t="s">
        <v>278</v>
      </c>
      <c r="F15" s="64"/>
      <c r="G15" s="148" t="s">
        <v>283</v>
      </c>
      <c r="H15" s="148">
        <v>0</v>
      </c>
      <c r="I15" s="64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6"/>
      <c r="AO15" s="77"/>
      <c r="AP15" s="78"/>
    </row>
    <row r="16" spans="1:42" s="65" customFormat="1" ht="14.25" customHeight="1" x14ac:dyDescent="0.3">
      <c r="A16" s="64">
        <v>5</v>
      </c>
      <c r="B16" s="64" t="s">
        <v>313</v>
      </c>
      <c r="C16" s="64" t="s">
        <v>314</v>
      </c>
      <c r="D16" s="64">
        <v>3</v>
      </c>
      <c r="E16" s="64" t="s">
        <v>282</v>
      </c>
      <c r="F16" s="64"/>
      <c r="G16" s="148" t="s">
        <v>283</v>
      </c>
      <c r="H16" s="148">
        <v>0</v>
      </c>
      <c r="I16" s="64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6"/>
      <c r="AO16" s="77"/>
      <c r="AP16" s="78"/>
    </row>
    <row r="17" spans="1:42" s="65" customFormat="1" ht="14.25" customHeight="1" x14ac:dyDescent="0.3">
      <c r="A17" s="70">
        <v>6</v>
      </c>
      <c r="B17" s="70" t="s">
        <v>315</v>
      </c>
      <c r="C17" s="70" t="s">
        <v>316</v>
      </c>
      <c r="D17" s="70">
        <v>1</v>
      </c>
      <c r="E17" s="70" t="s">
        <v>276</v>
      </c>
      <c r="F17" s="70"/>
      <c r="G17" s="149" t="s">
        <v>283</v>
      </c>
      <c r="H17" s="149">
        <v>0</v>
      </c>
      <c r="I17" s="70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6"/>
      <c r="AO17" s="77"/>
      <c r="AP17" s="78"/>
    </row>
    <row r="18" spans="1:42" s="65" customFormat="1" ht="14.25" customHeight="1" x14ac:dyDescent="0.3">
      <c r="A18" s="70">
        <v>6</v>
      </c>
      <c r="B18" s="70" t="s">
        <v>315</v>
      </c>
      <c r="C18" s="70" t="s">
        <v>316</v>
      </c>
      <c r="D18" s="70">
        <v>2</v>
      </c>
      <c r="E18" s="70" t="s">
        <v>278</v>
      </c>
      <c r="F18" s="70"/>
      <c r="G18" s="149" t="s">
        <v>283</v>
      </c>
      <c r="H18" s="149">
        <v>0</v>
      </c>
      <c r="I18" s="70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6"/>
      <c r="AO18" s="77"/>
      <c r="AP18" s="78"/>
    </row>
    <row r="19" spans="1:42" s="65" customFormat="1" ht="14.25" customHeight="1" x14ac:dyDescent="0.3">
      <c r="A19" s="70">
        <v>6</v>
      </c>
      <c r="B19" s="70" t="s">
        <v>315</v>
      </c>
      <c r="C19" s="70" t="s">
        <v>316</v>
      </c>
      <c r="D19" s="70">
        <v>3</v>
      </c>
      <c r="E19" s="70" t="s">
        <v>282</v>
      </c>
      <c r="F19" s="70"/>
      <c r="G19" s="149" t="s">
        <v>283</v>
      </c>
      <c r="H19" s="149">
        <v>0</v>
      </c>
      <c r="I19" s="70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6"/>
      <c r="AO19" s="77"/>
      <c r="AP19" s="78"/>
    </row>
    <row r="20" spans="1:42" s="65" customFormat="1" ht="14.25" customHeight="1" x14ac:dyDescent="0.3">
      <c r="A20" s="64">
        <v>7</v>
      </c>
      <c r="B20" s="64" t="s">
        <v>124</v>
      </c>
      <c r="C20" s="64" t="s">
        <v>125</v>
      </c>
      <c r="D20" s="64">
        <v>1</v>
      </c>
      <c r="E20" s="64" t="s">
        <v>276</v>
      </c>
      <c r="F20" s="64"/>
      <c r="G20" s="148" t="s">
        <v>283</v>
      </c>
      <c r="H20" s="148">
        <v>0</v>
      </c>
      <c r="I20" s="64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6"/>
      <c r="AO20" s="77"/>
      <c r="AP20" s="78"/>
    </row>
    <row r="21" spans="1:42" s="65" customFormat="1" ht="14.25" customHeight="1" x14ac:dyDescent="0.3">
      <c r="A21" s="64">
        <v>7</v>
      </c>
      <c r="B21" s="64" t="s">
        <v>124</v>
      </c>
      <c r="C21" s="64" t="s">
        <v>125</v>
      </c>
      <c r="D21" s="64">
        <v>2</v>
      </c>
      <c r="E21" s="64" t="s">
        <v>278</v>
      </c>
      <c r="F21" s="64"/>
      <c r="G21" s="148" t="s">
        <v>283</v>
      </c>
      <c r="H21" s="148">
        <v>0</v>
      </c>
      <c r="I21" s="64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6"/>
      <c r="AO21" s="77"/>
      <c r="AP21" s="78"/>
    </row>
    <row r="22" spans="1:42" s="65" customFormat="1" ht="14.25" customHeight="1" x14ac:dyDescent="0.3">
      <c r="A22" s="64">
        <v>7</v>
      </c>
      <c r="B22" s="64" t="s">
        <v>124</v>
      </c>
      <c r="C22" s="64" t="s">
        <v>125</v>
      </c>
      <c r="D22" s="64">
        <v>3</v>
      </c>
      <c r="E22" s="64" t="s">
        <v>282</v>
      </c>
      <c r="F22" s="64"/>
      <c r="G22" s="148" t="s">
        <v>283</v>
      </c>
      <c r="H22" s="148">
        <v>0</v>
      </c>
      <c r="I22" s="64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6"/>
      <c r="AO22" s="77"/>
      <c r="AP22" s="78"/>
    </row>
    <row r="23" spans="1:42" s="65" customFormat="1" ht="14.25" customHeight="1" x14ac:dyDescent="0.3">
      <c r="A23" s="70">
        <v>8</v>
      </c>
      <c r="B23" s="70" t="s">
        <v>126</v>
      </c>
      <c r="C23" s="70" t="s">
        <v>127</v>
      </c>
      <c r="D23" s="70">
        <v>1</v>
      </c>
      <c r="E23" s="70" t="s">
        <v>276</v>
      </c>
      <c r="F23" s="70"/>
      <c r="G23" s="149" t="s">
        <v>283</v>
      </c>
      <c r="H23" s="149">
        <v>0</v>
      </c>
      <c r="I23" s="70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6"/>
      <c r="AO23" s="77"/>
      <c r="AP23" s="78"/>
    </row>
    <row r="24" spans="1:42" s="65" customFormat="1" ht="14.25" customHeight="1" x14ac:dyDescent="0.3">
      <c r="A24" s="70">
        <v>8</v>
      </c>
      <c r="B24" s="70" t="s">
        <v>126</v>
      </c>
      <c r="C24" s="70" t="s">
        <v>127</v>
      </c>
      <c r="D24" s="70">
        <v>2</v>
      </c>
      <c r="E24" s="70" t="s">
        <v>278</v>
      </c>
      <c r="F24" s="70"/>
      <c r="G24" s="149" t="s">
        <v>283</v>
      </c>
      <c r="H24" s="149">
        <v>0</v>
      </c>
      <c r="I24" s="70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6"/>
      <c r="AO24" s="77"/>
      <c r="AP24" s="78"/>
    </row>
    <row r="25" spans="1:42" s="65" customFormat="1" ht="14.25" customHeight="1" x14ac:dyDescent="0.3">
      <c r="A25" s="70">
        <v>8</v>
      </c>
      <c r="B25" s="70" t="s">
        <v>126</v>
      </c>
      <c r="C25" s="70" t="s">
        <v>127</v>
      </c>
      <c r="D25" s="70">
        <v>3</v>
      </c>
      <c r="E25" s="70" t="s">
        <v>282</v>
      </c>
      <c r="F25" s="70"/>
      <c r="G25" s="149" t="s">
        <v>283</v>
      </c>
      <c r="H25" s="149">
        <v>0</v>
      </c>
      <c r="I25" s="70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6"/>
      <c r="AO25" s="77"/>
      <c r="AP25" s="78"/>
    </row>
    <row r="26" spans="1:42" s="65" customFormat="1" ht="14.25" customHeight="1" x14ac:dyDescent="0.3">
      <c r="A26" s="64">
        <v>9</v>
      </c>
      <c r="B26" s="64" t="s">
        <v>128</v>
      </c>
      <c r="C26" s="64" t="s">
        <v>129</v>
      </c>
      <c r="D26" s="64">
        <v>1</v>
      </c>
      <c r="E26" s="64" t="s">
        <v>276</v>
      </c>
      <c r="F26" s="64"/>
      <c r="G26" s="148" t="s">
        <v>283</v>
      </c>
      <c r="H26" s="148">
        <v>0</v>
      </c>
      <c r="I26" s="64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6"/>
      <c r="AO26" s="77"/>
      <c r="AP26" s="78"/>
    </row>
    <row r="27" spans="1:42" s="65" customFormat="1" ht="14.25" customHeight="1" x14ac:dyDescent="0.3">
      <c r="A27" s="64">
        <v>9</v>
      </c>
      <c r="B27" s="64" t="s">
        <v>128</v>
      </c>
      <c r="C27" s="64" t="s">
        <v>129</v>
      </c>
      <c r="D27" s="64">
        <v>2</v>
      </c>
      <c r="E27" s="64" t="s">
        <v>278</v>
      </c>
      <c r="F27" s="64"/>
      <c r="G27" s="148" t="s">
        <v>283</v>
      </c>
      <c r="H27" s="148">
        <v>0</v>
      </c>
      <c r="I27" s="64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6"/>
      <c r="AO27" s="77"/>
      <c r="AP27" s="78"/>
    </row>
    <row r="28" spans="1:42" s="65" customFormat="1" ht="14.25" customHeight="1" x14ac:dyDescent="0.3">
      <c r="A28" s="64">
        <v>9</v>
      </c>
      <c r="B28" s="64" t="s">
        <v>128</v>
      </c>
      <c r="C28" s="64" t="s">
        <v>129</v>
      </c>
      <c r="D28" s="64">
        <v>3</v>
      </c>
      <c r="E28" s="64" t="s">
        <v>282</v>
      </c>
      <c r="F28" s="64"/>
      <c r="G28" s="148" t="s">
        <v>283</v>
      </c>
      <c r="H28" s="148">
        <v>0</v>
      </c>
      <c r="I28" s="6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6"/>
      <c r="AO28" s="77"/>
      <c r="AP28" s="78"/>
    </row>
    <row r="29" spans="1:42" s="65" customFormat="1" ht="14.25" customHeight="1" x14ac:dyDescent="0.3">
      <c r="A29" s="70">
        <v>10</v>
      </c>
      <c r="B29" s="70" t="s">
        <v>130</v>
      </c>
      <c r="C29" s="70" t="s">
        <v>131</v>
      </c>
      <c r="D29" s="70">
        <v>1</v>
      </c>
      <c r="E29" s="70" t="s">
        <v>276</v>
      </c>
      <c r="F29" s="70"/>
      <c r="G29" s="149" t="s">
        <v>283</v>
      </c>
      <c r="H29" s="149">
        <v>0</v>
      </c>
      <c r="I29" s="70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6"/>
      <c r="AO29" s="77"/>
      <c r="AP29" s="78"/>
    </row>
    <row r="30" spans="1:42" s="65" customFormat="1" ht="14.25" customHeight="1" x14ac:dyDescent="0.3">
      <c r="A30" s="70">
        <v>10</v>
      </c>
      <c r="B30" s="70" t="s">
        <v>130</v>
      </c>
      <c r="C30" s="70" t="s">
        <v>131</v>
      </c>
      <c r="D30" s="70">
        <v>2</v>
      </c>
      <c r="E30" s="70" t="s">
        <v>278</v>
      </c>
      <c r="F30" s="70"/>
      <c r="G30" s="149" t="s">
        <v>290</v>
      </c>
      <c r="H30" s="149">
        <v>0</v>
      </c>
      <c r="I30" s="114">
        <v>0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6"/>
      <c r="AO30" s="77"/>
      <c r="AP30" s="78"/>
    </row>
    <row r="31" spans="1:42" s="65" customFormat="1" ht="14.25" customHeight="1" x14ac:dyDescent="0.3">
      <c r="A31" s="70">
        <v>10</v>
      </c>
      <c r="B31" s="70" t="s">
        <v>130</v>
      </c>
      <c r="C31" s="70" t="s">
        <v>131</v>
      </c>
      <c r="D31" s="70">
        <v>3</v>
      </c>
      <c r="E31" s="70" t="s">
        <v>282</v>
      </c>
      <c r="F31" s="70"/>
      <c r="G31" s="149" t="s">
        <v>283</v>
      </c>
      <c r="H31" s="149">
        <v>0</v>
      </c>
      <c r="I31" s="70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6"/>
      <c r="AO31" s="77"/>
      <c r="AP31" s="78"/>
    </row>
    <row r="32" spans="1:42" s="65" customFormat="1" ht="14.25" customHeight="1" x14ac:dyDescent="0.3">
      <c r="A32" s="64">
        <v>11</v>
      </c>
      <c r="B32" s="64" t="s">
        <v>132</v>
      </c>
      <c r="C32" s="64" t="s">
        <v>133</v>
      </c>
      <c r="D32" s="64">
        <v>1</v>
      </c>
      <c r="E32" s="64" t="s">
        <v>276</v>
      </c>
      <c r="F32" s="64"/>
      <c r="G32" s="148" t="s">
        <v>283</v>
      </c>
      <c r="H32" s="148">
        <v>0</v>
      </c>
      <c r="I32" s="64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6"/>
      <c r="AO32" s="77"/>
      <c r="AP32" s="78"/>
    </row>
    <row r="33" spans="1:42" s="65" customFormat="1" ht="14.25" customHeight="1" x14ac:dyDescent="0.3">
      <c r="A33" s="64">
        <v>11</v>
      </c>
      <c r="B33" s="64" t="s">
        <v>132</v>
      </c>
      <c r="C33" s="64" t="s">
        <v>133</v>
      </c>
      <c r="D33" s="64">
        <v>2</v>
      </c>
      <c r="E33" s="64" t="s">
        <v>278</v>
      </c>
      <c r="F33" s="64"/>
      <c r="G33" s="148" t="s">
        <v>283</v>
      </c>
      <c r="H33" s="148">
        <v>0</v>
      </c>
      <c r="I33" s="64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6"/>
      <c r="AO33" s="77"/>
      <c r="AP33" s="78"/>
    </row>
    <row r="34" spans="1:42" s="65" customFormat="1" ht="14.25" customHeight="1" x14ac:dyDescent="0.3">
      <c r="A34" s="64">
        <v>11</v>
      </c>
      <c r="B34" s="64" t="s">
        <v>132</v>
      </c>
      <c r="C34" s="64" t="s">
        <v>133</v>
      </c>
      <c r="D34" s="64">
        <v>3</v>
      </c>
      <c r="E34" s="64" t="s">
        <v>282</v>
      </c>
      <c r="F34" s="64"/>
      <c r="G34" s="148" t="s">
        <v>283</v>
      </c>
      <c r="H34" s="148">
        <v>0</v>
      </c>
      <c r="I34" s="64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6"/>
      <c r="AO34" s="77"/>
      <c r="AP34" s="78"/>
    </row>
    <row r="35" spans="1:42" s="65" customFormat="1" ht="14.25" customHeight="1" x14ac:dyDescent="0.3">
      <c r="A35" s="70">
        <v>12</v>
      </c>
      <c r="B35" s="70" t="s">
        <v>134</v>
      </c>
      <c r="C35" s="70" t="s">
        <v>135</v>
      </c>
      <c r="D35" s="70">
        <v>1</v>
      </c>
      <c r="E35" s="70" t="s">
        <v>276</v>
      </c>
      <c r="F35" s="70"/>
      <c r="G35" s="149" t="s">
        <v>283</v>
      </c>
      <c r="H35" s="149">
        <v>0</v>
      </c>
      <c r="I35" s="70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6"/>
      <c r="AO35" s="77"/>
      <c r="AP35" s="78"/>
    </row>
    <row r="36" spans="1:42" s="65" customFormat="1" ht="14.25" customHeight="1" x14ac:dyDescent="0.3">
      <c r="A36" s="70">
        <v>12</v>
      </c>
      <c r="B36" s="70" t="s">
        <v>134</v>
      </c>
      <c r="C36" s="70" t="s">
        <v>135</v>
      </c>
      <c r="D36" s="70">
        <v>2</v>
      </c>
      <c r="E36" s="70" t="s">
        <v>278</v>
      </c>
      <c r="F36" s="70"/>
      <c r="G36" s="149" t="s">
        <v>283</v>
      </c>
      <c r="H36" s="149">
        <v>0</v>
      </c>
      <c r="I36" s="70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6"/>
      <c r="AO36" s="77"/>
      <c r="AP36" s="78"/>
    </row>
    <row r="37" spans="1:42" s="65" customFormat="1" ht="14.25" customHeight="1" x14ac:dyDescent="0.3">
      <c r="A37" s="70">
        <v>12</v>
      </c>
      <c r="B37" s="70" t="s">
        <v>134</v>
      </c>
      <c r="C37" s="70" t="s">
        <v>135</v>
      </c>
      <c r="D37" s="70">
        <v>3</v>
      </c>
      <c r="E37" s="70" t="s">
        <v>282</v>
      </c>
      <c r="F37" s="70"/>
      <c r="G37" s="149" t="s">
        <v>283</v>
      </c>
      <c r="H37" s="149">
        <v>0</v>
      </c>
      <c r="I37" s="70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6"/>
      <c r="AO37" s="77"/>
      <c r="AP37" s="78"/>
    </row>
    <row r="38" spans="1:42" s="65" customFormat="1" ht="14.25" customHeight="1" x14ac:dyDescent="0.3">
      <c r="A38" s="64">
        <v>13</v>
      </c>
      <c r="B38" s="64" t="s">
        <v>136</v>
      </c>
      <c r="C38" s="64" t="s">
        <v>137</v>
      </c>
      <c r="D38" s="64">
        <v>1</v>
      </c>
      <c r="E38" s="64" t="s">
        <v>276</v>
      </c>
      <c r="F38" s="64"/>
      <c r="G38" s="148" t="s">
        <v>283</v>
      </c>
      <c r="H38" s="148">
        <v>0</v>
      </c>
      <c r="I38" s="64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6"/>
      <c r="AO38" s="77"/>
      <c r="AP38" s="78"/>
    </row>
    <row r="39" spans="1:42" s="65" customFormat="1" ht="14.25" customHeight="1" x14ac:dyDescent="0.3">
      <c r="A39" s="64">
        <v>13</v>
      </c>
      <c r="B39" s="64" t="s">
        <v>136</v>
      </c>
      <c r="C39" s="64" t="s">
        <v>137</v>
      </c>
      <c r="D39" s="64">
        <v>2</v>
      </c>
      <c r="E39" s="64" t="s">
        <v>278</v>
      </c>
      <c r="F39" s="64"/>
      <c r="G39" s="148" t="s">
        <v>283</v>
      </c>
      <c r="H39" s="148">
        <v>0</v>
      </c>
      <c r="I39" s="64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6"/>
      <c r="AO39" s="77"/>
      <c r="AP39" s="78"/>
    </row>
    <row r="40" spans="1:42" s="65" customFormat="1" ht="14.25" customHeight="1" x14ac:dyDescent="0.3">
      <c r="A40" s="64">
        <v>13</v>
      </c>
      <c r="B40" s="64" t="s">
        <v>136</v>
      </c>
      <c r="C40" s="64" t="s">
        <v>137</v>
      </c>
      <c r="D40" s="64">
        <v>3</v>
      </c>
      <c r="E40" s="64" t="s">
        <v>282</v>
      </c>
      <c r="F40" s="64"/>
      <c r="G40" s="148" t="s">
        <v>283</v>
      </c>
      <c r="H40" s="148">
        <v>0</v>
      </c>
      <c r="I40" s="64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6"/>
      <c r="AO40" s="77"/>
      <c r="AP40" s="78"/>
    </row>
    <row r="41" spans="1:42" s="65" customFormat="1" ht="14.25" customHeight="1" x14ac:dyDescent="0.3">
      <c r="A41" s="70">
        <v>14</v>
      </c>
      <c r="B41" s="70" t="s">
        <v>138</v>
      </c>
      <c r="C41" s="70" t="s">
        <v>139</v>
      </c>
      <c r="D41" s="70">
        <v>1</v>
      </c>
      <c r="E41" s="70" t="s">
        <v>276</v>
      </c>
      <c r="F41" s="70"/>
      <c r="G41" s="149" t="s">
        <v>283</v>
      </c>
      <c r="H41" s="149">
        <v>0</v>
      </c>
      <c r="I41" s="70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6"/>
      <c r="AO41" s="77"/>
      <c r="AP41" s="78"/>
    </row>
    <row r="42" spans="1:42" s="65" customFormat="1" ht="14.25" customHeight="1" x14ac:dyDescent="0.3">
      <c r="A42" s="70">
        <v>14</v>
      </c>
      <c r="B42" s="70" t="s">
        <v>138</v>
      </c>
      <c r="C42" s="70" t="s">
        <v>139</v>
      </c>
      <c r="D42" s="70">
        <v>2</v>
      </c>
      <c r="E42" s="70" t="s">
        <v>278</v>
      </c>
      <c r="F42" s="70"/>
      <c r="G42" s="149" t="s">
        <v>283</v>
      </c>
      <c r="H42" s="149">
        <v>0</v>
      </c>
      <c r="I42" s="70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6"/>
      <c r="AO42" s="77"/>
      <c r="AP42" s="78"/>
    </row>
    <row r="43" spans="1:42" s="65" customFormat="1" ht="14.25" customHeight="1" x14ac:dyDescent="0.3">
      <c r="A43" s="70">
        <v>14</v>
      </c>
      <c r="B43" s="70" t="s">
        <v>138</v>
      </c>
      <c r="C43" s="70" t="s">
        <v>139</v>
      </c>
      <c r="D43" s="70">
        <v>3</v>
      </c>
      <c r="E43" s="70" t="s">
        <v>282</v>
      </c>
      <c r="F43" s="70"/>
      <c r="G43" s="149" t="s">
        <v>283</v>
      </c>
      <c r="H43" s="149">
        <v>0</v>
      </c>
      <c r="I43" s="70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6"/>
      <c r="AO43" s="77"/>
      <c r="AP43" s="78"/>
    </row>
    <row r="44" spans="1:42" s="65" customFormat="1" ht="14.25" customHeight="1" x14ac:dyDescent="0.3">
      <c r="A44" s="64">
        <v>15</v>
      </c>
      <c r="B44" s="64" t="s">
        <v>317</v>
      </c>
      <c r="C44" s="64" t="s">
        <v>318</v>
      </c>
      <c r="D44" s="64">
        <v>1</v>
      </c>
      <c r="E44" s="64" t="s">
        <v>276</v>
      </c>
      <c r="F44" s="64"/>
      <c r="G44" s="148" t="s">
        <v>283</v>
      </c>
      <c r="H44" s="148">
        <v>0</v>
      </c>
      <c r="I44" s="64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6"/>
      <c r="AO44" s="77"/>
      <c r="AP44" s="78"/>
    </row>
    <row r="45" spans="1:42" s="65" customFormat="1" ht="14.25" customHeight="1" x14ac:dyDescent="0.3">
      <c r="A45" s="64">
        <v>15</v>
      </c>
      <c r="B45" s="64" t="s">
        <v>317</v>
      </c>
      <c r="C45" s="64" t="s">
        <v>318</v>
      </c>
      <c r="D45" s="64">
        <v>2</v>
      </c>
      <c r="E45" s="64" t="s">
        <v>278</v>
      </c>
      <c r="F45" s="64"/>
      <c r="G45" s="148" t="s">
        <v>283</v>
      </c>
      <c r="H45" s="148">
        <v>0</v>
      </c>
      <c r="I45" s="64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6"/>
      <c r="AO45" s="77"/>
      <c r="AP45" s="78"/>
    </row>
    <row r="46" spans="1:42" s="65" customFormat="1" ht="14.25" customHeight="1" x14ac:dyDescent="0.3">
      <c r="A46" s="64">
        <v>15</v>
      </c>
      <c r="B46" s="64" t="s">
        <v>317</v>
      </c>
      <c r="C46" s="64" t="s">
        <v>318</v>
      </c>
      <c r="D46" s="64">
        <v>3</v>
      </c>
      <c r="E46" s="64" t="s">
        <v>282</v>
      </c>
      <c r="F46" s="64"/>
      <c r="G46" s="148" t="s">
        <v>283</v>
      </c>
      <c r="H46" s="148">
        <v>0</v>
      </c>
      <c r="I46" s="64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6"/>
      <c r="AO46" s="77"/>
      <c r="AP46" s="78"/>
    </row>
    <row r="47" spans="1:42" s="65" customFormat="1" ht="14.25" customHeight="1" x14ac:dyDescent="0.3">
      <c r="A47" s="70">
        <v>16</v>
      </c>
      <c r="B47" s="70" t="s">
        <v>319</v>
      </c>
      <c r="C47" s="70" t="s">
        <v>320</v>
      </c>
      <c r="D47" s="70">
        <v>1</v>
      </c>
      <c r="E47" s="70" t="s">
        <v>276</v>
      </c>
      <c r="F47" s="70"/>
      <c r="G47" s="149" t="s">
        <v>283</v>
      </c>
      <c r="H47" s="149">
        <v>0</v>
      </c>
      <c r="I47" s="70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6"/>
      <c r="AO47" s="77"/>
      <c r="AP47" s="78"/>
    </row>
    <row r="48" spans="1:42" s="65" customFormat="1" ht="14.25" customHeight="1" x14ac:dyDescent="0.3">
      <c r="A48" s="70">
        <v>16</v>
      </c>
      <c r="B48" s="70" t="s">
        <v>319</v>
      </c>
      <c r="C48" s="70" t="s">
        <v>320</v>
      </c>
      <c r="D48" s="70">
        <v>2</v>
      </c>
      <c r="E48" s="70" t="s">
        <v>278</v>
      </c>
      <c r="F48" s="70"/>
      <c r="G48" s="149" t="s">
        <v>283</v>
      </c>
      <c r="H48" s="149">
        <v>0</v>
      </c>
      <c r="I48" s="70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6"/>
      <c r="AO48" s="77"/>
      <c r="AP48" s="78"/>
    </row>
    <row r="49" spans="1:42" s="65" customFormat="1" ht="14.25" customHeight="1" x14ac:dyDescent="0.3">
      <c r="A49" s="70">
        <v>16</v>
      </c>
      <c r="B49" s="70" t="s">
        <v>319</v>
      </c>
      <c r="C49" s="70" t="s">
        <v>320</v>
      </c>
      <c r="D49" s="70">
        <v>3</v>
      </c>
      <c r="E49" s="70" t="s">
        <v>282</v>
      </c>
      <c r="F49" s="70"/>
      <c r="G49" s="149" t="s">
        <v>283</v>
      </c>
      <c r="H49" s="149">
        <v>0</v>
      </c>
      <c r="I49" s="70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6"/>
      <c r="AO49" s="77"/>
      <c r="AP49" s="78"/>
    </row>
    <row r="50" spans="1:42" s="65" customFormat="1" ht="14.25" customHeight="1" x14ac:dyDescent="0.3">
      <c r="A50" s="64">
        <v>17</v>
      </c>
      <c r="B50" s="64" t="s">
        <v>321</v>
      </c>
      <c r="C50" s="64" t="s">
        <v>322</v>
      </c>
      <c r="D50" s="64">
        <v>1</v>
      </c>
      <c r="E50" s="64" t="s">
        <v>276</v>
      </c>
      <c r="F50" s="64"/>
      <c r="G50" s="148" t="s">
        <v>283</v>
      </c>
      <c r="H50" s="148">
        <v>0</v>
      </c>
      <c r="I50" s="64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6"/>
      <c r="AO50" s="77"/>
      <c r="AP50" s="78"/>
    </row>
    <row r="51" spans="1:42" s="65" customFormat="1" ht="14.25" customHeight="1" x14ac:dyDescent="0.3">
      <c r="A51" s="64">
        <v>17</v>
      </c>
      <c r="B51" s="64" t="s">
        <v>321</v>
      </c>
      <c r="C51" s="64" t="s">
        <v>322</v>
      </c>
      <c r="D51" s="64">
        <v>2</v>
      </c>
      <c r="E51" s="64" t="s">
        <v>278</v>
      </c>
      <c r="F51" s="64"/>
      <c r="G51" s="148" t="s">
        <v>283</v>
      </c>
      <c r="H51" s="148">
        <v>0</v>
      </c>
      <c r="I51" s="64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6"/>
      <c r="AO51" s="77"/>
      <c r="AP51" s="78"/>
    </row>
    <row r="52" spans="1:42" s="65" customFormat="1" ht="14.25" customHeight="1" x14ac:dyDescent="0.3">
      <c r="A52" s="64">
        <v>17</v>
      </c>
      <c r="B52" s="64" t="s">
        <v>321</v>
      </c>
      <c r="C52" s="64" t="s">
        <v>322</v>
      </c>
      <c r="D52" s="64">
        <v>3</v>
      </c>
      <c r="E52" s="64" t="s">
        <v>282</v>
      </c>
      <c r="F52" s="64"/>
      <c r="G52" s="148" t="s">
        <v>283</v>
      </c>
      <c r="H52" s="148">
        <v>0</v>
      </c>
      <c r="I52" s="64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6"/>
      <c r="AO52" s="77"/>
      <c r="AP52" s="78"/>
    </row>
    <row r="53" spans="1:42" s="65" customFormat="1" ht="14.25" customHeight="1" x14ac:dyDescent="0.3">
      <c r="A53" s="64">
        <v>18</v>
      </c>
      <c r="B53" s="64" t="s">
        <v>140</v>
      </c>
      <c r="C53" s="64" t="s">
        <v>141</v>
      </c>
      <c r="D53" s="64">
        <v>1</v>
      </c>
      <c r="E53" s="64" t="s">
        <v>276</v>
      </c>
      <c r="F53" s="64"/>
      <c r="G53" s="148" t="s">
        <v>283</v>
      </c>
      <c r="H53" s="148">
        <v>0</v>
      </c>
      <c r="I53" s="64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  <c r="AO53" s="77"/>
      <c r="AP53" s="78"/>
    </row>
    <row r="54" spans="1:42" s="65" customFormat="1" ht="14.25" customHeight="1" x14ac:dyDescent="0.3">
      <c r="A54" s="64">
        <v>18</v>
      </c>
      <c r="B54" s="64" t="s">
        <v>140</v>
      </c>
      <c r="C54" s="64" t="s">
        <v>141</v>
      </c>
      <c r="D54" s="64">
        <v>2</v>
      </c>
      <c r="E54" s="64" t="s">
        <v>278</v>
      </c>
      <c r="F54" s="64"/>
      <c r="G54" s="148" t="s">
        <v>283</v>
      </c>
      <c r="H54" s="148">
        <v>0</v>
      </c>
      <c r="I54" s="6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6"/>
      <c r="AO54" s="77"/>
      <c r="AP54" s="78"/>
    </row>
    <row r="55" spans="1:42" s="65" customFormat="1" ht="14.25" customHeight="1" x14ac:dyDescent="0.3">
      <c r="A55" s="64">
        <v>18</v>
      </c>
      <c r="B55" s="64" t="s">
        <v>140</v>
      </c>
      <c r="C55" s="64" t="s">
        <v>141</v>
      </c>
      <c r="D55" s="64">
        <v>3</v>
      </c>
      <c r="E55" s="64" t="s">
        <v>282</v>
      </c>
      <c r="F55" s="64"/>
      <c r="G55" s="148" t="s">
        <v>283</v>
      </c>
      <c r="H55" s="148">
        <v>0</v>
      </c>
      <c r="I55" s="6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6"/>
      <c r="AO55" s="77"/>
      <c r="AP55" s="78"/>
    </row>
    <row r="56" spans="1:42" s="65" customFormat="1" ht="14.25" customHeight="1" x14ac:dyDescent="0.3">
      <c r="A56" s="70">
        <v>19</v>
      </c>
      <c r="B56" s="70" t="s">
        <v>142</v>
      </c>
      <c r="C56" s="70" t="s">
        <v>143</v>
      </c>
      <c r="D56" s="70">
        <v>1</v>
      </c>
      <c r="E56" s="70" t="s">
        <v>276</v>
      </c>
      <c r="F56" s="70"/>
      <c r="G56" s="149" t="s">
        <v>291</v>
      </c>
      <c r="H56" s="149">
        <v>0</v>
      </c>
      <c r="I56" s="157">
        <v>121.71243199051837</v>
      </c>
      <c r="J56" s="158">
        <v>115.95067098554851</v>
      </c>
      <c r="K56" s="158">
        <v>113.60489566399251</v>
      </c>
      <c r="L56" s="158">
        <v>99.325389276006987</v>
      </c>
      <c r="M56" s="158">
        <v>107.07312883189182</v>
      </c>
      <c r="N56" s="158">
        <v>103.56236466959263</v>
      </c>
      <c r="O56" s="158">
        <v>100.09894130059214</v>
      </c>
      <c r="P56" s="158">
        <v>96.620599710996274</v>
      </c>
      <c r="Q56" s="158">
        <v>93.31717182827532</v>
      </c>
      <c r="R56" s="158">
        <v>89.961603999108561</v>
      </c>
      <c r="S56" s="158">
        <v>86.626484351573012</v>
      </c>
      <c r="T56" s="158">
        <v>83.471270332986123</v>
      </c>
      <c r="U56" s="158">
        <v>80.322623492095957</v>
      </c>
      <c r="V56" s="158">
        <v>77.211019409877878</v>
      </c>
      <c r="W56" s="158">
        <v>74.141558872554128</v>
      </c>
      <c r="X56" s="158">
        <v>71.112180004368057</v>
      </c>
      <c r="Y56" s="158">
        <v>68.069474494465453</v>
      </c>
      <c r="Z56" s="158">
        <v>65.100874612151344</v>
      </c>
      <c r="AA56" s="158">
        <v>63.161807133163244</v>
      </c>
      <c r="AB56" s="158">
        <v>61.705556011296643</v>
      </c>
      <c r="AC56" s="158">
        <v>60.312340935682386</v>
      </c>
      <c r="AD56" s="158">
        <v>58.979406352124379</v>
      </c>
      <c r="AE56" s="158">
        <v>57.704144753081287</v>
      </c>
      <c r="AF56" s="158">
        <v>56.484088442718559</v>
      </c>
      <c r="AG56" s="158">
        <v>55.316901814434004</v>
      </c>
      <c r="AH56" s="158">
        <v>54.195063989844229</v>
      </c>
      <c r="AI56" s="158">
        <v>53.116793090114889</v>
      </c>
      <c r="AJ56" s="158">
        <v>52.080393264158147</v>
      </c>
      <c r="AK56" s="158">
        <v>51.08425038171471</v>
      </c>
      <c r="AL56" s="158">
        <v>50.126827967534801</v>
      </c>
      <c r="AM56" s="158">
        <v>49.201833497776605</v>
      </c>
      <c r="AN56" s="159">
        <v>48.312876568908685</v>
      </c>
      <c r="AO56" s="160">
        <v>47.453959894812577</v>
      </c>
      <c r="AP56" s="78"/>
    </row>
    <row r="57" spans="1:42" s="65" customFormat="1" ht="14.25" customHeight="1" x14ac:dyDescent="0.3">
      <c r="A57" s="70">
        <v>19</v>
      </c>
      <c r="B57" s="70" t="s">
        <v>142</v>
      </c>
      <c r="C57" s="70" t="s">
        <v>143</v>
      </c>
      <c r="D57" s="70">
        <v>2</v>
      </c>
      <c r="E57" s="70" t="s">
        <v>278</v>
      </c>
      <c r="F57" s="70"/>
      <c r="G57" s="149" t="s">
        <v>290</v>
      </c>
      <c r="H57" s="149">
        <v>0</v>
      </c>
      <c r="I57" s="114">
        <v>0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6"/>
      <c r="AO57" s="77"/>
      <c r="AP57" s="78"/>
    </row>
    <row r="58" spans="1:42" s="65" customFormat="1" ht="13.95" customHeight="1" x14ac:dyDescent="0.3">
      <c r="A58" s="70">
        <v>19</v>
      </c>
      <c r="B58" s="70" t="s">
        <v>142</v>
      </c>
      <c r="C58" s="70" t="s">
        <v>143</v>
      </c>
      <c r="D58" s="70">
        <v>3</v>
      </c>
      <c r="E58" s="70" t="s">
        <v>282</v>
      </c>
      <c r="F58" s="70"/>
      <c r="G58" s="149" t="s">
        <v>283</v>
      </c>
      <c r="H58" s="149">
        <v>0</v>
      </c>
      <c r="I58" s="70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6"/>
      <c r="AO58" s="77"/>
      <c r="AP58" s="78"/>
    </row>
    <row r="59" spans="1:42" s="65" customFormat="1" ht="14.25" customHeight="1" x14ac:dyDescent="0.3">
      <c r="A59" s="64">
        <v>20</v>
      </c>
      <c r="B59" s="64" t="s">
        <v>144</v>
      </c>
      <c r="C59" s="64" t="s">
        <v>145</v>
      </c>
      <c r="D59" s="64">
        <v>1</v>
      </c>
      <c r="E59" s="64" t="s">
        <v>276</v>
      </c>
      <c r="F59" s="64"/>
      <c r="G59" s="148" t="s">
        <v>283</v>
      </c>
      <c r="H59" s="148">
        <v>0</v>
      </c>
      <c r="I59" s="6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6"/>
      <c r="AO59" s="77"/>
      <c r="AP59" s="78"/>
    </row>
    <row r="60" spans="1:42" s="65" customFormat="1" ht="14.25" customHeight="1" x14ac:dyDescent="0.3">
      <c r="A60" s="64">
        <v>20</v>
      </c>
      <c r="B60" s="64" t="s">
        <v>144</v>
      </c>
      <c r="C60" s="64" t="s">
        <v>145</v>
      </c>
      <c r="D60" s="64">
        <v>2</v>
      </c>
      <c r="E60" s="64" t="s">
        <v>278</v>
      </c>
      <c r="F60" s="64"/>
      <c r="G60" s="148" t="s">
        <v>283</v>
      </c>
      <c r="H60" s="148">
        <v>0</v>
      </c>
      <c r="I60" s="6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6"/>
      <c r="AO60" s="77"/>
      <c r="AP60" s="78"/>
    </row>
    <row r="61" spans="1:42" s="65" customFormat="1" ht="14.25" customHeight="1" x14ac:dyDescent="0.3">
      <c r="A61" s="64">
        <v>20</v>
      </c>
      <c r="B61" s="64" t="s">
        <v>144</v>
      </c>
      <c r="C61" s="64" t="s">
        <v>145</v>
      </c>
      <c r="D61" s="64">
        <v>3</v>
      </c>
      <c r="E61" s="64" t="s">
        <v>282</v>
      </c>
      <c r="F61" s="64"/>
      <c r="G61" s="148" t="s">
        <v>283</v>
      </c>
      <c r="H61" s="148">
        <v>0</v>
      </c>
      <c r="I61" s="6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6"/>
      <c r="AO61" s="77"/>
      <c r="AP61" s="78"/>
    </row>
    <row r="62" spans="1:42" s="65" customFormat="1" ht="14.25" customHeight="1" x14ac:dyDescent="0.3">
      <c r="A62" s="70">
        <v>21</v>
      </c>
      <c r="B62" s="70" t="s">
        <v>146</v>
      </c>
      <c r="C62" s="70" t="s">
        <v>147</v>
      </c>
      <c r="D62" s="70">
        <v>1</v>
      </c>
      <c r="E62" s="70" t="s">
        <v>276</v>
      </c>
      <c r="F62" s="70"/>
      <c r="G62" s="149" t="s">
        <v>290</v>
      </c>
      <c r="H62" s="149">
        <v>0</v>
      </c>
      <c r="I62" s="114">
        <v>0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6"/>
      <c r="AO62" s="77"/>
      <c r="AP62" s="78"/>
    </row>
    <row r="63" spans="1:42" s="65" customFormat="1" ht="14.25" customHeight="1" x14ac:dyDescent="0.3">
      <c r="A63" s="70">
        <v>21</v>
      </c>
      <c r="B63" s="70" t="s">
        <v>146</v>
      </c>
      <c r="C63" s="70" t="s">
        <v>147</v>
      </c>
      <c r="D63" s="70">
        <v>2</v>
      </c>
      <c r="E63" s="70" t="s">
        <v>278</v>
      </c>
      <c r="F63" s="70"/>
      <c r="G63" s="149" t="s">
        <v>283</v>
      </c>
      <c r="H63" s="149">
        <v>0</v>
      </c>
      <c r="I63" s="114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35"/>
      <c r="AO63" s="137"/>
      <c r="AP63" s="78"/>
    </row>
    <row r="64" spans="1:42" s="65" customFormat="1" ht="14.25" customHeight="1" x14ac:dyDescent="0.3">
      <c r="A64" s="70">
        <v>21</v>
      </c>
      <c r="B64" s="70" t="s">
        <v>146</v>
      </c>
      <c r="C64" s="70" t="s">
        <v>147</v>
      </c>
      <c r="D64" s="70">
        <v>3</v>
      </c>
      <c r="E64" s="70" t="s">
        <v>282</v>
      </c>
      <c r="F64" s="70"/>
      <c r="G64" s="149" t="s">
        <v>283</v>
      </c>
      <c r="H64" s="149">
        <v>0</v>
      </c>
      <c r="I64" s="70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6"/>
      <c r="AO64" s="77"/>
      <c r="AP64" s="78"/>
    </row>
    <row r="65" spans="1:42" s="65" customFormat="1" ht="14.25" customHeight="1" x14ac:dyDescent="0.3">
      <c r="A65" s="64">
        <v>22</v>
      </c>
      <c r="B65" s="64" t="s">
        <v>323</v>
      </c>
      <c r="C65" s="64" t="s">
        <v>324</v>
      </c>
      <c r="D65" s="64">
        <v>1</v>
      </c>
      <c r="E65" s="64" t="s">
        <v>276</v>
      </c>
      <c r="F65" s="64"/>
      <c r="G65" s="148" t="s">
        <v>283</v>
      </c>
      <c r="H65" s="148">
        <v>0</v>
      </c>
      <c r="I65" s="6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6"/>
      <c r="AO65" s="77"/>
      <c r="AP65" s="78"/>
    </row>
    <row r="66" spans="1:42" s="65" customFormat="1" ht="14.25" customHeight="1" x14ac:dyDescent="0.3">
      <c r="A66" s="64">
        <v>22</v>
      </c>
      <c r="B66" s="64" t="s">
        <v>323</v>
      </c>
      <c r="C66" s="64" t="s">
        <v>324</v>
      </c>
      <c r="D66" s="64">
        <v>2</v>
      </c>
      <c r="E66" s="64" t="s">
        <v>278</v>
      </c>
      <c r="F66" s="64"/>
      <c r="G66" s="148" t="s">
        <v>283</v>
      </c>
      <c r="H66" s="148">
        <v>0</v>
      </c>
      <c r="I66" s="6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6"/>
      <c r="AO66" s="77"/>
      <c r="AP66" s="78"/>
    </row>
    <row r="67" spans="1:42" s="65" customFormat="1" ht="14.25" customHeight="1" x14ac:dyDescent="0.3">
      <c r="A67" s="64">
        <v>22</v>
      </c>
      <c r="B67" s="64" t="s">
        <v>323</v>
      </c>
      <c r="C67" s="64" t="s">
        <v>324</v>
      </c>
      <c r="D67" s="64">
        <v>3</v>
      </c>
      <c r="E67" s="64" t="s">
        <v>282</v>
      </c>
      <c r="F67" s="64"/>
      <c r="G67" s="148" t="s">
        <v>283</v>
      </c>
      <c r="H67" s="148">
        <v>0</v>
      </c>
      <c r="I67" s="6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6"/>
      <c r="AO67" s="77"/>
      <c r="AP67" s="78"/>
    </row>
    <row r="68" spans="1:42" s="65" customFormat="1" ht="14.25" customHeight="1" x14ac:dyDescent="0.3">
      <c r="A68" s="70">
        <v>23</v>
      </c>
      <c r="B68" s="70" t="s">
        <v>148</v>
      </c>
      <c r="C68" s="70" t="s">
        <v>149</v>
      </c>
      <c r="D68" s="70">
        <v>1</v>
      </c>
      <c r="E68" s="70" t="s">
        <v>276</v>
      </c>
      <c r="F68" s="70"/>
      <c r="G68" s="149" t="s">
        <v>283</v>
      </c>
      <c r="H68" s="149">
        <v>0</v>
      </c>
      <c r="I68" s="70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6"/>
      <c r="AO68" s="77"/>
      <c r="AP68" s="78"/>
    </row>
    <row r="69" spans="1:42" s="65" customFormat="1" ht="14.25" customHeight="1" x14ac:dyDescent="0.3">
      <c r="A69" s="70">
        <v>23</v>
      </c>
      <c r="B69" s="70" t="s">
        <v>148</v>
      </c>
      <c r="C69" s="70" t="s">
        <v>149</v>
      </c>
      <c r="D69" s="70">
        <v>2</v>
      </c>
      <c r="E69" s="70" t="s">
        <v>278</v>
      </c>
      <c r="F69" s="70"/>
      <c r="G69" s="149" t="s">
        <v>283</v>
      </c>
      <c r="H69" s="149">
        <v>0</v>
      </c>
      <c r="I69" s="70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6"/>
      <c r="AO69" s="77"/>
      <c r="AP69" s="78"/>
    </row>
    <row r="70" spans="1:42" s="65" customFormat="1" ht="14.25" customHeight="1" x14ac:dyDescent="0.3">
      <c r="A70" s="70">
        <v>23</v>
      </c>
      <c r="B70" s="70" t="s">
        <v>148</v>
      </c>
      <c r="C70" s="70" t="s">
        <v>149</v>
      </c>
      <c r="D70" s="70">
        <v>3</v>
      </c>
      <c r="E70" s="70" t="s">
        <v>282</v>
      </c>
      <c r="F70" s="70"/>
      <c r="G70" s="149" t="s">
        <v>283</v>
      </c>
      <c r="H70" s="149">
        <v>0</v>
      </c>
      <c r="I70" s="70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6"/>
      <c r="AO70" s="77"/>
      <c r="AP70" s="78"/>
    </row>
    <row r="71" spans="1:42" s="65" customFormat="1" x14ac:dyDescent="0.3">
      <c r="A71" s="64">
        <v>24</v>
      </c>
      <c r="B71" s="64" t="s">
        <v>325</v>
      </c>
      <c r="C71" s="64" t="s">
        <v>326</v>
      </c>
      <c r="D71" s="64">
        <v>1</v>
      </c>
      <c r="E71" s="64" t="s">
        <v>276</v>
      </c>
      <c r="F71" s="64"/>
      <c r="G71" s="148" t="s">
        <v>283</v>
      </c>
      <c r="H71" s="148">
        <v>0</v>
      </c>
      <c r="I71" s="64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6"/>
      <c r="AO71" s="77"/>
    </row>
    <row r="72" spans="1:42" s="65" customFormat="1" x14ac:dyDescent="0.3">
      <c r="A72" s="64">
        <v>24</v>
      </c>
      <c r="B72" s="64" t="s">
        <v>325</v>
      </c>
      <c r="C72" s="64" t="s">
        <v>326</v>
      </c>
      <c r="D72" s="64">
        <v>2</v>
      </c>
      <c r="E72" s="64" t="s">
        <v>278</v>
      </c>
      <c r="F72" s="64"/>
      <c r="G72" s="148" t="s">
        <v>283</v>
      </c>
      <c r="H72" s="148">
        <v>0</v>
      </c>
      <c r="I72" s="64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6"/>
      <c r="AO72" s="77"/>
    </row>
    <row r="73" spans="1:42" s="65" customFormat="1" x14ac:dyDescent="0.3">
      <c r="A73" s="64">
        <v>24</v>
      </c>
      <c r="B73" s="64" t="s">
        <v>325</v>
      </c>
      <c r="C73" s="64" t="s">
        <v>326</v>
      </c>
      <c r="D73" s="64">
        <v>3</v>
      </c>
      <c r="E73" s="64" t="s">
        <v>282</v>
      </c>
      <c r="F73" s="64"/>
      <c r="G73" s="148" t="s">
        <v>283</v>
      </c>
      <c r="H73" s="148">
        <v>0</v>
      </c>
      <c r="I73" s="64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6"/>
      <c r="AO73" s="77"/>
    </row>
    <row r="74" spans="1:42" s="65" customFormat="1" x14ac:dyDescent="0.3">
      <c r="A74" s="70">
        <v>25</v>
      </c>
      <c r="B74" s="70" t="s">
        <v>327</v>
      </c>
      <c r="C74" s="70" t="s">
        <v>328</v>
      </c>
      <c r="D74" s="70">
        <v>1</v>
      </c>
      <c r="E74" s="70" t="s">
        <v>276</v>
      </c>
      <c r="F74" s="70"/>
      <c r="G74" s="149" t="s">
        <v>283</v>
      </c>
      <c r="H74" s="149">
        <v>0</v>
      </c>
      <c r="I74" s="70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6"/>
      <c r="AO74" s="77"/>
    </row>
    <row r="75" spans="1:42" s="65" customFormat="1" x14ac:dyDescent="0.3">
      <c r="A75" s="70">
        <v>25</v>
      </c>
      <c r="B75" s="70" t="s">
        <v>327</v>
      </c>
      <c r="C75" s="70" t="s">
        <v>328</v>
      </c>
      <c r="D75" s="70">
        <v>2</v>
      </c>
      <c r="E75" s="70" t="s">
        <v>278</v>
      </c>
      <c r="F75" s="70"/>
      <c r="G75" s="149" t="s">
        <v>283</v>
      </c>
      <c r="H75" s="149">
        <v>0</v>
      </c>
      <c r="I75" s="70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6"/>
      <c r="AO75" s="77"/>
    </row>
    <row r="76" spans="1:42" s="65" customFormat="1" x14ac:dyDescent="0.3">
      <c r="A76" s="70">
        <v>25</v>
      </c>
      <c r="B76" s="70" t="s">
        <v>327</v>
      </c>
      <c r="C76" s="70" t="s">
        <v>328</v>
      </c>
      <c r="D76" s="70">
        <v>3</v>
      </c>
      <c r="E76" s="70" t="s">
        <v>282</v>
      </c>
      <c r="F76" s="70"/>
      <c r="G76" s="149" t="s">
        <v>283</v>
      </c>
      <c r="H76" s="149">
        <v>0</v>
      </c>
      <c r="I76" s="70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6"/>
      <c r="AO76" s="77"/>
    </row>
    <row r="77" spans="1:42" s="65" customFormat="1" x14ac:dyDescent="0.3">
      <c r="A77" s="64">
        <v>27</v>
      </c>
      <c r="B77" s="64" t="s">
        <v>329</v>
      </c>
      <c r="C77" s="64" t="s">
        <v>330</v>
      </c>
      <c r="D77" s="64">
        <v>1</v>
      </c>
      <c r="E77" s="64" t="s">
        <v>276</v>
      </c>
      <c r="F77" s="64"/>
      <c r="G77" s="148" t="s">
        <v>283</v>
      </c>
      <c r="H77" s="148">
        <v>0</v>
      </c>
      <c r="I77" s="64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6"/>
      <c r="AO77" s="77"/>
    </row>
    <row r="78" spans="1:42" s="65" customFormat="1" x14ac:dyDescent="0.3">
      <c r="A78" s="64">
        <v>27</v>
      </c>
      <c r="B78" s="64" t="s">
        <v>329</v>
      </c>
      <c r="C78" s="64" t="s">
        <v>330</v>
      </c>
      <c r="D78" s="64">
        <v>2</v>
      </c>
      <c r="E78" s="64" t="s">
        <v>278</v>
      </c>
      <c r="F78" s="64"/>
      <c r="G78" s="148" t="s">
        <v>283</v>
      </c>
      <c r="H78" s="148">
        <v>0</v>
      </c>
      <c r="I78" s="64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6"/>
      <c r="AO78" s="77"/>
    </row>
    <row r="79" spans="1:42" s="65" customFormat="1" x14ac:dyDescent="0.3">
      <c r="A79" s="64">
        <v>27</v>
      </c>
      <c r="B79" s="64" t="s">
        <v>329</v>
      </c>
      <c r="C79" s="64" t="s">
        <v>330</v>
      </c>
      <c r="D79" s="64">
        <v>3</v>
      </c>
      <c r="E79" s="64" t="s">
        <v>282</v>
      </c>
      <c r="F79" s="64"/>
      <c r="G79" s="148" t="s">
        <v>283</v>
      </c>
      <c r="H79" s="148">
        <v>0</v>
      </c>
      <c r="I79" s="64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6"/>
      <c r="AO79" s="77"/>
    </row>
    <row r="80" spans="1:42" s="65" customFormat="1" x14ac:dyDescent="0.3">
      <c r="A80" s="70">
        <v>28</v>
      </c>
      <c r="B80" s="70" t="s">
        <v>331</v>
      </c>
      <c r="C80" s="70" t="s">
        <v>332</v>
      </c>
      <c r="D80" s="70">
        <v>1</v>
      </c>
      <c r="E80" s="70" t="s">
        <v>276</v>
      </c>
      <c r="F80" s="70"/>
      <c r="G80" s="149" t="s">
        <v>283</v>
      </c>
      <c r="H80" s="149">
        <v>0</v>
      </c>
      <c r="I80" s="70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6"/>
      <c r="AO80" s="77"/>
    </row>
    <row r="81" spans="1:42" s="65" customFormat="1" x14ac:dyDescent="0.3">
      <c r="A81" s="70">
        <v>28</v>
      </c>
      <c r="B81" s="70" t="s">
        <v>331</v>
      </c>
      <c r="C81" s="70" t="s">
        <v>332</v>
      </c>
      <c r="D81" s="70">
        <v>2</v>
      </c>
      <c r="E81" s="70" t="s">
        <v>278</v>
      </c>
      <c r="F81" s="70"/>
      <c r="G81" s="149" t="s">
        <v>283</v>
      </c>
      <c r="H81" s="149">
        <v>0</v>
      </c>
      <c r="I81" s="70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6"/>
      <c r="AO81" s="77"/>
    </row>
    <row r="82" spans="1:42" s="65" customFormat="1" x14ac:dyDescent="0.3">
      <c r="A82" s="70">
        <v>28</v>
      </c>
      <c r="B82" s="70" t="s">
        <v>331</v>
      </c>
      <c r="C82" s="70" t="s">
        <v>332</v>
      </c>
      <c r="D82" s="70">
        <v>3</v>
      </c>
      <c r="E82" s="70" t="s">
        <v>282</v>
      </c>
      <c r="F82" s="70"/>
      <c r="G82" s="149" t="s">
        <v>283</v>
      </c>
      <c r="H82" s="149">
        <v>0</v>
      </c>
      <c r="I82" s="70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6"/>
      <c r="AO82" s="77"/>
    </row>
    <row r="83" spans="1:42" s="65" customFormat="1" x14ac:dyDescent="0.3">
      <c r="A83" s="64">
        <v>29</v>
      </c>
      <c r="B83" s="64" t="s">
        <v>333</v>
      </c>
      <c r="C83" s="64" t="s">
        <v>334</v>
      </c>
      <c r="D83" s="64">
        <v>1</v>
      </c>
      <c r="E83" s="64" t="s">
        <v>276</v>
      </c>
      <c r="F83" s="64"/>
      <c r="G83" s="148" t="s">
        <v>283</v>
      </c>
      <c r="H83" s="148">
        <v>0</v>
      </c>
      <c r="I83" s="64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6"/>
      <c r="AO83" s="77"/>
    </row>
    <row r="84" spans="1:42" s="65" customFormat="1" x14ac:dyDescent="0.3">
      <c r="A84" s="64">
        <v>29</v>
      </c>
      <c r="B84" s="64" t="s">
        <v>333</v>
      </c>
      <c r="C84" s="64" t="s">
        <v>334</v>
      </c>
      <c r="D84" s="64">
        <v>2</v>
      </c>
      <c r="E84" s="64" t="s">
        <v>278</v>
      </c>
      <c r="F84" s="64"/>
      <c r="G84" s="148" t="s">
        <v>283</v>
      </c>
      <c r="H84" s="148">
        <v>0</v>
      </c>
      <c r="I84" s="64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6"/>
      <c r="AO84" s="77"/>
    </row>
    <row r="85" spans="1:42" s="65" customFormat="1" x14ac:dyDescent="0.3">
      <c r="A85" s="64">
        <v>29</v>
      </c>
      <c r="B85" s="64" t="s">
        <v>333</v>
      </c>
      <c r="C85" s="64" t="s">
        <v>334</v>
      </c>
      <c r="D85" s="64">
        <v>3</v>
      </c>
      <c r="E85" s="64" t="s">
        <v>282</v>
      </c>
      <c r="F85" s="64"/>
      <c r="G85" s="148" t="s">
        <v>283</v>
      </c>
      <c r="H85" s="148">
        <v>0</v>
      </c>
      <c r="I85" s="64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6"/>
      <c r="AO85" s="77"/>
    </row>
    <row r="86" spans="1:42" s="65" customFormat="1" ht="14.25" customHeight="1" x14ac:dyDescent="0.3">
      <c r="A86" s="70">
        <v>30</v>
      </c>
      <c r="B86" s="70" t="s">
        <v>150</v>
      </c>
      <c r="C86" s="70" t="s">
        <v>151</v>
      </c>
      <c r="D86" s="70">
        <v>1</v>
      </c>
      <c r="E86" s="70" t="s">
        <v>276</v>
      </c>
      <c r="F86" s="70"/>
      <c r="G86" s="149" t="s">
        <v>283</v>
      </c>
      <c r="H86" s="149">
        <v>0</v>
      </c>
      <c r="I86" s="70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6"/>
      <c r="AO86" s="77"/>
      <c r="AP86" s="78"/>
    </row>
    <row r="87" spans="1:42" s="65" customFormat="1" ht="14.25" customHeight="1" x14ac:dyDescent="0.3">
      <c r="A87" s="70">
        <v>30</v>
      </c>
      <c r="B87" s="70" t="s">
        <v>150</v>
      </c>
      <c r="C87" s="70" t="s">
        <v>151</v>
      </c>
      <c r="D87" s="70">
        <v>2</v>
      </c>
      <c r="E87" s="70" t="s">
        <v>278</v>
      </c>
      <c r="F87" s="70"/>
      <c r="G87" s="149" t="s">
        <v>283</v>
      </c>
      <c r="H87" s="149">
        <v>0</v>
      </c>
      <c r="I87" s="70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6"/>
      <c r="AO87" s="77"/>
      <c r="AP87" s="78"/>
    </row>
    <row r="88" spans="1:42" s="65" customFormat="1" ht="14.25" customHeight="1" x14ac:dyDescent="0.3">
      <c r="A88" s="70">
        <v>30</v>
      </c>
      <c r="B88" s="70" t="s">
        <v>150</v>
      </c>
      <c r="C88" s="70" t="s">
        <v>151</v>
      </c>
      <c r="D88" s="70">
        <v>3</v>
      </c>
      <c r="E88" s="70" t="s">
        <v>282</v>
      </c>
      <c r="F88" s="70"/>
      <c r="G88" s="149" t="s">
        <v>283</v>
      </c>
      <c r="H88" s="149">
        <v>0</v>
      </c>
      <c r="I88" s="70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6"/>
      <c r="AO88" s="77"/>
      <c r="AP88" s="78"/>
    </row>
    <row r="89" spans="1:42" s="65" customFormat="1" x14ac:dyDescent="0.3">
      <c r="A89" s="64">
        <v>31</v>
      </c>
      <c r="B89" s="64" t="s">
        <v>335</v>
      </c>
      <c r="C89" s="64" t="s">
        <v>336</v>
      </c>
      <c r="D89" s="64">
        <v>1</v>
      </c>
      <c r="E89" s="64" t="s">
        <v>276</v>
      </c>
      <c r="F89" s="64"/>
      <c r="G89" s="148" t="s">
        <v>283</v>
      </c>
      <c r="H89" s="148">
        <v>0</v>
      </c>
      <c r="I89" s="64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6"/>
      <c r="AO89" s="77"/>
    </row>
    <row r="90" spans="1:42" s="65" customFormat="1" x14ac:dyDescent="0.3">
      <c r="A90" s="64">
        <v>31</v>
      </c>
      <c r="B90" s="64" t="s">
        <v>335</v>
      </c>
      <c r="C90" s="64" t="s">
        <v>336</v>
      </c>
      <c r="D90" s="64">
        <v>2</v>
      </c>
      <c r="E90" s="64" t="s">
        <v>278</v>
      </c>
      <c r="F90" s="64"/>
      <c r="G90" s="148" t="s">
        <v>283</v>
      </c>
      <c r="H90" s="148">
        <v>0</v>
      </c>
      <c r="I90" s="64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6"/>
      <c r="AO90" s="77"/>
    </row>
    <row r="91" spans="1:42" s="65" customFormat="1" x14ac:dyDescent="0.3">
      <c r="A91" s="64">
        <v>31</v>
      </c>
      <c r="B91" s="64" t="s">
        <v>335</v>
      </c>
      <c r="C91" s="64" t="s">
        <v>336</v>
      </c>
      <c r="D91" s="64">
        <v>3</v>
      </c>
      <c r="E91" s="64" t="s">
        <v>282</v>
      </c>
      <c r="F91" s="64"/>
      <c r="G91" s="148" t="s">
        <v>283</v>
      </c>
      <c r="H91" s="148">
        <v>0</v>
      </c>
      <c r="I91" s="64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6"/>
      <c r="AO91" s="77"/>
    </row>
    <row r="92" spans="1:42" s="65" customFormat="1" x14ac:dyDescent="0.3">
      <c r="A92" s="70">
        <v>32</v>
      </c>
      <c r="B92" s="70" t="s">
        <v>337</v>
      </c>
      <c r="C92" s="70" t="s">
        <v>338</v>
      </c>
      <c r="D92" s="70">
        <v>1</v>
      </c>
      <c r="E92" s="70" t="s">
        <v>276</v>
      </c>
      <c r="F92" s="70"/>
      <c r="G92" s="149" t="s">
        <v>283</v>
      </c>
      <c r="H92" s="149">
        <v>0</v>
      </c>
      <c r="I92" s="70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6"/>
      <c r="AO92" s="77"/>
    </row>
    <row r="93" spans="1:42" s="65" customFormat="1" x14ac:dyDescent="0.3">
      <c r="A93" s="70">
        <v>32</v>
      </c>
      <c r="B93" s="70" t="s">
        <v>337</v>
      </c>
      <c r="C93" s="70" t="s">
        <v>338</v>
      </c>
      <c r="D93" s="70">
        <v>2</v>
      </c>
      <c r="E93" s="70" t="s">
        <v>278</v>
      </c>
      <c r="F93" s="70"/>
      <c r="G93" s="149" t="s">
        <v>283</v>
      </c>
      <c r="H93" s="149">
        <v>0</v>
      </c>
      <c r="I93" s="70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6"/>
      <c r="AO93" s="77"/>
    </row>
    <row r="94" spans="1:42" s="65" customFormat="1" x14ac:dyDescent="0.3">
      <c r="A94" s="70">
        <v>32</v>
      </c>
      <c r="B94" s="70" t="s">
        <v>337</v>
      </c>
      <c r="C94" s="70" t="s">
        <v>338</v>
      </c>
      <c r="D94" s="70">
        <v>3</v>
      </c>
      <c r="E94" s="70" t="s">
        <v>282</v>
      </c>
      <c r="F94" s="70"/>
      <c r="G94" s="149" t="s">
        <v>283</v>
      </c>
      <c r="H94" s="149">
        <v>0</v>
      </c>
      <c r="I94" s="70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6"/>
      <c r="AO94" s="77"/>
    </row>
    <row r="95" spans="1:42" s="65" customFormat="1" ht="14.25" customHeight="1" x14ac:dyDescent="0.3">
      <c r="A95" s="64">
        <v>33</v>
      </c>
      <c r="B95" s="64" t="s">
        <v>152</v>
      </c>
      <c r="C95" s="64" t="s">
        <v>153</v>
      </c>
      <c r="D95" s="64">
        <v>1</v>
      </c>
      <c r="E95" s="64" t="s">
        <v>276</v>
      </c>
      <c r="F95" s="64"/>
      <c r="G95" s="148" t="s">
        <v>283</v>
      </c>
      <c r="H95" s="148">
        <v>0</v>
      </c>
      <c r="I95" s="64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6"/>
      <c r="AO95" s="77"/>
      <c r="AP95" s="78"/>
    </row>
    <row r="96" spans="1:42" s="65" customFormat="1" ht="14.25" customHeight="1" x14ac:dyDescent="0.3">
      <c r="A96" s="64">
        <v>33</v>
      </c>
      <c r="B96" s="64" t="s">
        <v>152</v>
      </c>
      <c r="C96" s="64" t="s">
        <v>153</v>
      </c>
      <c r="D96" s="64">
        <v>2</v>
      </c>
      <c r="E96" s="64" t="s">
        <v>278</v>
      </c>
      <c r="F96" s="64"/>
      <c r="G96" s="148" t="s">
        <v>283</v>
      </c>
      <c r="H96" s="148">
        <v>0</v>
      </c>
      <c r="I96" s="64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6"/>
      <c r="AO96" s="77"/>
      <c r="AP96" s="78"/>
    </row>
    <row r="97" spans="1:42" s="65" customFormat="1" ht="14.25" customHeight="1" x14ac:dyDescent="0.3">
      <c r="A97" s="64">
        <v>33</v>
      </c>
      <c r="B97" s="64" t="s">
        <v>152</v>
      </c>
      <c r="C97" s="64" t="s">
        <v>153</v>
      </c>
      <c r="D97" s="64">
        <v>3</v>
      </c>
      <c r="E97" s="64" t="s">
        <v>282</v>
      </c>
      <c r="F97" s="64"/>
      <c r="G97" s="148" t="s">
        <v>283</v>
      </c>
      <c r="H97" s="148">
        <v>0</v>
      </c>
      <c r="I97" s="64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6"/>
      <c r="AO97" s="77"/>
      <c r="AP97" s="78"/>
    </row>
    <row r="98" spans="1:42" s="65" customFormat="1" ht="14.25" customHeight="1" x14ac:dyDescent="0.3">
      <c r="A98" s="70">
        <v>34</v>
      </c>
      <c r="B98" s="70" t="s">
        <v>154</v>
      </c>
      <c r="C98" s="70" t="s">
        <v>155</v>
      </c>
      <c r="D98" s="70">
        <v>1</v>
      </c>
      <c r="E98" s="70" t="s">
        <v>276</v>
      </c>
      <c r="F98" s="70"/>
      <c r="G98" s="149" t="s">
        <v>283</v>
      </c>
      <c r="H98" s="149">
        <v>0</v>
      </c>
      <c r="I98" s="70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6"/>
      <c r="AO98" s="77"/>
      <c r="AP98" s="78"/>
    </row>
    <row r="99" spans="1:42" s="65" customFormat="1" ht="14.25" customHeight="1" x14ac:dyDescent="0.3">
      <c r="A99" s="70">
        <v>34</v>
      </c>
      <c r="B99" s="70" t="s">
        <v>154</v>
      </c>
      <c r="C99" s="70" t="s">
        <v>155</v>
      </c>
      <c r="D99" s="70">
        <v>2</v>
      </c>
      <c r="E99" s="70" t="s">
        <v>278</v>
      </c>
      <c r="F99" s="70"/>
      <c r="G99" s="149" t="s">
        <v>283</v>
      </c>
      <c r="H99" s="149">
        <v>0</v>
      </c>
      <c r="I99" s="70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6"/>
      <c r="AO99" s="77"/>
      <c r="AP99" s="78"/>
    </row>
    <row r="100" spans="1:42" s="65" customFormat="1" ht="14.25" customHeight="1" x14ac:dyDescent="0.3">
      <c r="A100" s="70">
        <v>34</v>
      </c>
      <c r="B100" s="70" t="s">
        <v>154</v>
      </c>
      <c r="C100" s="70" t="s">
        <v>155</v>
      </c>
      <c r="D100" s="70">
        <v>3</v>
      </c>
      <c r="E100" s="70" t="s">
        <v>282</v>
      </c>
      <c r="F100" s="70"/>
      <c r="G100" s="149" t="s">
        <v>283</v>
      </c>
      <c r="H100" s="149">
        <v>0</v>
      </c>
      <c r="I100" s="70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6"/>
      <c r="AO100" s="77"/>
      <c r="AP100" s="78"/>
    </row>
    <row r="101" spans="1:42" s="65" customFormat="1" ht="14.25" customHeight="1" x14ac:dyDescent="0.3">
      <c r="A101" s="64">
        <v>35</v>
      </c>
      <c r="B101" s="64" t="s">
        <v>156</v>
      </c>
      <c r="C101" s="64" t="s">
        <v>157</v>
      </c>
      <c r="D101" s="64">
        <v>1</v>
      </c>
      <c r="E101" s="64" t="s">
        <v>276</v>
      </c>
      <c r="F101" s="64"/>
      <c r="G101" s="148" t="s">
        <v>283</v>
      </c>
      <c r="H101" s="148">
        <v>0</v>
      </c>
      <c r="I101" s="64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6"/>
      <c r="AO101" s="77"/>
      <c r="AP101" s="78"/>
    </row>
    <row r="102" spans="1:42" s="65" customFormat="1" ht="14.25" customHeight="1" x14ac:dyDescent="0.3">
      <c r="A102" s="64">
        <v>35</v>
      </c>
      <c r="B102" s="64" t="s">
        <v>156</v>
      </c>
      <c r="C102" s="64" t="s">
        <v>157</v>
      </c>
      <c r="D102" s="64">
        <v>2</v>
      </c>
      <c r="E102" s="64" t="s">
        <v>278</v>
      </c>
      <c r="F102" s="64"/>
      <c r="G102" s="148" t="s">
        <v>283</v>
      </c>
      <c r="H102" s="148">
        <v>0</v>
      </c>
      <c r="I102" s="64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6"/>
      <c r="AO102" s="77"/>
      <c r="AP102" s="78"/>
    </row>
    <row r="103" spans="1:42" s="65" customFormat="1" ht="14.25" customHeight="1" x14ac:dyDescent="0.3">
      <c r="A103" s="64">
        <v>35</v>
      </c>
      <c r="B103" s="64" t="s">
        <v>156</v>
      </c>
      <c r="C103" s="64" t="s">
        <v>157</v>
      </c>
      <c r="D103" s="64">
        <v>3</v>
      </c>
      <c r="E103" s="64" t="s">
        <v>282</v>
      </c>
      <c r="F103" s="64"/>
      <c r="G103" s="148" t="s">
        <v>283</v>
      </c>
      <c r="H103" s="148">
        <v>0</v>
      </c>
      <c r="I103" s="64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6"/>
      <c r="AO103" s="77"/>
      <c r="AP103" s="78"/>
    </row>
    <row r="104" spans="1:42" s="65" customFormat="1" x14ac:dyDescent="0.3">
      <c r="A104" s="70">
        <v>36</v>
      </c>
      <c r="B104" s="70" t="s">
        <v>339</v>
      </c>
      <c r="C104" s="70" t="s">
        <v>340</v>
      </c>
      <c r="D104" s="70">
        <v>1</v>
      </c>
      <c r="E104" s="70" t="s">
        <v>276</v>
      </c>
      <c r="F104" s="70"/>
      <c r="G104" s="149" t="s">
        <v>283</v>
      </c>
      <c r="H104" s="149">
        <v>0</v>
      </c>
      <c r="I104" s="70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6"/>
      <c r="AO104" s="77"/>
    </row>
    <row r="105" spans="1:42" s="65" customFormat="1" x14ac:dyDescent="0.3">
      <c r="A105" s="70">
        <v>36</v>
      </c>
      <c r="B105" s="70" t="s">
        <v>339</v>
      </c>
      <c r="C105" s="70" t="s">
        <v>340</v>
      </c>
      <c r="D105" s="70">
        <v>2</v>
      </c>
      <c r="E105" s="70" t="s">
        <v>278</v>
      </c>
      <c r="F105" s="70"/>
      <c r="G105" s="149" t="s">
        <v>283</v>
      </c>
      <c r="H105" s="149">
        <v>0</v>
      </c>
      <c r="I105" s="70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6"/>
      <c r="AO105" s="77"/>
    </row>
    <row r="106" spans="1:42" s="65" customFormat="1" x14ac:dyDescent="0.3">
      <c r="A106" s="70">
        <v>36</v>
      </c>
      <c r="B106" s="70" t="s">
        <v>339</v>
      </c>
      <c r="C106" s="70" t="s">
        <v>340</v>
      </c>
      <c r="D106" s="70">
        <v>3</v>
      </c>
      <c r="E106" s="70" t="s">
        <v>282</v>
      </c>
      <c r="F106" s="70"/>
      <c r="G106" s="149" t="s">
        <v>283</v>
      </c>
      <c r="H106" s="149">
        <v>0</v>
      </c>
      <c r="I106" s="70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6"/>
      <c r="AO106" s="77"/>
    </row>
    <row r="107" spans="1:42" s="65" customFormat="1" x14ac:dyDescent="0.3">
      <c r="A107" s="64">
        <v>37</v>
      </c>
      <c r="B107" s="64" t="s">
        <v>341</v>
      </c>
      <c r="C107" s="64" t="s">
        <v>342</v>
      </c>
      <c r="D107" s="64">
        <v>1</v>
      </c>
      <c r="E107" s="64" t="s">
        <v>276</v>
      </c>
      <c r="F107" s="64"/>
      <c r="G107" s="148" t="s">
        <v>283</v>
      </c>
      <c r="H107" s="148">
        <v>0</v>
      </c>
      <c r="I107" s="64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6"/>
      <c r="AO107" s="77"/>
    </row>
    <row r="108" spans="1:42" s="65" customFormat="1" x14ac:dyDescent="0.3">
      <c r="A108" s="64">
        <v>37</v>
      </c>
      <c r="B108" s="64" t="s">
        <v>341</v>
      </c>
      <c r="C108" s="64" t="s">
        <v>342</v>
      </c>
      <c r="D108" s="64">
        <v>2</v>
      </c>
      <c r="E108" s="64" t="s">
        <v>278</v>
      </c>
      <c r="F108" s="64"/>
      <c r="G108" s="148" t="s">
        <v>283</v>
      </c>
      <c r="H108" s="148">
        <v>0</v>
      </c>
      <c r="I108" s="64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6"/>
      <c r="AO108" s="77"/>
    </row>
    <row r="109" spans="1:42" s="65" customFormat="1" x14ac:dyDescent="0.3">
      <c r="A109" s="64">
        <v>37</v>
      </c>
      <c r="B109" s="64" t="s">
        <v>341</v>
      </c>
      <c r="C109" s="64" t="s">
        <v>342</v>
      </c>
      <c r="D109" s="64">
        <v>3</v>
      </c>
      <c r="E109" s="64" t="s">
        <v>282</v>
      </c>
      <c r="F109" s="64"/>
      <c r="G109" s="148" t="s">
        <v>283</v>
      </c>
      <c r="H109" s="148">
        <v>0</v>
      </c>
      <c r="I109" s="64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6"/>
      <c r="AO109" s="77"/>
    </row>
    <row r="110" spans="1:42" s="65" customFormat="1" x14ac:dyDescent="0.3">
      <c r="A110" s="70">
        <v>38</v>
      </c>
      <c r="B110" s="70" t="s">
        <v>343</v>
      </c>
      <c r="C110" s="70" t="s">
        <v>344</v>
      </c>
      <c r="D110" s="70">
        <v>1</v>
      </c>
      <c r="E110" s="70" t="s">
        <v>276</v>
      </c>
      <c r="F110" s="70"/>
      <c r="G110" s="149" t="s">
        <v>283</v>
      </c>
      <c r="H110" s="149">
        <v>0</v>
      </c>
      <c r="I110" s="70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6"/>
      <c r="AO110" s="77"/>
    </row>
    <row r="111" spans="1:42" s="65" customFormat="1" x14ac:dyDescent="0.3">
      <c r="A111" s="70">
        <v>38</v>
      </c>
      <c r="B111" s="70" t="s">
        <v>343</v>
      </c>
      <c r="C111" s="70" t="s">
        <v>344</v>
      </c>
      <c r="D111" s="70">
        <v>2</v>
      </c>
      <c r="E111" s="70" t="s">
        <v>278</v>
      </c>
      <c r="F111" s="70"/>
      <c r="G111" s="149" t="s">
        <v>283</v>
      </c>
      <c r="H111" s="149">
        <v>0</v>
      </c>
      <c r="I111" s="70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6"/>
      <c r="AO111" s="77"/>
    </row>
    <row r="112" spans="1:42" s="65" customFormat="1" x14ac:dyDescent="0.3">
      <c r="A112" s="70">
        <v>38</v>
      </c>
      <c r="B112" s="70" t="s">
        <v>343</v>
      </c>
      <c r="C112" s="70" t="s">
        <v>344</v>
      </c>
      <c r="D112" s="70">
        <v>3</v>
      </c>
      <c r="E112" s="70" t="s">
        <v>282</v>
      </c>
      <c r="F112" s="70"/>
      <c r="G112" s="149" t="s">
        <v>283</v>
      </c>
      <c r="H112" s="149">
        <v>0</v>
      </c>
      <c r="I112" s="70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6"/>
      <c r="AO112" s="77"/>
    </row>
    <row r="113" spans="1:41" s="65" customFormat="1" x14ac:dyDescent="0.3">
      <c r="A113" s="64">
        <v>39</v>
      </c>
      <c r="B113" s="64" t="s">
        <v>345</v>
      </c>
      <c r="C113" s="64" t="s">
        <v>346</v>
      </c>
      <c r="D113" s="64">
        <v>1</v>
      </c>
      <c r="E113" s="64" t="s">
        <v>276</v>
      </c>
      <c r="F113" s="64"/>
      <c r="G113" s="148" t="s">
        <v>283</v>
      </c>
      <c r="H113" s="148">
        <v>0</v>
      </c>
      <c r="I113" s="64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6"/>
      <c r="AO113" s="77"/>
    </row>
    <row r="114" spans="1:41" s="65" customFormat="1" x14ac:dyDescent="0.3">
      <c r="A114" s="64">
        <v>39</v>
      </c>
      <c r="B114" s="64" t="s">
        <v>345</v>
      </c>
      <c r="C114" s="64" t="s">
        <v>346</v>
      </c>
      <c r="D114" s="64">
        <v>2</v>
      </c>
      <c r="E114" s="64" t="s">
        <v>278</v>
      </c>
      <c r="F114" s="64"/>
      <c r="G114" s="148" t="s">
        <v>283</v>
      </c>
      <c r="H114" s="148">
        <v>0</v>
      </c>
      <c r="I114" s="12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35"/>
      <c r="AO114" s="137"/>
    </row>
    <row r="115" spans="1:41" s="65" customFormat="1" x14ac:dyDescent="0.3">
      <c r="A115" s="64">
        <v>39</v>
      </c>
      <c r="B115" s="64" t="s">
        <v>345</v>
      </c>
      <c r="C115" s="64" t="s">
        <v>346</v>
      </c>
      <c r="D115" s="64">
        <v>3</v>
      </c>
      <c r="E115" s="64" t="s">
        <v>282</v>
      </c>
      <c r="F115" s="64"/>
      <c r="G115" s="148" t="s">
        <v>283</v>
      </c>
      <c r="H115" s="148">
        <v>0</v>
      </c>
      <c r="I115" s="64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6"/>
      <c r="AO115" s="77"/>
    </row>
    <row r="116" spans="1:41" s="65" customFormat="1" x14ac:dyDescent="0.3">
      <c r="A116" s="70">
        <v>40</v>
      </c>
      <c r="B116" s="70" t="s">
        <v>347</v>
      </c>
      <c r="C116" s="70" t="s">
        <v>348</v>
      </c>
      <c r="D116" s="70">
        <v>1</v>
      </c>
      <c r="E116" s="70" t="s">
        <v>276</v>
      </c>
      <c r="F116" s="70"/>
      <c r="G116" s="149" t="s">
        <v>283</v>
      </c>
      <c r="H116" s="149">
        <v>0</v>
      </c>
      <c r="I116" s="70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6"/>
      <c r="AO116" s="77"/>
    </row>
    <row r="117" spans="1:41" s="65" customFormat="1" x14ac:dyDescent="0.3">
      <c r="A117" s="70">
        <v>40</v>
      </c>
      <c r="B117" s="70" t="s">
        <v>347</v>
      </c>
      <c r="C117" s="70" t="s">
        <v>348</v>
      </c>
      <c r="D117" s="70">
        <v>2</v>
      </c>
      <c r="E117" s="70" t="s">
        <v>278</v>
      </c>
      <c r="F117" s="70"/>
      <c r="G117" s="149" t="s">
        <v>283</v>
      </c>
      <c r="H117" s="149">
        <v>0</v>
      </c>
      <c r="I117" s="70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6"/>
      <c r="AO117" s="77"/>
    </row>
    <row r="118" spans="1:41" s="65" customFormat="1" x14ac:dyDescent="0.3">
      <c r="A118" s="70">
        <v>40</v>
      </c>
      <c r="B118" s="70" t="s">
        <v>347</v>
      </c>
      <c r="C118" s="70" t="s">
        <v>348</v>
      </c>
      <c r="D118" s="70">
        <v>3</v>
      </c>
      <c r="E118" s="70" t="s">
        <v>282</v>
      </c>
      <c r="F118" s="70"/>
      <c r="G118" s="149" t="s">
        <v>283</v>
      </c>
      <c r="H118" s="149">
        <v>0</v>
      </c>
      <c r="I118" s="70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6"/>
      <c r="AO118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2"/>
  <sheetViews>
    <sheetView workbookViewId="0">
      <selection activeCell="K17" sqref="K17"/>
    </sheetView>
  </sheetViews>
  <sheetFormatPr defaultColWidth="9.109375" defaultRowHeight="14.4" x14ac:dyDescent="0.3"/>
  <cols>
    <col min="1" max="1" width="7.5546875" bestFit="1" customWidth="1"/>
    <col min="2" max="2" width="11.44140625" bestFit="1" customWidth="1"/>
    <col min="3" max="3" width="35" bestFit="1" customWidth="1"/>
    <col min="4" max="4" width="12.6640625" bestFit="1" customWidth="1"/>
    <col min="5" max="5" width="16.109375" bestFit="1" customWidth="1"/>
    <col min="6" max="6" width="4.88671875" bestFit="1" customWidth="1"/>
    <col min="7" max="7" width="16.109375" bestFit="1" customWidth="1"/>
    <col min="8" max="8" width="20.109375" bestFit="1" customWidth="1"/>
    <col min="9" max="41" width="5.1093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273</v>
      </c>
      <c r="H1" s="1" t="s">
        <v>274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4">
        <v>1</v>
      </c>
      <c r="B2" s="4" t="s">
        <v>159</v>
      </c>
      <c r="C2" s="4" t="s">
        <v>160</v>
      </c>
      <c r="D2" s="4">
        <v>1</v>
      </c>
      <c r="E2" s="4" t="s">
        <v>276</v>
      </c>
      <c r="F2" s="4"/>
      <c r="G2" s="4" t="s">
        <v>283</v>
      </c>
      <c r="H2" s="4">
        <v>0</v>
      </c>
    </row>
    <row r="3" spans="1:41" x14ac:dyDescent="0.3">
      <c r="A3" s="4">
        <v>1</v>
      </c>
      <c r="B3" s="4" t="s">
        <v>159</v>
      </c>
      <c r="C3" s="4" t="s">
        <v>160</v>
      </c>
      <c r="D3" s="4">
        <v>2</v>
      </c>
      <c r="E3" s="4" t="s">
        <v>278</v>
      </c>
      <c r="F3" s="4"/>
      <c r="G3" s="4" t="s">
        <v>283</v>
      </c>
      <c r="H3" s="4">
        <v>0</v>
      </c>
    </row>
    <row r="4" spans="1:41" x14ac:dyDescent="0.3">
      <c r="A4" s="4">
        <v>1</v>
      </c>
      <c r="B4" s="4" t="s">
        <v>159</v>
      </c>
      <c r="C4" s="4" t="s">
        <v>160</v>
      </c>
      <c r="D4" s="4">
        <v>3</v>
      </c>
      <c r="E4" s="4" t="s">
        <v>282</v>
      </c>
      <c r="F4" s="4"/>
      <c r="G4" s="4" t="s">
        <v>283</v>
      </c>
      <c r="H4" s="4">
        <v>0</v>
      </c>
    </row>
    <row r="5" spans="1:41" x14ac:dyDescent="0.3">
      <c r="A5" s="5">
        <v>2</v>
      </c>
      <c r="B5" s="5" t="s">
        <v>161</v>
      </c>
      <c r="C5" s="5" t="s">
        <v>162</v>
      </c>
      <c r="D5" s="5">
        <v>1</v>
      </c>
      <c r="E5" s="5" t="s">
        <v>276</v>
      </c>
      <c r="F5" s="5"/>
      <c r="G5" s="5" t="s">
        <v>283</v>
      </c>
      <c r="H5" s="5">
        <v>0</v>
      </c>
    </row>
    <row r="6" spans="1:41" x14ac:dyDescent="0.3">
      <c r="A6" s="5">
        <v>2</v>
      </c>
      <c r="B6" s="5" t="s">
        <v>161</v>
      </c>
      <c r="C6" s="5" t="s">
        <v>162</v>
      </c>
      <c r="D6" s="5">
        <v>2</v>
      </c>
      <c r="E6" s="5" t="s">
        <v>278</v>
      </c>
      <c r="F6" s="5"/>
      <c r="G6" s="5" t="s">
        <v>283</v>
      </c>
      <c r="H6" s="5">
        <v>0</v>
      </c>
    </row>
    <row r="7" spans="1:41" x14ac:dyDescent="0.3">
      <c r="A7" s="5">
        <v>2</v>
      </c>
      <c r="B7" s="5" t="s">
        <v>161</v>
      </c>
      <c r="C7" s="5" t="s">
        <v>162</v>
      </c>
      <c r="D7" s="5">
        <v>3</v>
      </c>
      <c r="E7" s="5" t="s">
        <v>282</v>
      </c>
      <c r="F7" s="5"/>
      <c r="G7" s="5" t="s">
        <v>283</v>
      </c>
      <c r="H7" s="5">
        <v>0</v>
      </c>
    </row>
    <row r="8" spans="1:41" x14ac:dyDescent="0.3">
      <c r="A8" s="4">
        <v>3</v>
      </c>
      <c r="B8" s="4" t="s">
        <v>163</v>
      </c>
      <c r="C8" s="4" t="s">
        <v>164</v>
      </c>
      <c r="D8" s="4">
        <v>1</v>
      </c>
      <c r="E8" s="4" t="s">
        <v>276</v>
      </c>
      <c r="F8" s="4"/>
      <c r="G8" s="4" t="s">
        <v>283</v>
      </c>
      <c r="H8" s="4">
        <v>0</v>
      </c>
    </row>
    <row r="9" spans="1:41" x14ac:dyDescent="0.3">
      <c r="A9" s="4">
        <v>3</v>
      </c>
      <c r="B9" s="4" t="s">
        <v>163</v>
      </c>
      <c r="C9" s="4" t="s">
        <v>164</v>
      </c>
      <c r="D9" s="4">
        <v>2</v>
      </c>
      <c r="E9" s="4" t="s">
        <v>278</v>
      </c>
      <c r="F9" s="4"/>
      <c r="G9" s="4" t="s">
        <v>283</v>
      </c>
      <c r="H9" s="4">
        <v>0</v>
      </c>
    </row>
    <row r="10" spans="1:41" x14ac:dyDescent="0.3">
      <c r="A10" s="4">
        <v>3</v>
      </c>
      <c r="B10" s="4" t="s">
        <v>163</v>
      </c>
      <c r="C10" s="4" t="s">
        <v>164</v>
      </c>
      <c r="D10" s="4">
        <v>3</v>
      </c>
      <c r="E10" s="4" t="s">
        <v>282</v>
      </c>
      <c r="F10" s="4"/>
      <c r="G10" s="4" t="s">
        <v>283</v>
      </c>
      <c r="H10" s="4">
        <v>0</v>
      </c>
    </row>
    <row r="11" spans="1:41" x14ac:dyDescent="0.3">
      <c r="A11" s="5">
        <v>4</v>
      </c>
      <c r="B11" s="5" t="s">
        <v>165</v>
      </c>
      <c r="C11" s="5" t="s">
        <v>166</v>
      </c>
      <c r="D11" s="5">
        <v>1</v>
      </c>
      <c r="E11" s="5" t="s">
        <v>276</v>
      </c>
      <c r="F11" s="5"/>
      <c r="G11" s="5" t="s">
        <v>283</v>
      </c>
      <c r="H11" s="5">
        <v>0</v>
      </c>
    </row>
    <row r="12" spans="1:41" x14ac:dyDescent="0.3">
      <c r="A12" s="5">
        <v>4</v>
      </c>
      <c r="B12" s="5" t="s">
        <v>165</v>
      </c>
      <c r="C12" s="5" t="s">
        <v>166</v>
      </c>
      <c r="D12" s="5">
        <v>2</v>
      </c>
      <c r="E12" s="5" t="s">
        <v>278</v>
      </c>
      <c r="F12" s="5"/>
      <c r="G12" s="5" t="s">
        <v>283</v>
      </c>
      <c r="H12" s="5">
        <v>0</v>
      </c>
    </row>
    <row r="13" spans="1:41" x14ac:dyDescent="0.3">
      <c r="A13" s="5">
        <v>4</v>
      </c>
      <c r="B13" s="5" t="s">
        <v>165</v>
      </c>
      <c r="C13" s="5" t="s">
        <v>166</v>
      </c>
      <c r="D13" s="5">
        <v>3</v>
      </c>
      <c r="E13" s="5" t="s">
        <v>282</v>
      </c>
      <c r="F13" s="5"/>
      <c r="G13" s="5" t="s">
        <v>283</v>
      </c>
      <c r="H13" s="5">
        <v>0</v>
      </c>
    </row>
    <row r="14" spans="1:41" x14ac:dyDescent="0.3">
      <c r="A14" s="4">
        <v>5</v>
      </c>
      <c r="B14" s="4" t="s">
        <v>167</v>
      </c>
      <c r="C14" s="4" t="s">
        <v>168</v>
      </c>
      <c r="D14" s="4">
        <v>1</v>
      </c>
      <c r="E14" s="4" t="s">
        <v>276</v>
      </c>
      <c r="F14" s="4"/>
      <c r="G14" s="4" t="s">
        <v>283</v>
      </c>
      <c r="H14" s="4">
        <v>0</v>
      </c>
    </row>
    <row r="15" spans="1:41" x14ac:dyDescent="0.3">
      <c r="A15" s="4">
        <v>5</v>
      </c>
      <c r="B15" s="4" t="s">
        <v>167</v>
      </c>
      <c r="C15" s="4" t="s">
        <v>168</v>
      </c>
      <c r="D15" s="4">
        <v>2</v>
      </c>
      <c r="E15" s="4" t="s">
        <v>278</v>
      </c>
      <c r="F15" s="4"/>
      <c r="G15" s="4" t="s">
        <v>283</v>
      </c>
      <c r="H15" s="4">
        <v>0</v>
      </c>
    </row>
    <row r="16" spans="1:41" x14ac:dyDescent="0.3">
      <c r="A16" s="4">
        <v>5</v>
      </c>
      <c r="B16" s="4" t="s">
        <v>167</v>
      </c>
      <c r="C16" s="4" t="s">
        <v>168</v>
      </c>
      <c r="D16" s="4">
        <v>3</v>
      </c>
      <c r="E16" s="4" t="s">
        <v>282</v>
      </c>
      <c r="F16" s="4"/>
      <c r="G16" s="4" t="s">
        <v>283</v>
      </c>
      <c r="H16" s="4">
        <v>0</v>
      </c>
    </row>
    <row r="17" spans="1:8" x14ac:dyDescent="0.3">
      <c r="A17" s="5">
        <v>6</v>
      </c>
      <c r="B17" s="5" t="s">
        <v>169</v>
      </c>
      <c r="C17" s="5" t="s">
        <v>170</v>
      </c>
      <c r="D17" s="5">
        <v>1</v>
      </c>
      <c r="E17" s="5" t="s">
        <v>276</v>
      </c>
      <c r="F17" s="5"/>
      <c r="G17" s="5" t="s">
        <v>283</v>
      </c>
      <c r="H17" s="5">
        <v>0</v>
      </c>
    </row>
    <row r="18" spans="1:8" x14ac:dyDescent="0.3">
      <c r="A18" s="5">
        <v>6</v>
      </c>
      <c r="B18" s="5" t="s">
        <v>169</v>
      </c>
      <c r="C18" s="5" t="s">
        <v>170</v>
      </c>
      <c r="D18" s="5">
        <v>2</v>
      </c>
      <c r="E18" s="5" t="s">
        <v>278</v>
      </c>
      <c r="F18" s="5"/>
      <c r="G18" s="5" t="s">
        <v>283</v>
      </c>
      <c r="H18" s="5">
        <v>0</v>
      </c>
    </row>
    <row r="19" spans="1:8" x14ac:dyDescent="0.3">
      <c r="A19" s="5">
        <v>6</v>
      </c>
      <c r="B19" s="5" t="s">
        <v>169</v>
      </c>
      <c r="C19" s="5" t="s">
        <v>170</v>
      </c>
      <c r="D19" s="5">
        <v>3</v>
      </c>
      <c r="E19" s="5" t="s">
        <v>282</v>
      </c>
      <c r="F19" s="5"/>
      <c r="G19" s="5" t="s">
        <v>283</v>
      </c>
      <c r="H19" s="5">
        <v>0</v>
      </c>
    </row>
    <row r="20" spans="1:8" x14ac:dyDescent="0.3">
      <c r="A20" s="4">
        <v>7</v>
      </c>
      <c r="B20" s="4" t="s">
        <v>171</v>
      </c>
      <c r="C20" s="4" t="s">
        <v>172</v>
      </c>
      <c r="D20" s="4">
        <v>1</v>
      </c>
      <c r="E20" s="4" t="s">
        <v>276</v>
      </c>
      <c r="F20" s="4"/>
      <c r="G20" s="4" t="s">
        <v>283</v>
      </c>
      <c r="H20" s="4">
        <v>0</v>
      </c>
    </row>
    <row r="21" spans="1:8" x14ac:dyDescent="0.3">
      <c r="A21" s="4">
        <v>7</v>
      </c>
      <c r="B21" s="4" t="s">
        <v>171</v>
      </c>
      <c r="C21" s="4" t="s">
        <v>172</v>
      </c>
      <c r="D21" s="4">
        <v>2</v>
      </c>
      <c r="E21" s="4" t="s">
        <v>278</v>
      </c>
      <c r="F21" s="4"/>
      <c r="G21" s="4" t="s">
        <v>283</v>
      </c>
      <c r="H21" s="4">
        <v>0</v>
      </c>
    </row>
    <row r="22" spans="1:8" x14ac:dyDescent="0.3">
      <c r="A22" s="4">
        <v>7</v>
      </c>
      <c r="B22" s="4" t="s">
        <v>171</v>
      </c>
      <c r="C22" s="4" t="s">
        <v>172</v>
      </c>
      <c r="D22" s="4">
        <v>3</v>
      </c>
      <c r="E22" s="4" t="s">
        <v>282</v>
      </c>
      <c r="F22" s="4"/>
      <c r="G22" s="4" t="s">
        <v>283</v>
      </c>
      <c r="H22" s="4">
        <v>0</v>
      </c>
    </row>
    <row r="23" spans="1:8" x14ac:dyDescent="0.3">
      <c r="A23" s="5">
        <v>8</v>
      </c>
      <c r="B23" s="5" t="s">
        <v>173</v>
      </c>
      <c r="C23" s="5" t="s">
        <v>174</v>
      </c>
      <c r="D23" s="5">
        <v>1</v>
      </c>
      <c r="E23" s="5" t="s">
        <v>276</v>
      </c>
      <c r="F23" s="5"/>
      <c r="G23" s="5" t="s">
        <v>283</v>
      </c>
      <c r="H23" s="5">
        <v>0</v>
      </c>
    </row>
    <row r="24" spans="1:8" x14ac:dyDescent="0.3">
      <c r="A24" s="5">
        <v>8</v>
      </c>
      <c r="B24" s="5" t="s">
        <v>173</v>
      </c>
      <c r="C24" s="5" t="s">
        <v>174</v>
      </c>
      <c r="D24" s="5">
        <v>2</v>
      </c>
      <c r="E24" s="5" t="s">
        <v>278</v>
      </c>
      <c r="F24" s="5"/>
      <c r="G24" s="5" t="s">
        <v>283</v>
      </c>
      <c r="H24" s="5">
        <v>0</v>
      </c>
    </row>
    <row r="25" spans="1:8" x14ac:dyDescent="0.3">
      <c r="A25" s="5">
        <v>8</v>
      </c>
      <c r="B25" s="5" t="s">
        <v>173</v>
      </c>
      <c r="C25" s="5" t="s">
        <v>174</v>
      </c>
      <c r="D25" s="5">
        <v>3</v>
      </c>
      <c r="E25" s="5" t="s">
        <v>282</v>
      </c>
      <c r="F25" s="5"/>
      <c r="G25" s="5" t="s">
        <v>283</v>
      </c>
      <c r="H25" s="5">
        <v>0</v>
      </c>
    </row>
    <row r="26" spans="1:8" x14ac:dyDescent="0.3">
      <c r="A26" s="4">
        <v>9</v>
      </c>
      <c r="B26" s="4" t="s">
        <v>175</v>
      </c>
      <c r="C26" s="4" t="s">
        <v>176</v>
      </c>
      <c r="D26" s="4">
        <v>1</v>
      </c>
      <c r="E26" s="4" t="s">
        <v>276</v>
      </c>
      <c r="F26" s="4"/>
      <c r="G26" s="4" t="s">
        <v>283</v>
      </c>
      <c r="H26" s="4">
        <v>0</v>
      </c>
    </row>
    <row r="27" spans="1:8" x14ac:dyDescent="0.3">
      <c r="A27" s="4">
        <v>9</v>
      </c>
      <c r="B27" s="4" t="s">
        <v>175</v>
      </c>
      <c r="C27" s="4" t="s">
        <v>176</v>
      </c>
      <c r="D27" s="4">
        <v>2</v>
      </c>
      <c r="E27" s="4" t="s">
        <v>278</v>
      </c>
      <c r="F27" s="4"/>
      <c r="G27" s="4" t="s">
        <v>283</v>
      </c>
      <c r="H27" s="4">
        <v>0</v>
      </c>
    </row>
    <row r="28" spans="1:8" x14ac:dyDescent="0.3">
      <c r="A28" s="4">
        <v>9</v>
      </c>
      <c r="B28" s="4" t="s">
        <v>175</v>
      </c>
      <c r="C28" s="4" t="s">
        <v>176</v>
      </c>
      <c r="D28" s="4">
        <v>3</v>
      </c>
      <c r="E28" s="4" t="s">
        <v>282</v>
      </c>
      <c r="F28" s="4"/>
      <c r="G28" s="4" t="s">
        <v>283</v>
      </c>
      <c r="H28" s="4">
        <v>0</v>
      </c>
    </row>
    <row r="29" spans="1:8" x14ac:dyDescent="0.3">
      <c r="A29" s="5">
        <v>10</v>
      </c>
      <c r="B29" s="5" t="s">
        <v>177</v>
      </c>
      <c r="C29" s="5" t="s">
        <v>178</v>
      </c>
      <c r="D29" s="5">
        <v>1</v>
      </c>
      <c r="E29" s="5" t="s">
        <v>276</v>
      </c>
      <c r="F29" s="5"/>
      <c r="G29" s="5" t="s">
        <v>283</v>
      </c>
      <c r="H29" s="5">
        <v>0</v>
      </c>
    </row>
    <row r="30" spans="1:8" x14ac:dyDescent="0.3">
      <c r="A30" s="5">
        <v>10</v>
      </c>
      <c r="B30" s="5" t="s">
        <v>177</v>
      </c>
      <c r="C30" s="5" t="s">
        <v>178</v>
      </c>
      <c r="D30" s="5">
        <v>2</v>
      </c>
      <c r="E30" s="5" t="s">
        <v>278</v>
      </c>
      <c r="F30" s="5"/>
      <c r="G30" s="5" t="s">
        <v>283</v>
      </c>
      <c r="H30" s="5">
        <v>0</v>
      </c>
    </row>
    <row r="31" spans="1:8" x14ac:dyDescent="0.3">
      <c r="A31" s="5">
        <v>10</v>
      </c>
      <c r="B31" s="5" t="s">
        <v>177</v>
      </c>
      <c r="C31" s="5" t="s">
        <v>178</v>
      </c>
      <c r="D31" s="5">
        <v>3</v>
      </c>
      <c r="E31" s="5" t="s">
        <v>282</v>
      </c>
      <c r="F31" s="5"/>
      <c r="G31" s="5" t="s">
        <v>283</v>
      </c>
      <c r="H31" s="5">
        <v>0</v>
      </c>
    </row>
    <row r="32" spans="1:8" x14ac:dyDescent="0.3">
      <c r="A32" s="4">
        <v>11</v>
      </c>
      <c r="B32" s="4" t="s">
        <v>179</v>
      </c>
      <c r="C32" s="4" t="s">
        <v>180</v>
      </c>
      <c r="D32" s="4">
        <v>1</v>
      </c>
      <c r="E32" s="4" t="s">
        <v>276</v>
      </c>
      <c r="F32" s="4"/>
      <c r="G32" s="4" t="s">
        <v>283</v>
      </c>
      <c r="H32" s="4">
        <v>0</v>
      </c>
    </row>
    <row r="33" spans="1:8" x14ac:dyDescent="0.3">
      <c r="A33" s="4">
        <v>11</v>
      </c>
      <c r="B33" s="4" t="s">
        <v>179</v>
      </c>
      <c r="C33" s="4" t="s">
        <v>180</v>
      </c>
      <c r="D33" s="4">
        <v>2</v>
      </c>
      <c r="E33" s="4" t="s">
        <v>278</v>
      </c>
      <c r="F33" s="4"/>
      <c r="G33" s="4" t="s">
        <v>283</v>
      </c>
      <c r="H33" s="4">
        <v>0</v>
      </c>
    </row>
    <row r="34" spans="1:8" x14ac:dyDescent="0.3">
      <c r="A34" s="4">
        <v>11</v>
      </c>
      <c r="B34" s="4" t="s">
        <v>179</v>
      </c>
      <c r="C34" s="4" t="s">
        <v>180</v>
      </c>
      <c r="D34" s="4">
        <v>3</v>
      </c>
      <c r="E34" s="4" t="s">
        <v>282</v>
      </c>
      <c r="F34" s="4"/>
      <c r="G34" s="4" t="s">
        <v>283</v>
      </c>
      <c r="H34" s="4">
        <v>0</v>
      </c>
    </row>
    <row r="35" spans="1:8" x14ac:dyDescent="0.3">
      <c r="A35" s="5">
        <v>12</v>
      </c>
      <c r="B35" s="5" t="s">
        <v>181</v>
      </c>
      <c r="C35" s="5" t="s">
        <v>182</v>
      </c>
      <c r="D35" s="5">
        <v>1</v>
      </c>
      <c r="E35" s="5" t="s">
        <v>276</v>
      </c>
      <c r="F35" s="5"/>
      <c r="G35" s="5" t="s">
        <v>283</v>
      </c>
      <c r="H35" s="5">
        <v>0</v>
      </c>
    </row>
    <row r="36" spans="1:8" x14ac:dyDescent="0.3">
      <c r="A36" s="5">
        <v>12</v>
      </c>
      <c r="B36" s="5" t="s">
        <v>181</v>
      </c>
      <c r="C36" s="5" t="s">
        <v>182</v>
      </c>
      <c r="D36" s="5">
        <v>2</v>
      </c>
      <c r="E36" s="5" t="s">
        <v>278</v>
      </c>
      <c r="F36" s="5"/>
      <c r="G36" s="5" t="s">
        <v>283</v>
      </c>
      <c r="H36" s="5">
        <v>0</v>
      </c>
    </row>
    <row r="37" spans="1:8" x14ac:dyDescent="0.3">
      <c r="A37" s="5">
        <v>12</v>
      </c>
      <c r="B37" s="5" t="s">
        <v>181</v>
      </c>
      <c r="C37" s="5" t="s">
        <v>182</v>
      </c>
      <c r="D37" s="5">
        <v>3</v>
      </c>
      <c r="E37" s="5" t="s">
        <v>282</v>
      </c>
      <c r="F37" s="5"/>
      <c r="G37" s="5" t="s">
        <v>283</v>
      </c>
      <c r="H37" s="5">
        <v>0</v>
      </c>
    </row>
    <row r="38" spans="1:8" x14ac:dyDescent="0.3">
      <c r="A38" s="4">
        <v>13</v>
      </c>
      <c r="B38" s="4" t="s">
        <v>183</v>
      </c>
      <c r="C38" s="4" t="s">
        <v>184</v>
      </c>
      <c r="D38" s="4">
        <v>1</v>
      </c>
      <c r="E38" s="4" t="s">
        <v>276</v>
      </c>
      <c r="F38" s="4"/>
      <c r="G38" s="4" t="s">
        <v>283</v>
      </c>
      <c r="H38" s="4">
        <v>0</v>
      </c>
    </row>
    <row r="39" spans="1:8" x14ac:dyDescent="0.3">
      <c r="A39" s="4">
        <v>13</v>
      </c>
      <c r="B39" s="4" t="s">
        <v>183</v>
      </c>
      <c r="C39" s="4" t="s">
        <v>184</v>
      </c>
      <c r="D39" s="4">
        <v>2</v>
      </c>
      <c r="E39" s="4" t="s">
        <v>278</v>
      </c>
      <c r="F39" s="4"/>
      <c r="G39" s="4" t="s">
        <v>283</v>
      </c>
      <c r="H39" s="4">
        <v>0</v>
      </c>
    </row>
    <row r="40" spans="1:8" x14ac:dyDescent="0.3">
      <c r="A40" s="4">
        <v>13</v>
      </c>
      <c r="B40" s="4" t="s">
        <v>183</v>
      </c>
      <c r="C40" s="4" t="s">
        <v>184</v>
      </c>
      <c r="D40" s="4">
        <v>3</v>
      </c>
      <c r="E40" s="4" t="s">
        <v>282</v>
      </c>
      <c r="F40" s="4"/>
      <c r="G40" s="4" t="s">
        <v>283</v>
      </c>
      <c r="H40" s="4">
        <v>0</v>
      </c>
    </row>
    <row r="41" spans="1:8" x14ac:dyDescent="0.3">
      <c r="A41" s="5">
        <v>14</v>
      </c>
      <c r="B41" s="5" t="s">
        <v>185</v>
      </c>
      <c r="C41" s="5" t="s">
        <v>186</v>
      </c>
      <c r="D41" s="5">
        <v>1</v>
      </c>
      <c r="E41" s="5" t="s">
        <v>276</v>
      </c>
      <c r="F41" s="5"/>
      <c r="G41" s="5" t="s">
        <v>283</v>
      </c>
      <c r="H41" s="5">
        <v>0</v>
      </c>
    </row>
    <row r="42" spans="1:8" x14ac:dyDescent="0.3">
      <c r="A42" s="5">
        <v>14</v>
      </c>
      <c r="B42" s="5" t="s">
        <v>185</v>
      </c>
      <c r="C42" s="5" t="s">
        <v>186</v>
      </c>
      <c r="D42" s="5">
        <v>2</v>
      </c>
      <c r="E42" s="5" t="s">
        <v>278</v>
      </c>
      <c r="F42" s="5"/>
      <c r="G42" s="5" t="s">
        <v>283</v>
      </c>
      <c r="H42" s="5">
        <v>0</v>
      </c>
    </row>
    <row r="43" spans="1:8" x14ac:dyDescent="0.3">
      <c r="A43" s="5">
        <v>14</v>
      </c>
      <c r="B43" s="5" t="s">
        <v>185</v>
      </c>
      <c r="C43" s="5" t="s">
        <v>186</v>
      </c>
      <c r="D43" s="5">
        <v>3</v>
      </c>
      <c r="E43" s="5" t="s">
        <v>282</v>
      </c>
      <c r="F43" s="5"/>
      <c r="G43" s="5" t="s">
        <v>283</v>
      </c>
      <c r="H43" s="5">
        <v>0</v>
      </c>
    </row>
    <row r="44" spans="1:8" x14ac:dyDescent="0.3">
      <c r="A44" s="4">
        <v>15</v>
      </c>
      <c r="B44" s="4" t="s">
        <v>187</v>
      </c>
      <c r="C44" s="4" t="s">
        <v>188</v>
      </c>
      <c r="D44" s="4">
        <v>1</v>
      </c>
      <c r="E44" s="4" t="s">
        <v>276</v>
      </c>
      <c r="F44" s="4"/>
      <c r="G44" s="4" t="s">
        <v>283</v>
      </c>
      <c r="H44" s="4">
        <v>0</v>
      </c>
    </row>
    <row r="45" spans="1:8" x14ac:dyDescent="0.3">
      <c r="A45" s="4">
        <v>15</v>
      </c>
      <c r="B45" s="4" t="s">
        <v>187</v>
      </c>
      <c r="C45" s="4" t="s">
        <v>188</v>
      </c>
      <c r="D45" s="4">
        <v>2</v>
      </c>
      <c r="E45" s="4" t="s">
        <v>278</v>
      </c>
      <c r="F45" s="4"/>
      <c r="G45" s="4" t="s">
        <v>283</v>
      </c>
      <c r="H45" s="4">
        <v>0</v>
      </c>
    </row>
    <row r="46" spans="1:8" x14ac:dyDescent="0.3">
      <c r="A46" s="4">
        <v>15</v>
      </c>
      <c r="B46" s="4" t="s">
        <v>187</v>
      </c>
      <c r="C46" s="4" t="s">
        <v>188</v>
      </c>
      <c r="D46" s="4">
        <v>3</v>
      </c>
      <c r="E46" s="4" t="s">
        <v>282</v>
      </c>
      <c r="F46" s="4"/>
      <c r="G46" s="4" t="s">
        <v>283</v>
      </c>
      <c r="H46" s="4">
        <v>0</v>
      </c>
    </row>
    <row r="47" spans="1:8" x14ac:dyDescent="0.3">
      <c r="A47" s="5">
        <v>16</v>
      </c>
      <c r="B47" s="5" t="s">
        <v>189</v>
      </c>
      <c r="C47" s="5" t="s">
        <v>190</v>
      </c>
      <c r="D47" s="5">
        <v>1</v>
      </c>
      <c r="E47" s="5" t="s">
        <v>276</v>
      </c>
      <c r="F47" s="5"/>
      <c r="G47" s="5" t="s">
        <v>283</v>
      </c>
      <c r="H47" s="5">
        <v>0</v>
      </c>
    </row>
    <row r="48" spans="1:8" x14ac:dyDescent="0.3">
      <c r="A48" s="5">
        <v>16</v>
      </c>
      <c r="B48" s="5" t="s">
        <v>189</v>
      </c>
      <c r="C48" s="5" t="s">
        <v>190</v>
      </c>
      <c r="D48" s="5">
        <v>2</v>
      </c>
      <c r="E48" s="5" t="s">
        <v>278</v>
      </c>
      <c r="F48" s="5"/>
      <c r="G48" s="5" t="s">
        <v>283</v>
      </c>
      <c r="H48" s="5">
        <v>0</v>
      </c>
    </row>
    <row r="49" spans="1:8" x14ac:dyDescent="0.3">
      <c r="A49" s="5">
        <v>16</v>
      </c>
      <c r="B49" s="5" t="s">
        <v>189</v>
      </c>
      <c r="C49" s="5" t="s">
        <v>190</v>
      </c>
      <c r="D49" s="5">
        <v>3</v>
      </c>
      <c r="E49" s="5" t="s">
        <v>282</v>
      </c>
      <c r="F49" s="5"/>
      <c r="G49" s="5" t="s">
        <v>283</v>
      </c>
      <c r="H49" s="5">
        <v>0</v>
      </c>
    </row>
    <row r="50" spans="1:8" x14ac:dyDescent="0.3">
      <c r="A50" s="4">
        <v>17</v>
      </c>
      <c r="B50" s="4" t="s">
        <v>191</v>
      </c>
      <c r="C50" s="4" t="s">
        <v>192</v>
      </c>
      <c r="D50" s="4">
        <v>1</v>
      </c>
      <c r="E50" s="4" t="s">
        <v>276</v>
      </c>
      <c r="F50" s="4"/>
      <c r="G50" s="4" t="s">
        <v>283</v>
      </c>
      <c r="H50" s="4">
        <v>0</v>
      </c>
    </row>
    <row r="51" spans="1:8" x14ac:dyDescent="0.3">
      <c r="A51" s="4">
        <v>17</v>
      </c>
      <c r="B51" s="4" t="s">
        <v>191</v>
      </c>
      <c r="C51" s="4" t="s">
        <v>192</v>
      </c>
      <c r="D51" s="4">
        <v>2</v>
      </c>
      <c r="E51" s="4" t="s">
        <v>278</v>
      </c>
      <c r="F51" s="4"/>
      <c r="G51" s="4" t="s">
        <v>283</v>
      </c>
      <c r="H51" s="4">
        <v>0</v>
      </c>
    </row>
    <row r="52" spans="1:8" x14ac:dyDescent="0.3">
      <c r="A52" s="4">
        <v>17</v>
      </c>
      <c r="B52" s="4" t="s">
        <v>191</v>
      </c>
      <c r="C52" s="4" t="s">
        <v>192</v>
      </c>
      <c r="D52" s="4">
        <v>3</v>
      </c>
      <c r="E52" s="4" t="s">
        <v>282</v>
      </c>
      <c r="F52" s="4"/>
      <c r="G52" s="4" t="s">
        <v>283</v>
      </c>
      <c r="H52" s="4">
        <v>0</v>
      </c>
    </row>
  </sheetData>
  <autoFilter ref="A1:AO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51"/>
  <sheetViews>
    <sheetView zoomScale="85" zoomScaleNormal="85" workbookViewId="0">
      <pane ySplit="1" topLeftCell="A110" activePane="bottomLeft" state="frozen"/>
      <selection pane="bottomLeft" activeCell="G122" sqref="G122"/>
    </sheetView>
  </sheetViews>
  <sheetFormatPr defaultColWidth="34.33203125" defaultRowHeight="14.4" x14ac:dyDescent="0.3"/>
  <cols>
    <col min="1" max="1" width="7.5546875" bestFit="1" customWidth="1"/>
    <col min="2" max="2" width="14.33203125" bestFit="1" customWidth="1"/>
    <col min="3" max="3" width="26.33203125" customWidth="1"/>
    <col min="4" max="4" width="7.44140625" customWidth="1"/>
    <col min="5" max="5" width="29.33203125" customWidth="1"/>
    <col min="6" max="6" width="20.33203125" customWidth="1"/>
    <col min="7" max="7" width="13.33203125" customWidth="1"/>
    <col min="8" max="8" width="34.109375" customWidth="1"/>
    <col min="9" max="9" width="20.109375" customWidth="1"/>
    <col min="10" max="42" width="12.44140625" bestFit="1" customWidth="1"/>
  </cols>
  <sheetData>
    <row r="1" spans="1:42" x14ac:dyDescent="0.3">
      <c r="A1" s="87" t="s">
        <v>1</v>
      </c>
      <c r="B1" s="87" t="s">
        <v>2</v>
      </c>
      <c r="C1" s="87" t="s">
        <v>3</v>
      </c>
      <c r="D1" s="87" t="s">
        <v>4</v>
      </c>
      <c r="E1" s="87" t="s">
        <v>5</v>
      </c>
      <c r="F1" s="88" t="s">
        <v>349</v>
      </c>
      <c r="G1" s="88" t="s">
        <v>6</v>
      </c>
      <c r="H1" s="88" t="s">
        <v>273</v>
      </c>
      <c r="I1" s="88" t="s">
        <v>274</v>
      </c>
      <c r="J1" s="88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1:42" x14ac:dyDescent="0.3">
      <c r="A2" s="86">
        <v>1</v>
      </c>
      <c r="B2" s="86" t="s">
        <v>194</v>
      </c>
      <c r="C2" s="86" t="s">
        <v>195</v>
      </c>
      <c r="D2" s="86">
        <v>1</v>
      </c>
      <c r="E2" s="86" t="s">
        <v>276</v>
      </c>
      <c r="F2" s="86" t="s">
        <v>350</v>
      </c>
      <c r="G2" s="86" t="s">
        <v>351</v>
      </c>
      <c r="H2" s="86" t="s">
        <v>290</v>
      </c>
      <c r="I2" s="86">
        <v>0</v>
      </c>
      <c r="J2" s="86">
        <v>11525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</row>
    <row r="3" spans="1:42" x14ac:dyDescent="0.3">
      <c r="A3" s="86">
        <v>1</v>
      </c>
      <c r="B3" s="86" t="s">
        <v>194</v>
      </c>
      <c r="C3" s="86" t="s">
        <v>195</v>
      </c>
      <c r="D3" s="86">
        <v>2</v>
      </c>
      <c r="E3" s="86" t="s">
        <v>278</v>
      </c>
      <c r="F3" s="86" t="s">
        <v>352</v>
      </c>
      <c r="G3" s="86" t="s">
        <v>352</v>
      </c>
      <c r="H3" s="86" t="s">
        <v>290</v>
      </c>
      <c r="I3" s="86">
        <v>0</v>
      </c>
      <c r="J3" s="86">
        <v>61.65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2" x14ac:dyDescent="0.3">
      <c r="A4" s="82">
        <v>1</v>
      </c>
      <c r="B4" s="86" t="s">
        <v>194</v>
      </c>
      <c r="C4" s="82" t="s">
        <v>195</v>
      </c>
      <c r="D4" s="86">
        <v>3</v>
      </c>
      <c r="E4" s="86" t="s">
        <v>282</v>
      </c>
      <c r="F4" s="82" t="s">
        <v>353</v>
      </c>
      <c r="G4" s="86" t="s">
        <v>354</v>
      </c>
      <c r="H4" s="82" t="s">
        <v>283</v>
      </c>
      <c r="I4" s="86">
        <v>0</v>
      </c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2" x14ac:dyDescent="0.3">
      <c r="A5" s="82">
        <v>1</v>
      </c>
      <c r="B5" s="82" t="s">
        <v>194</v>
      </c>
      <c r="C5" s="82" t="s">
        <v>195</v>
      </c>
      <c r="D5" s="82">
        <v>4</v>
      </c>
      <c r="E5" s="82" t="s">
        <v>284</v>
      </c>
      <c r="F5" s="82"/>
      <c r="G5" s="82"/>
      <c r="H5" s="82" t="s">
        <v>283</v>
      </c>
      <c r="I5" s="82">
        <v>0</v>
      </c>
      <c r="J5" s="82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2" x14ac:dyDescent="0.3">
      <c r="A6" s="82">
        <v>1</v>
      </c>
      <c r="B6" s="82" t="s">
        <v>194</v>
      </c>
      <c r="C6" s="82" t="s">
        <v>195</v>
      </c>
      <c r="D6" s="82">
        <v>5</v>
      </c>
      <c r="E6" s="82" t="s">
        <v>286</v>
      </c>
      <c r="F6" s="82"/>
      <c r="G6" s="82"/>
      <c r="H6" s="82" t="s">
        <v>283</v>
      </c>
      <c r="I6" s="82">
        <v>0</v>
      </c>
      <c r="J6" s="82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</row>
    <row r="7" spans="1:42" x14ac:dyDescent="0.3">
      <c r="A7" s="84">
        <v>2</v>
      </c>
      <c r="B7" s="84" t="s">
        <v>196</v>
      </c>
      <c r="C7" s="84" t="s">
        <v>197</v>
      </c>
      <c r="D7" s="84">
        <v>1</v>
      </c>
      <c r="E7" s="84" t="s">
        <v>276</v>
      </c>
      <c r="F7" s="84" t="s">
        <v>350</v>
      </c>
      <c r="G7" s="84" t="s">
        <v>351</v>
      </c>
      <c r="H7" s="84" t="s">
        <v>290</v>
      </c>
      <c r="I7" s="84">
        <v>0</v>
      </c>
      <c r="J7" s="84">
        <v>10504.496300000001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</row>
    <row r="8" spans="1:42" x14ac:dyDescent="0.3">
      <c r="A8" s="84">
        <v>2</v>
      </c>
      <c r="B8" s="84" t="s">
        <v>196</v>
      </c>
      <c r="C8" s="84" t="s">
        <v>197</v>
      </c>
      <c r="D8" s="84">
        <v>2</v>
      </c>
      <c r="E8" s="84" t="s">
        <v>278</v>
      </c>
      <c r="F8" s="84" t="s">
        <v>352</v>
      </c>
      <c r="G8" s="84" t="s">
        <v>352</v>
      </c>
      <c r="H8" s="84" t="s">
        <v>291</v>
      </c>
      <c r="I8" s="84">
        <v>0</v>
      </c>
      <c r="J8" s="84">
        <v>49.32</v>
      </c>
      <c r="K8" s="81">
        <v>49.32</v>
      </c>
      <c r="L8" s="81">
        <v>49.32</v>
      </c>
      <c r="M8" s="81">
        <v>49.32</v>
      </c>
      <c r="N8" s="81">
        <v>49.32</v>
      </c>
      <c r="O8" s="81">
        <v>49.32</v>
      </c>
      <c r="P8" s="81">
        <v>49.32</v>
      </c>
      <c r="Q8" s="81">
        <v>49.32</v>
      </c>
      <c r="R8" s="81">
        <v>49.32</v>
      </c>
      <c r="S8" s="81">
        <v>49.32</v>
      </c>
      <c r="T8" s="81">
        <v>49.32</v>
      </c>
      <c r="U8" s="81">
        <v>49.32</v>
      </c>
      <c r="V8" s="81">
        <v>49.32</v>
      </c>
      <c r="W8" s="81">
        <v>49.32</v>
      </c>
      <c r="X8" s="81">
        <v>49.32</v>
      </c>
      <c r="Y8" s="81">
        <v>49.32</v>
      </c>
      <c r="Z8" s="81">
        <v>49.32</v>
      </c>
      <c r="AA8" s="81">
        <v>49.32</v>
      </c>
      <c r="AB8" s="81">
        <v>49.32</v>
      </c>
      <c r="AC8" s="81">
        <v>49.32</v>
      </c>
      <c r="AD8" s="81">
        <v>49.32</v>
      </c>
      <c r="AE8" s="81">
        <v>49.32</v>
      </c>
      <c r="AF8" s="81">
        <v>49.32</v>
      </c>
      <c r="AG8" s="81">
        <v>49.32</v>
      </c>
      <c r="AH8" s="81">
        <v>49.32</v>
      </c>
      <c r="AI8" s="81">
        <v>49.32</v>
      </c>
      <c r="AJ8" s="81">
        <v>49.32</v>
      </c>
      <c r="AK8" s="81">
        <v>49.32</v>
      </c>
      <c r="AL8" s="81">
        <v>49.32</v>
      </c>
      <c r="AM8" s="81">
        <v>49.32</v>
      </c>
      <c r="AN8" s="81">
        <v>49.32</v>
      </c>
      <c r="AO8" s="81">
        <v>49.32</v>
      </c>
      <c r="AP8" s="81">
        <v>49.32</v>
      </c>
    </row>
    <row r="9" spans="1:42" x14ac:dyDescent="0.3">
      <c r="A9" s="84">
        <v>2</v>
      </c>
      <c r="B9" s="84" t="s">
        <v>196</v>
      </c>
      <c r="C9" s="84" t="s">
        <v>197</v>
      </c>
      <c r="D9" s="84">
        <v>3</v>
      </c>
      <c r="E9" s="84" t="s">
        <v>282</v>
      </c>
      <c r="F9" s="84" t="s">
        <v>353</v>
      </c>
      <c r="G9" s="84" t="s">
        <v>354</v>
      </c>
      <c r="H9" s="84" t="s">
        <v>291</v>
      </c>
      <c r="I9" s="84">
        <v>0</v>
      </c>
      <c r="J9" s="122">
        <v>322182.35525653465</v>
      </c>
      <c r="K9" s="123">
        <v>310905.97282255592</v>
      </c>
      <c r="L9" s="123">
        <v>300024.26377376646</v>
      </c>
      <c r="M9" s="123">
        <v>289523.41454168461</v>
      </c>
      <c r="N9" s="123">
        <v>279390.09503272566</v>
      </c>
      <c r="O9" s="123">
        <v>269611.44170658023</v>
      </c>
      <c r="P9" s="123">
        <v>260175.0412468499</v>
      </c>
      <c r="Q9" s="123">
        <v>251068.91480321015</v>
      </c>
      <c r="R9" s="123">
        <v>242281.50278509778</v>
      </c>
      <c r="S9" s="123">
        <v>233801.65018761935</v>
      </c>
      <c r="T9" s="123">
        <v>225618.59243105268</v>
      </c>
      <c r="U9" s="123">
        <v>217721.94169596583</v>
      </c>
      <c r="V9" s="123">
        <v>210101.67373660702</v>
      </c>
      <c r="W9" s="123">
        <v>202748.11515582577</v>
      </c>
      <c r="X9" s="123">
        <v>195651.93112537186</v>
      </c>
      <c r="Y9" s="123">
        <v>188804.11353598384</v>
      </c>
      <c r="Z9" s="123">
        <v>182195.9695622244</v>
      </c>
      <c r="AA9" s="123">
        <v>175819.11062754656</v>
      </c>
      <c r="AB9" s="123">
        <v>169665.44175558243</v>
      </c>
      <c r="AC9" s="123">
        <v>163727.15129413703</v>
      </c>
      <c r="AD9" s="123">
        <v>157996.70099884222</v>
      </c>
      <c r="AE9" s="123">
        <v>147726.91543391749</v>
      </c>
      <c r="AF9" s="123">
        <v>133692.85846769533</v>
      </c>
      <c r="AG9" s="123">
        <v>115644.32257455646</v>
      </c>
      <c r="AH9" s="123">
        <v>100032.33902699134</v>
      </c>
      <c r="AI9" s="123">
        <v>86527.973258347498</v>
      </c>
      <c r="AJ9" s="123">
        <v>74846.696868470579</v>
      </c>
      <c r="AK9" s="123">
        <v>64742.392791227052</v>
      </c>
      <c r="AL9" s="123">
        <v>56002.169764411403</v>
      </c>
      <c r="AM9" s="123">
        <v>43401.68156741884</v>
      </c>
      <c r="AN9" s="123">
        <v>27126.050979636777</v>
      </c>
      <c r="AO9" s="123">
        <v>11528.57166634563</v>
      </c>
      <c r="AP9" s="123">
        <v>0</v>
      </c>
    </row>
    <row r="10" spans="1:42" x14ac:dyDescent="0.3">
      <c r="A10" s="84">
        <v>2</v>
      </c>
      <c r="B10" s="84" t="s">
        <v>196</v>
      </c>
      <c r="C10" s="84" t="s">
        <v>197</v>
      </c>
      <c r="D10" s="84">
        <v>4</v>
      </c>
      <c r="E10" s="84" t="s">
        <v>284</v>
      </c>
      <c r="F10" s="84"/>
      <c r="G10" s="84"/>
      <c r="H10" s="84" t="s">
        <v>283</v>
      </c>
      <c r="I10" s="84">
        <v>0</v>
      </c>
      <c r="J10" s="84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</row>
    <row r="11" spans="1:42" x14ac:dyDescent="0.3">
      <c r="A11" s="84">
        <v>2</v>
      </c>
      <c r="B11" s="84" t="s">
        <v>196</v>
      </c>
      <c r="C11" s="84" t="s">
        <v>197</v>
      </c>
      <c r="D11" s="84">
        <v>5</v>
      </c>
      <c r="E11" s="84" t="s">
        <v>286</v>
      </c>
      <c r="F11" s="84"/>
      <c r="G11" s="84"/>
      <c r="H11" s="84" t="s">
        <v>283</v>
      </c>
      <c r="I11" s="84">
        <v>0</v>
      </c>
      <c r="J11" s="84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1:42" x14ac:dyDescent="0.3">
      <c r="A12" s="86">
        <v>3</v>
      </c>
      <c r="B12" s="86" t="s">
        <v>198</v>
      </c>
      <c r="C12" s="86" t="s">
        <v>199</v>
      </c>
      <c r="D12" s="86">
        <v>1</v>
      </c>
      <c r="E12" s="86" t="s">
        <v>276</v>
      </c>
      <c r="F12" s="86" t="s">
        <v>350</v>
      </c>
      <c r="G12" s="86" t="s">
        <v>351</v>
      </c>
      <c r="H12" s="86" t="s">
        <v>355</v>
      </c>
      <c r="I12" s="86">
        <v>0</v>
      </c>
      <c r="J12" s="86">
        <v>23065.81</v>
      </c>
      <c r="K12" s="81">
        <v>0.94886180899999994</v>
      </c>
      <c r="L12" s="81">
        <v>0.89734926100000001</v>
      </c>
      <c r="M12" s="81">
        <v>0.86552887599999995</v>
      </c>
      <c r="N12" s="81">
        <v>0.83333413300000003</v>
      </c>
      <c r="O12" s="81">
        <v>0.80757545900000005</v>
      </c>
      <c r="P12" s="81">
        <v>0.78219594299999995</v>
      </c>
      <c r="Q12" s="81">
        <v>0.76287813699999996</v>
      </c>
      <c r="R12" s="81">
        <v>0.74356033200000005</v>
      </c>
      <c r="S12" s="81">
        <v>0.72424252600000005</v>
      </c>
      <c r="T12" s="81">
        <v>0.70530387699999997</v>
      </c>
      <c r="U12" s="81">
        <v>0.68598607199999995</v>
      </c>
      <c r="V12" s="81">
        <v>0.66666826599999995</v>
      </c>
      <c r="W12" s="81">
        <v>0.66515163899999996</v>
      </c>
      <c r="X12" s="81">
        <v>0.663635011</v>
      </c>
      <c r="Y12" s="81">
        <v>0.66174402600000004</v>
      </c>
      <c r="Z12" s="81">
        <v>0.66022739799999997</v>
      </c>
      <c r="AA12" s="81">
        <v>0.65871077</v>
      </c>
      <c r="AB12" s="81">
        <v>0.65719414300000001</v>
      </c>
      <c r="AC12" s="81">
        <v>0.65530315800000005</v>
      </c>
      <c r="AD12" s="81">
        <v>0.65378652999999998</v>
      </c>
      <c r="AE12" s="81">
        <v>0.65226990200000001</v>
      </c>
      <c r="AF12" s="81">
        <v>0.65075807399999996</v>
      </c>
      <c r="AG12" s="81">
        <v>0.649241446</v>
      </c>
      <c r="AH12" s="81">
        <v>0.64734566199999999</v>
      </c>
      <c r="AI12" s="81">
        <v>0.64583383299999997</v>
      </c>
      <c r="AJ12" s="81">
        <v>0.64431720599999998</v>
      </c>
      <c r="AK12" s="81">
        <v>0.64280057800000001</v>
      </c>
      <c r="AL12" s="81">
        <v>0.64090959300000006</v>
      </c>
      <c r="AM12" s="81">
        <v>0.63939296499999998</v>
      </c>
      <c r="AN12" s="81">
        <v>0.63787633700000002</v>
      </c>
      <c r="AO12" s="81">
        <v>0.63636450899999997</v>
      </c>
      <c r="AP12" s="81">
        <v>0.63446872399999998</v>
      </c>
    </row>
    <row r="13" spans="1:42" x14ac:dyDescent="0.3">
      <c r="A13" s="86">
        <v>3</v>
      </c>
      <c r="B13" s="86" t="s">
        <v>198</v>
      </c>
      <c r="C13" s="86" t="s">
        <v>199</v>
      </c>
      <c r="D13" s="86">
        <v>2</v>
      </c>
      <c r="E13" s="86" t="s">
        <v>278</v>
      </c>
      <c r="F13" s="86" t="s">
        <v>352</v>
      </c>
      <c r="G13" s="86" t="s">
        <v>352</v>
      </c>
      <c r="H13" s="86" t="s">
        <v>291</v>
      </c>
      <c r="I13" s="86">
        <v>0</v>
      </c>
      <c r="J13" s="86">
        <v>16.275600000000001</v>
      </c>
      <c r="K13" s="81">
        <v>16.275600000000001</v>
      </c>
      <c r="L13" s="81">
        <v>16.275600000000001</v>
      </c>
      <c r="M13" s="81">
        <v>16.275600000000001</v>
      </c>
      <c r="N13" s="81">
        <v>16.275600000000001</v>
      </c>
      <c r="O13" s="81">
        <v>16.275600000000001</v>
      </c>
      <c r="P13" s="81">
        <v>16.275600000000001</v>
      </c>
      <c r="Q13" s="81">
        <v>16.275600000000001</v>
      </c>
      <c r="R13" s="81">
        <v>16.275600000000001</v>
      </c>
      <c r="S13" s="81">
        <v>16.275600000000001</v>
      </c>
      <c r="T13" s="81">
        <v>16.275600000000001</v>
      </c>
      <c r="U13" s="81">
        <v>16.275600000000001</v>
      </c>
      <c r="V13" s="81">
        <v>16.275600000000001</v>
      </c>
      <c r="W13" s="81">
        <v>16.275600000000001</v>
      </c>
      <c r="X13" s="81">
        <v>16.275600000000001</v>
      </c>
      <c r="Y13" s="81">
        <v>16.275600000000001</v>
      </c>
      <c r="Z13" s="81">
        <v>16.275600000000001</v>
      </c>
      <c r="AA13" s="81">
        <v>16.275600000000001</v>
      </c>
      <c r="AB13" s="81">
        <v>16.275600000000001</v>
      </c>
      <c r="AC13" s="81">
        <v>16.275600000000001</v>
      </c>
      <c r="AD13" s="81">
        <v>16.275600000000001</v>
      </c>
      <c r="AE13" s="81">
        <v>16.275600000000001</v>
      </c>
      <c r="AF13" s="81">
        <v>16.275600000000001</v>
      </c>
      <c r="AG13" s="81">
        <v>16.275600000000001</v>
      </c>
      <c r="AH13" s="81">
        <v>16.275600000000001</v>
      </c>
      <c r="AI13" s="81">
        <v>16.275600000000001</v>
      </c>
      <c r="AJ13" s="81">
        <v>16.275600000000001</v>
      </c>
      <c r="AK13" s="81">
        <v>16.275600000000001</v>
      </c>
      <c r="AL13" s="81">
        <v>16.275600000000001</v>
      </c>
      <c r="AM13" s="81">
        <v>16.275600000000001</v>
      </c>
      <c r="AN13" s="81">
        <v>16.275600000000001</v>
      </c>
      <c r="AO13" s="81">
        <v>16.275600000000001</v>
      </c>
      <c r="AP13" s="81">
        <v>16.275600000000001</v>
      </c>
    </row>
    <row r="14" spans="1:42" x14ac:dyDescent="0.3">
      <c r="A14" s="82">
        <v>3</v>
      </c>
      <c r="B14" s="86" t="s">
        <v>198</v>
      </c>
      <c r="C14" s="82" t="s">
        <v>199</v>
      </c>
      <c r="D14" s="86">
        <v>3</v>
      </c>
      <c r="E14" s="86" t="s">
        <v>282</v>
      </c>
      <c r="F14" s="82" t="s">
        <v>353</v>
      </c>
      <c r="G14" s="86" t="s">
        <v>354</v>
      </c>
      <c r="H14" s="86" t="s">
        <v>283</v>
      </c>
      <c r="I14" s="86">
        <v>0</v>
      </c>
      <c r="J14" s="86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</row>
    <row r="15" spans="1:42" x14ac:dyDescent="0.3">
      <c r="A15" s="82">
        <v>3</v>
      </c>
      <c r="B15" s="82" t="s">
        <v>198</v>
      </c>
      <c r="C15" s="82" t="s">
        <v>199</v>
      </c>
      <c r="D15" s="82">
        <v>4</v>
      </c>
      <c r="E15" s="82" t="s">
        <v>284</v>
      </c>
      <c r="F15" s="82"/>
      <c r="G15" s="82"/>
      <c r="H15" s="82" t="s">
        <v>283</v>
      </c>
      <c r="I15" s="82">
        <v>0</v>
      </c>
      <c r="J15" s="82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</row>
    <row r="16" spans="1:42" x14ac:dyDescent="0.3">
      <c r="A16" s="82">
        <v>3</v>
      </c>
      <c r="B16" s="82" t="s">
        <v>198</v>
      </c>
      <c r="C16" s="82" t="s">
        <v>199</v>
      </c>
      <c r="D16" s="82">
        <v>5</v>
      </c>
      <c r="E16" s="82" t="s">
        <v>286</v>
      </c>
      <c r="F16" s="82"/>
      <c r="G16" s="82"/>
      <c r="H16" s="82" t="s">
        <v>283</v>
      </c>
      <c r="I16" s="82">
        <v>0</v>
      </c>
      <c r="J16" s="82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</row>
    <row r="17" spans="1:42" x14ac:dyDescent="0.3">
      <c r="A17" s="84">
        <v>4</v>
      </c>
      <c r="B17" s="84" t="s">
        <v>200</v>
      </c>
      <c r="C17" s="84" t="s">
        <v>201</v>
      </c>
      <c r="D17" s="84">
        <v>1</v>
      </c>
      <c r="E17" s="84" t="s">
        <v>276</v>
      </c>
      <c r="F17" s="84" t="s">
        <v>356</v>
      </c>
      <c r="G17" s="84" t="s">
        <v>351</v>
      </c>
      <c r="H17" s="84" t="s">
        <v>355</v>
      </c>
      <c r="I17" s="84">
        <v>0</v>
      </c>
      <c r="J17" s="84">
        <v>1.02</v>
      </c>
      <c r="K17" s="81">
        <v>0.92915117700000005</v>
      </c>
      <c r="L17" s="81">
        <v>0.87870869500000004</v>
      </c>
      <c r="M17" s="81">
        <v>0.84754931200000005</v>
      </c>
      <c r="N17" s="81">
        <v>0.81602334799999998</v>
      </c>
      <c r="O17" s="81">
        <v>0.79079975700000005</v>
      </c>
      <c r="P17" s="81">
        <v>0.76594744699999995</v>
      </c>
      <c r="Q17" s="81">
        <v>0.74703092900000001</v>
      </c>
      <c r="R17" s="81">
        <v>0.72811441099999996</v>
      </c>
      <c r="S17" s="81">
        <v>0.70919789300000002</v>
      </c>
      <c r="T17" s="81">
        <v>0.69065265499999995</v>
      </c>
      <c r="U17" s="81">
        <v>0.67173613700000001</v>
      </c>
      <c r="V17" s="81">
        <v>0.65281961899999996</v>
      </c>
      <c r="W17" s="81">
        <v>0.65133449600000004</v>
      </c>
      <c r="X17" s="81">
        <v>0.64984937300000001</v>
      </c>
      <c r="Y17" s="81">
        <v>0.647997669</v>
      </c>
      <c r="Z17" s="81">
        <v>0.64651254599999997</v>
      </c>
      <c r="AA17" s="81">
        <v>0.64502742300000004</v>
      </c>
      <c r="AB17" s="81">
        <v>0.64354230000000001</v>
      </c>
      <c r="AC17" s="81">
        <v>0.641690596</v>
      </c>
      <c r="AD17" s="81">
        <v>0.64020547299999997</v>
      </c>
      <c r="AE17" s="81">
        <v>0.63872035000000005</v>
      </c>
      <c r="AF17" s="81">
        <v>0.63723992699999998</v>
      </c>
      <c r="AG17" s="81">
        <v>0.63575480399999995</v>
      </c>
      <c r="AH17" s="81">
        <v>0.63389840099999994</v>
      </c>
      <c r="AI17" s="81">
        <v>0.63241797799999999</v>
      </c>
      <c r="AJ17" s="81">
        <v>0.63093285499999996</v>
      </c>
      <c r="AK17" s="81">
        <v>0.62944773200000004</v>
      </c>
      <c r="AL17" s="81">
        <v>0.62759602800000003</v>
      </c>
      <c r="AM17" s="81">
        <v>0.626110905</v>
      </c>
      <c r="AN17" s="81">
        <v>0.62462578199999996</v>
      </c>
      <c r="AO17" s="81">
        <v>0.62314535900000001</v>
      </c>
      <c r="AP17" s="81">
        <v>0.62128895500000003</v>
      </c>
    </row>
    <row r="18" spans="1:42" x14ac:dyDescent="0.3">
      <c r="A18" s="84">
        <v>4</v>
      </c>
      <c r="B18" s="84" t="s">
        <v>200</v>
      </c>
      <c r="C18" s="84" t="s">
        <v>201</v>
      </c>
      <c r="D18" s="84">
        <v>2</v>
      </c>
      <c r="E18" s="84" t="s">
        <v>278</v>
      </c>
      <c r="F18" s="84" t="s">
        <v>352</v>
      </c>
      <c r="G18" s="84" t="s">
        <v>352</v>
      </c>
      <c r="H18" s="84" t="s">
        <v>291</v>
      </c>
      <c r="I18" s="84">
        <v>0</v>
      </c>
      <c r="J18" s="84">
        <v>24.66</v>
      </c>
      <c r="K18" s="81">
        <v>24.66</v>
      </c>
      <c r="L18" s="81">
        <v>24.66</v>
      </c>
      <c r="M18" s="81">
        <v>24.66</v>
      </c>
      <c r="N18" s="81">
        <v>24.66</v>
      </c>
      <c r="O18" s="81">
        <v>24.66</v>
      </c>
      <c r="P18" s="81">
        <v>24.66</v>
      </c>
      <c r="Q18" s="81">
        <v>24.66</v>
      </c>
      <c r="R18" s="81">
        <v>24.66</v>
      </c>
      <c r="S18" s="81">
        <v>24.66</v>
      </c>
      <c r="T18" s="81">
        <v>24.66</v>
      </c>
      <c r="U18" s="81">
        <v>24.66</v>
      </c>
      <c r="V18" s="81">
        <v>24.66</v>
      </c>
      <c r="W18" s="81">
        <v>24.66</v>
      </c>
      <c r="X18" s="81">
        <v>24.66</v>
      </c>
      <c r="Y18" s="81">
        <v>24.66</v>
      </c>
      <c r="Z18" s="81">
        <v>24.66</v>
      </c>
      <c r="AA18" s="81">
        <v>24.66</v>
      </c>
      <c r="AB18" s="81">
        <v>24.66</v>
      </c>
      <c r="AC18" s="81">
        <v>24.66</v>
      </c>
      <c r="AD18" s="81">
        <v>24.66</v>
      </c>
      <c r="AE18" s="81">
        <v>24.66</v>
      </c>
      <c r="AF18" s="81">
        <v>24.66</v>
      </c>
      <c r="AG18" s="81">
        <v>24.66</v>
      </c>
      <c r="AH18" s="81">
        <v>24.66</v>
      </c>
      <c r="AI18" s="81">
        <v>24.66</v>
      </c>
      <c r="AJ18" s="81">
        <v>24.66</v>
      </c>
      <c r="AK18" s="81">
        <v>24.66</v>
      </c>
      <c r="AL18" s="81">
        <v>24.66</v>
      </c>
      <c r="AM18" s="81">
        <v>24.66</v>
      </c>
      <c r="AN18" s="81">
        <v>24.66</v>
      </c>
      <c r="AO18" s="81">
        <v>24.66</v>
      </c>
      <c r="AP18" s="81">
        <v>24.66</v>
      </c>
    </row>
    <row r="19" spans="1:42" x14ac:dyDescent="0.3">
      <c r="A19" s="84">
        <v>4</v>
      </c>
      <c r="B19" s="84" t="s">
        <v>200</v>
      </c>
      <c r="C19" s="84" t="s">
        <v>201</v>
      </c>
      <c r="D19" s="84">
        <v>3</v>
      </c>
      <c r="E19" s="84" t="s">
        <v>282</v>
      </c>
      <c r="F19" s="84" t="s">
        <v>353</v>
      </c>
      <c r="G19" s="84" t="s">
        <v>354</v>
      </c>
      <c r="H19" s="84" t="s">
        <v>283</v>
      </c>
      <c r="I19" s="84">
        <v>0</v>
      </c>
      <c r="J19" s="84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</row>
    <row r="20" spans="1:42" x14ac:dyDescent="0.3">
      <c r="A20" s="84">
        <v>4</v>
      </c>
      <c r="B20" s="84" t="s">
        <v>200</v>
      </c>
      <c r="C20" s="84" t="s">
        <v>201</v>
      </c>
      <c r="D20" s="84">
        <v>4</v>
      </c>
      <c r="E20" s="84" t="s">
        <v>284</v>
      </c>
      <c r="F20" s="84"/>
      <c r="G20" s="84"/>
      <c r="H20" s="84" t="s">
        <v>283</v>
      </c>
      <c r="I20" s="84">
        <v>0</v>
      </c>
      <c r="J20" s="84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</row>
    <row r="21" spans="1:42" x14ac:dyDescent="0.3">
      <c r="A21" s="84">
        <v>4</v>
      </c>
      <c r="B21" s="84" t="s">
        <v>200</v>
      </c>
      <c r="C21" s="84" t="s">
        <v>201</v>
      </c>
      <c r="D21" s="84">
        <v>5</v>
      </c>
      <c r="E21" s="84" t="s">
        <v>286</v>
      </c>
      <c r="F21" s="84"/>
      <c r="G21" s="84"/>
      <c r="H21" s="84" t="s">
        <v>283</v>
      </c>
      <c r="I21" s="84">
        <v>0</v>
      </c>
      <c r="J21" s="84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</row>
    <row r="22" spans="1:42" x14ac:dyDescent="0.3">
      <c r="A22" s="86">
        <v>5</v>
      </c>
      <c r="B22" s="86" t="s">
        <v>202</v>
      </c>
      <c r="C22" s="86" t="s">
        <v>203</v>
      </c>
      <c r="D22" s="86">
        <v>1</v>
      </c>
      <c r="E22" s="86" t="s">
        <v>276</v>
      </c>
      <c r="F22" s="86" t="s">
        <v>350</v>
      </c>
      <c r="G22" s="86" t="s">
        <v>351</v>
      </c>
      <c r="H22" s="86" t="s">
        <v>290</v>
      </c>
      <c r="I22" s="86">
        <v>0</v>
      </c>
      <c r="J22" s="86">
        <v>10504.5</v>
      </c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 spans="1:42" x14ac:dyDescent="0.3">
      <c r="A23" s="86">
        <v>5</v>
      </c>
      <c r="B23" s="86" t="s">
        <v>202</v>
      </c>
      <c r="C23" s="86" t="s">
        <v>203</v>
      </c>
      <c r="D23" s="86">
        <v>2</v>
      </c>
      <c r="E23" s="86" t="s">
        <v>278</v>
      </c>
      <c r="F23" s="86" t="s">
        <v>352</v>
      </c>
      <c r="G23" s="86" t="s">
        <v>352</v>
      </c>
      <c r="H23" s="86" t="s">
        <v>291</v>
      </c>
      <c r="I23" s="86">
        <v>0</v>
      </c>
      <c r="J23" s="86">
        <v>49.32</v>
      </c>
      <c r="K23" s="81">
        <v>49.32</v>
      </c>
      <c r="L23" s="81">
        <v>49.32</v>
      </c>
      <c r="M23" s="81">
        <v>49.32</v>
      </c>
      <c r="N23" s="81">
        <v>49.32</v>
      </c>
      <c r="O23" s="81">
        <v>49.32</v>
      </c>
      <c r="P23" s="81">
        <v>49.32</v>
      </c>
      <c r="Q23" s="81">
        <v>49.32</v>
      </c>
      <c r="R23" s="81">
        <v>49.32</v>
      </c>
      <c r="S23" s="81">
        <v>49.32</v>
      </c>
      <c r="T23" s="81">
        <v>49.32</v>
      </c>
      <c r="U23" s="81">
        <v>49.32</v>
      </c>
      <c r="V23" s="81">
        <v>49.32</v>
      </c>
      <c r="W23" s="81">
        <v>49.32</v>
      </c>
      <c r="X23" s="81">
        <v>49.32</v>
      </c>
      <c r="Y23" s="81">
        <v>49.32</v>
      </c>
      <c r="Z23" s="81">
        <v>49.32</v>
      </c>
      <c r="AA23" s="81">
        <v>49.32</v>
      </c>
      <c r="AB23" s="81">
        <v>49.32</v>
      </c>
      <c r="AC23" s="81">
        <v>49.32</v>
      </c>
      <c r="AD23" s="81">
        <v>49.32</v>
      </c>
      <c r="AE23" s="81">
        <v>49.32</v>
      </c>
      <c r="AF23" s="81">
        <v>49.32</v>
      </c>
      <c r="AG23" s="81">
        <v>49.32</v>
      </c>
      <c r="AH23" s="81">
        <v>49.32</v>
      </c>
      <c r="AI23" s="81">
        <v>49.32</v>
      </c>
      <c r="AJ23" s="81">
        <v>49.32</v>
      </c>
      <c r="AK23" s="81">
        <v>49.32</v>
      </c>
      <c r="AL23" s="81">
        <v>49.32</v>
      </c>
      <c r="AM23" s="81">
        <v>49.32</v>
      </c>
      <c r="AN23" s="81">
        <v>49.32</v>
      </c>
      <c r="AO23" s="81">
        <v>49.32</v>
      </c>
      <c r="AP23" s="81">
        <v>49.32</v>
      </c>
    </row>
    <row r="24" spans="1:42" x14ac:dyDescent="0.3">
      <c r="A24" s="82">
        <v>5</v>
      </c>
      <c r="B24" s="86" t="s">
        <v>202</v>
      </c>
      <c r="C24" s="82" t="s">
        <v>203</v>
      </c>
      <c r="D24" s="86">
        <v>3</v>
      </c>
      <c r="E24" s="86" t="s">
        <v>282</v>
      </c>
      <c r="F24" s="82" t="s">
        <v>353</v>
      </c>
      <c r="G24" s="86" t="s">
        <v>354</v>
      </c>
      <c r="H24" s="86" t="s">
        <v>291</v>
      </c>
      <c r="I24" s="86">
        <v>0</v>
      </c>
      <c r="J24" s="124">
        <v>39940.976999171042</v>
      </c>
      <c r="K24" s="123">
        <v>38543.042804200057</v>
      </c>
      <c r="L24" s="123">
        <v>37194.036306053051</v>
      </c>
      <c r="M24" s="123">
        <v>35892.245035341191</v>
      </c>
      <c r="N24" s="123">
        <v>34636.016459104248</v>
      </c>
      <c r="O24" s="123">
        <v>33423.755883035599</v>
      </c>
      <c r="P24" s="123">
        <v>32253.924427129354</v>
      </c>
      <c r="Q24" s="123">
        <v>31125.037072179824</v>
      </c>
      <c r="R24" s="123">
        <v>30035.66077465353</v>
      </c>
      <c r="S24" s="123">
        <v>28984.412647540656</v>
      </c>
      <c r="T24" s="123">
        <v>27969.958204876733</v>
      </c>
      <c r="U24" s="123">
        <v>26991.009667706046</v>
      </c>
      <c r="V24" s="123">
        <v>26046.324329336334</v>
      </c>
      <c r="W24" s="123">
        <v>25134.70297780956</v>
      </c>
      <c r="X24" s="123">
        <v>24254.988373586224</v>
      </c>
      <c r="Y24" s="123">
        <v>23406.063780510707</v>
      </c>
      <c r="Z24" s="123">
        <v>22586.851548192833</v>
      </c>
      <c r="AA24" s="123">
        <v>21796.311744006085</v>
      </c>
      <c r="AB24" s="123">
        <v>21033.440832965873</v>
      </c>
      <c r="AC24" s="123">
        <v>20297.270403812068</v>
      </c>
      <c r="AD24" s="123">
        <v>19586.865939678646</v>
      </c>
      <c r="AE24" s="123">
        <v>18313.719653599535</v>
      </c>
      <c r="AF24" s="123">
        <v>16573.916286507581</v>
      </c>
      <c r="AG24" s="123">
        <v>14336.437587829058</v>
      </c>
      <c r="AH24" s="123">
        <v>12401.018513472134</v>
      </c>
      <c r="AI24" s="123">
        <v>10726.881014153396</v>
      </c>
      <c r="AJ24" s="123">
        <v>9278.7520772426869</v>
      </c>
      <c r="AK24" s="123">
        <v>8026.1205468149237</v>
      </c>
      <c r="AL24" s="123">
        <v>6942.5942729949093</v>
      </c>
      <c r="AM24" s="123">
        <v>5380.5105615710545</v>
      </c>
      <c r="AN24" s="123">
        <v>3362.8191009819093</v>
      </c>
      <c r="AO24" s="123">
        <v>1429.1981179173115</v>
      </c>
      <c r="AP24" s="123">
        <v>0</v>
      </c>
    </row>
    <row r="25" spans="1:42" x14ac:dyDescent="0.3">
      <c r="A25" s="82">
        <v>5</v>
      </c>
      <c r="B25" s="82" t="s">
        <v>202</v>
      </c>
      <c r="C25" s="82" t="s">
        <v>203</v>
      </c>
      <c r="D25" s="82">
        <v>4</v>
      </c>
      <c r="E25" s="82" t="s">
        <v>284</v>
      </c>
      <c r="F25" s="82"/>
      <c r="G25" s="82"/>
      <c r="H25" s="82" t="s">
        <v>283</v>
      </c>
      <c r="I25" s="82">
        <v>0</v>
      </c>
      <c r="J25" s="82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</row>
    <row r="26" spans="1:42" x14ac:dyDescent="0.3">
      <c r="A26" s="82">
        <v>5</v>
      </c>
      <c r="B26" s="82" t="s">
        <v>202</v>
      </c>
      <c r="C26" s="82" t="s">
        <v>203</v>
      </c>
      <c r="D26" s="82">
        <v>5</v>
      </c>
      <c r="E26" s="82" t="s">
        <v>286</v>
      </c>
      <c r="F26" s="82"/>
      <c r="G26" s="82"/>
      <c r="H26" s="82" t="s">
        <v>283</v>
      </c>
      <c r="I26" s="82">
        <v>0</v>
      </c>
      <c r="J26" s="82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</row>
    <row r="27" spans="1:42" x14ac:dyDescent="0.3">
      <c r="A27" s="84">
        <v>6</v>
      </c>
      <c r="B27" s="84" t="s">
        <v>204</v>
      </c>
      <c r="C27" s="84" t="s">
        <v>205</v>
      </c>
      <c r="D27" s="84">
        <v>1</v>
      </c>
      <c r="E27" s="84" t="s">
        <v>276</v>
      </c>
      <c r="F27" s="84" t="s">
        <v>350</v>
      </c>
      <c r="G27" s="84" t="s">
        <v>351</v>
      </c>
      <c r="H27" s="84" t="s">
        <v>290</v>
      </c>
      <c r="I27" s="84">
        <v>0</v>
      </c>
      <c r="J27" s="84">
        <v>10504.5</v>
      </c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</row>
    <row r="28" spans="1:42" x14ac:dyDescent="0.3">
      <c r="A28" s="84">
        <v>6</v>
      </c>
      <c r="B28" s="84" t="s">
        <v>204</v>
      </c>
      <c r="C28" s="84" t="s">
        <v>205</v>
      </c>
      <c r="D28" s="84">
        <v>2</v>
      </c>
      <c r="E28" s="84" t="s">
        <v>278</v>
      </c>
      <c r="F28" s="84" t="s">
        <v>352</v>
      </c>
      <c r="G28" s="84" t="s">
        <v>352</v>
      </c>
      <c r="H28" s="84" t="s">
        <v>291</v>
      </c>
      <c r="I28" s="84">
        <v>0</v>
      </c>
      <c r="J28" s="84">
        <v>49.32</v>
      </c>
      <c r="K28" s="81">
        <v>49.32</v>
      </c>
      <c r="L28" s="81">
        <v>49.32</v>
      </c>
      <c r="M28" s="81">
        <v>49.32</v>
      </c>
      <c r="N28" s="81">
        <v>49.32</v>
      </c>
      <c r="O28" s="81">
        <v>49.32</v>
      </c>
      <c r="P28" s="81">
        <v>49.32</v>
      </c>
      <c r="Q28" s="81">
        <v>49.32</v>
      </c>
      <c r="R28" s="81">
        <v>49.32</v>
      </c>
      <c r="S28" s="81">
        <v>49.32</v>
      </c>
      <c r="T28" s="81">
        <v>49.32</v>
      </c>
      <c r="U28" s="81">
        <v>49.32</v>
      </c>
      <c r="V28" s="81">
        <v>49.32</v>
      </c>
      <c r="W28" s="81">
        <v>49.32</v>
      </c>
      <c r="X28" s="81">
        <v>49.32</v>
      </c>
      <c r="Y28" s="81">
        <v>49.32</v>
      </c>
      <c r="Z28" s="81">
        <v>49.32</v>
      </c>
      <c r="AA28" s="81">
        <v>49.32</v>
      </c>
      <c r="AB28" s="81">
        <v>49.32</v>
      </c>
      <c r="AC28" s="81">
        <v>49.32</v>
      </c>
      <c r="AD28" s="81">
        <v>49.32</v>
      </c>
      <c r="AE28" s="81">
        <v>49.32</v>
      </c>
      <c r="AF28" s="81">
        <v>49.32</v>
      </c>
      <c r="AG28" s="81">
        <v>49.32</v>
      </c>
      <c r="AH28" s="81">
        <v>49.32</v>
      </c>
      <c r="AI28" s="81">
        <v>49.32</v>
      </c>
      <c r="AJ28" s="81">
        <v>49.32</v>
      </c>
      <c r="AK28" s="81">
        <v>49.32</v>
      </c>
      <c r="AL28" s="81">
        <v>49.32</v>
      </c>
      <c r="AM28" s="81">
        <v>49.32</v>
      </c>
      <c r="AN28" s="81">
        <v>49.32</v>
      </c>
      <c r="AO28" s="81">
        <v>49.32</v>
      </c>
      <c r="AP28" s="81">
        <v>49.32</v>
      </c>
    </row>
    <row r="29" spans="1:42" x14ac:dyDescent="0.3">
      <c r="A29" s="84">
        <v>6</v>
      </c>
      <c r="B29" s="84" t="s">
        <v>204</v>
      </c>
      <c r="C29" s="84" t="s">
        <v>205</v>
      </c>
      <c r="D29" s="84">
        <v>3</v>
      </c>
      <c r="E29" s="84" t="s">
        <v>282</v>
      </c>
      <c r="F29" s="84" t="s">
        <v>353</v>
      </c>
      <c r="G29" s="84" t="s">
        <v>354</v>
      </c>
      <c r="H29" s="84" t="s">
        <v>291</v>
      </c>
      <c r="I29" s="84">
        <v>0</v>
      </c>
      <c r="J29" s="122">
        <v>12087.400933959656</v>
      </c>
      <c r="K29" s="123">
        <v>11664.341901271067</v>
      </c>
      <c r="L29" s="123">
        <v>11256.08993472658</v>
      </c>
      <c r="M29" s="123">
        <v>10862.12678701115</v>
      </c>
      <c r="N29" s="123">
        <v>10481.952349465759</v>
      </c>
      <c r="O29" s="123">
        <v>10115.084017234456</v>
      </c>
      <c r="P29" s="123">
        <v>9761.0560766312501</v>
      </c>
      <c r="Q29" s="123">
        <v>9419.4191139491559</v>
      </c>
      <c r="R29" s="123">
        <v>9089.7394449609346</v>
      </c>
      <c r="S29" s="123">
        <v>8771.5985643873009</v>
      </c>
      <c r="T29" s="123">
        <v>8464.5926146337442</v>
      </c>
      <c r="U29" s="123">
        <v>8168.3318731215631</v>
      </c>
      <c r="V29" s="123">
        <v>7882.440257562308</v>
      </c>
      <c r="W29" s="123">
        <v>7606.5548485476274</v>
      </c>
      <c r="X29" s="123">
        <v>7340.3254288484604</v>
      </c>
      <c r="Y29" s="123">
        <v>7083.4140388387641</v>
      </c>
      <c r="Z29" s="123">
        <v>6835.4945474794067</v>
      </c>
      <c r="AA29" s="123">
        <v>6596.2522383176274</v>
      </c>
      <c r="AB29" s="123">
        <v>6365.3834099765099</v>
      </c>
      <c r="AC29" s="123">
        <v>6142.5949906273318</v>
      </c>
      <c r="AD29" s="123">
        <v>5927.6041659553748</v>
      </c>
      <c r="AE29" s="123">
        <v>5542.3098951682759</v>
      </c>
      <c r="AF29" s="123">
        <v>5015.7904551272895</v>
      </c>
      <c r="AG29" s="123">
        <v>4338.658743685105</v>
      </c>
      <c r="AH29" s="123">
        <v>3752.9398132876158</v>
      </c>
      <c r="AI29" s="123">
        <v>3246.2929384937875</v>
      </c>
      <c r="AJ29" s="123">
        <v>2808.0433917971263</v>
      </c>
      <c r="AK29" s="123">
        <v>2428.9575339045141</v>
      </c>
      <c r="AL29" s="123">
        <v>2101.0482668274049</v>
      </c>
      <c r="AM29" s="123">
        <v>1628.3124067912388</v>
      </c>
      <c r="AN29" s="123">
        <v>1017.6952542445242</v>
      </c>
      <c r="AO29" s="123">
        <v>432.52048305392276</v>
      </c>
      <c r="AP29" s="123">
        <v>0</v>
      </c>
    </row>
    <row r="30" spans="1:42" x14ac:dyDescent="0.3">
      <c r="A30" s="84">
        <v>6</v>
      </c>
      <c r="B30" s="84" t="s">
        <v>204</v>
      </c>
      <c r="C30" s="84" t="s">
        <v>205</v>
      </c>
      <c r="D30" s="84">
        <v>4</v>
      </c>
      <c r="E30" s="84" t="s">
        <v>284</v>
      </c>
      <c r="F30" s="84"/>
      <c r="G30" s="84"/>
      <c r="H30" s="84" t="s">
        <v>283</v>
      </c>
      <c r="I30" s="84">
        <v>0</v>
      </c>
      <c r="J30" s="84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</row>
    <row r="31" spans="1:42" x14ac:dyDescent="0.3">
      <c r="A31" s="84">
        <v>6</v>
      </c>
      <c r="B31" s="84" t="s">
        <v>204</v>
      </c>
      <c r="C31" s="84" t="s">
        <v>205</v>
      </c>
      <c r="D31" s="84">
        <v>5</v>
      </c>
      <c r="E31" s="84" t="s">
        <v>286</v>
      </c>
      <c r="F31" s="84"/>
      <c r="G31" s="84"/>
      <c r="H31" s="84" t="s">
        <v>283</v>
      </c>
      <c r="I31" s="84">
        <v>0</v>
      </c>
      <c r="J31" s="84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</row>
    <row r="32" spans="1:42" x14ac:dyDescent="0.3">
      <c r="A32" s="86">
        <v>7</v>
      </c>
      <c r="B32" s="86" t="s">
        <v>206</v>
      </c>
      <c r="C32" s="86" t="s">
        <v>207</v>
      </c>
      <c r="D32" s="86">
        <v>1</v>
      </c>
      <c r="E32" s="86" t="s">
        <v>276</v>
      </c>
      <c r="F32" s="86" t="s">
        <v>350</v>
      </c>
      <c r="G32" s="86" t="s">
        <v>351</v>
      </c>
      <c r="H32" s="86" t="s">
        <v>355</v>
      </c>
      <c r="I32" s="86">
        <v>0</v>
      </c>
      <c r="J32" s="86">
        <v>23065.81</v>
      </c>
      <c r="K32" s="81">
        <v>0.94881398299999997</v>
      </c>
      <c r="L32" s="81">
        <v>0.89762796499999997</v>
      </c>
      <c r="M32" s="81">
        <v>0.86516853900000001</v>
      </c>
      <c r="N32" s="81">
        <v>0.83270911400000003</v>
      </c>
      <c r="O32" s="81">
        <v>0.80774032500000004</v>
      </c>
      <c r="P32" s="81">
        <v>0.78152309600000003</v>
      </c>
      <c r="Q32" s="81">
        <v>0.76279650399999999</v>
      </c>
      <c r="R32" s="81">
        <v>0.74282147300000001</v>
      </c>
      <c r="S32" s="81">
        <v>0.72409488099999997</v>
      </c>
      <c r="T32" s="81">
        <v>0.70536829000000001</v>
      </c>
      <c r="U32" s="81">
        <v>0.68539325799999995</v>
      </c>
      <c r="V32" s="81">
        <v>0.66666666699999999</v>
      </c>
      <c r="W32" s="81">
        <v>0.66167290899999998</v>
      </c>
      <c r="X32" s="81">
        <v>0.65543071200000003</v>
      </c>
      <c r="Y32" s="81">
        <v>0.65043695400000001</v>
      </c>
      <c r="Z32" s="81">
        <v>0.645443196</v>
      </c>
      <c r="AA32" s="81">
        <v>0.64044943799999998</v>
      </c>
      <c r="AB32" s="81">
        <v>0.63420724100000003</v>
      </c>
      <c r="AC32" s="81">
        <v>0.62921348300000002</v>
      </c>
      <c r="AD32" s="81">
        <v>0.624219725</v>
      </c>
      <c r="AE32" s="81">
        <v>0.61922596799999996</v>
      </c>
      <c r="AF32" s="81">
        <v>0.61423220999999995</v>
      </c>
      <c r="AG32" s="81">
        <v>0.60799001200000002</v>
      </c>
      <c r="AH32" s="81">
        <v>0.60299625499999998</v>
      </c>
      <c r="AI32" s="81">
        <v>0.59800249699999997</v>
      </c>
      <c r="AJ32" s="81">
        <v>0.59300873899999995</v>
      </c>
      <c r="AK32" s="81">
        <v>0.586766542</v>
      </c>
      <c r="AL32" s="81">
        <v>0.58177278399999999</v>
      </c>
      <c r="AM32" s="81">
        <v>0.57677902599999997</v>
      </c>
      <c r="AN32" s="81">
        <v>0.57178526799999996</v>
      </c>
      <c r="AO32" s="81">
        <v>0.56679151100000003</v>
      </c>
      <c r="AP32" s="81">
        <v>0.56054931299999999</v>
      </c>
    </row>
    <row r="33" spans="1:42" x14ac:dyDescent="0.3">
      <c r="A33" s="86">
        <v>7</v>
      </c>
      <c r="B33" s="86" t="s">
        <v>206</v>
      </c>
      <c r="C33" s="86" t="s">
        <v>207</v>
      </c>
      <c r="D33" s="86">
        <v>2</v>
      </c>
      <c r="E33" s="86" t="s">
        <v>278</v>
      </c>
      <c r="F33" s="86" t="s">
        <v>352</v>
      </c>
      <c r="G33" s="86" t="s">
        <v>352</v>
      </c>
      <c r="H33" s="86" t="s">
        <v>291</v>
      </c>
      <c r="I33" s="86">
        <v>0</v>
      </c>
      <c r="J33" s="86">
        <v>16.275600000000001</v>
      </c>
      <c r="K33" s="81">
        <v>16.275600000000001</v>
      </c>
      <c r="L33" s="81">
        <v>16.275600000000001</v>
      </c>
      <c r="M33" s="81">
        <v>16.275600000000001</v>
      </c>
      <c r="N33" s="81">
        <v>16.275600000000001</v>
      </c>
      <c r="O33" s="81">
        <v>16.275600000000001</v>
      </c>
      <c r="P33" s="81">
        <v>16.275600000000001</v>
      </c>
      <c r="Q33" s="81">
        <v>16.275600000000001</v>
      </c>
      <c r="R33" s="81">
        <v>16.275600000000001</v>
      </c>
      <c r="S33" s="81">
        <v>16.275600000000001</v>
      </c>
      <c r="T33" s="81">
        <v>16.275600000000001</v>
      </c>
      <c r="U33" s="81">
        <v>16.275600000000001</v>
      </c>
      <c r="V33" s="81">
        <v>16.275600000000001</v>
      </c>
      <c r="W33" s="81">
        <v>16.275600000000001</v>
      </c>
      <c r="X33" s="81">
        <v>16.275600000000001</v>
      </c>
      <c r="Y33" s="81">
        <v>16.275600000000001</v>
      </c>
      <c r="Z33" s="81">
        <v>16.275600000000001</v>
      </c>
      <c r="AA33" s="81">
        <v>16.275600000000001</v>
      </c>
      <c r="AB33" s="81">
        <v>16.275600000000001</v>
      </c>
      <c r="AC33" s="81">
        <v>16.275600000000001</v>
      </c>
      <c r="AD33" s="81">
        <v>16.275600000000001</v>
      </c>
      <c r="AE33" s="81">
        <v>16.275600000000001</v>
      </c>
      <c r="AF33" s="81">
        <v>16.275600000000001</v>
      </c>
      <c r="AG33" s="81">
        <v>16.275600000000001</v>
      </c>
      <c r="AH33" s="81">
        <v>16.275600000000001</v>
      </c>
      <c r="AI33" s="81">
        <v>16.275600000000001</v>
      </c>
      <c r="AJ33" s="81">
        <v>16.275600000000001</v>
      </c>
      <c r="AK33" s="81">
        <v>16.275600000000001</v>
      </c>
      <c r="AL33" s="81">
        <v>16.275600000000001</v>
      </c>
      <c r="AM33" s="81">
        <v>16.275600000000001</v>
      </c>
      <c r="AN33" s="81">
        <v>16.275600000000001</v>
      </c>
      <c r="AO33" s="81">
        <v>16.275600000000001</v>
      </c>
      <c r="AP33" s="81">
        <v>16.275600000000001</v>
      </c>
    </row>
    <row r="34" spans="1:42" x14ac:dyDescent="0.3">
      <c r="A34" s="82">
        <v>7</v>
      </c>
      <c r="B34" s="86" t="s">
        <v>206</v>
      </c>
      <c r="C34" s="82" t="s">
        <v>207</v>
      </c>
      <c r="D34" s="86">
        <v>3</v>
      </c>
      <c r="E34" s="86" t="s">
        <v>282</v>
      </c>
      <c r="F34" s="82" t="s">
        <v>353</v>
      </c>
      <c r="G34" s="86" t="s">
        <v>354</v>
      </c>
      <c r="H34" s="86" t="s">
        <v>283</v>
      </c>
      <c r="I34" s="86">
        <v>0</v>
      </c>
      <c r="J34" s="86"/>
      <c r="K34" s="8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</row>
    <row r="35" spans="1:42" x14ac:dyDescent="0.3">
      <c r="A35" s="82">
        <v>7</v>
      </c>
      <c r="B35" s="82" t="s">
        <v>206</v>
      </c>
      <c r="C35" s="82" t="s">
        <v>207</v>
      </c>
      <c r="D35" s="82">
        <v>4</v>
      </c>
      <c r="E35" s="82" t="s">
        <v>284</v>
      </c>
      <c r="F35" s="82"/>
      <c r="G35" s="82"/>
      <c r="H35" s="82" t="s">
        <v>283</v>
      </c>
      <c r="I35" s="82">
        <v>0</v>
      </c>
      <c r="J35" s="82"/>
      <c r="K35" s="8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</row>
    <row r="36" spans="1:42" x14ac:dyDescent="0.3">
      <c r="A36" s="82">
        <v>7</v>
      </c>
      <c r="B36" s="82" t="s">
        <v>206</v>
      </c>
      <c r="C36" s="82" t="s">
        <v>207</v>
      </c>
      <c r="D36" s="82">
        <v>5</v>
      </c>
      <c r="E36" s="82" t="s">
        <v>286</v>
      </c>
      <c r="F36" s="82"/>
      <c r="G36" s="82"/>
      <c r="H36" s="82" t="s">
        <v>283</v>
      </c>
      <c r="I36" s="82">
        <v>0</v>
      </c>
      <c r="J36" s="82"/>
      <c r="K36" s="8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</row>
    <row r="37" spans="1:42" x14ac:dyDescent="0.3">
      <c r="A37" s="84">
        <v>8</v>
      </c>
      <c r="B37" s="84" t="s">
        <v>208</v>
      </c>
      <c r="C37" s="84" t="s">
        <v>209</v>
      </c>
      <c r="D37" s="84">
        <v>1</v>
      </c>
      <c r="E37" s="84" t="s">
        <v>276</v>
      </c>
      <c r="F37" s="84" t="s">
        <v>350</v>
      </c>
      <c r="G37" s="84" t="s">
        <v>351</v>
      </c>
      <c r="H37" s="84" t="s">
        <v>290</v>
      </c>
      <c r="I37" s="84">
        <v>0</v>
      </c>
      <c r="J37" s="84">
        <v>1153.47</v>
      </c>
      <c r="K37" s="81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</row>
    <row r="38" spans="1:42" x14ac:dyDescent="0.3">
      <c r="A38" s="84">
        <v>8</v>
      </c>
      <c r="B38" s="84" t="s">
        <v>208</v>
      </c>
      <c r="C38" s="84" t="s">
        <v>209</v>
      </c>
      <c r="D38" s="84">
        <v>2</v>
      </c>
      <c r="E38" s="84" t="s">
        <v>278</v>
      </c>
      <c r="F38" s="84" t="s">
        <v>352</v>
      </c>
      <c r="G38" s="84" t="s">
        <v>352</v>
      </c>
      <c r="H38" s="84" t="s">
        <v>291</v>
      </c>
      <c r="I38" s="84">
        <v>0</v>
      </c>
      <c r="J38" s="84">
        <v>5.41</v>
      </c>
      <c r="K38" s="81">
        <v>5.41</v>
      </c>
      <c r="L38" s="81">
        <v>5.41</v>
      </c>
      <c r="M38" s="81">
        <v>5.41</v>
      </c>
      <c r="N38" s="81">
        <v>5.41</v>
      </c>
      <c r="O38" s="81">
        <v>5.41</v>
      </c>
      <c r="P38" s="81">
        <v>5.41</v>
      </c>
      <c r="Q38" s="81">
        <v>5.41</v>
      </c>
      <c r="R38" s="81">
        <v>5.41</v>
      </c>
      <c r="S38" s="81">
        <v>5.41</v>
      </c>
      <c r="T38" s="81">
        <v>5.41</v>
      </c>
      <c r="U38" s="81">
        <v>5.41</v>
      </c>
      <c r="V38" s="81">
        <v>5.41</v>
      </c>
      <c r="W38" s="81">
        <v>5.41</v>
      </c>
      <c r="X38" s="81">
        <v>5.41</v>
      </c>
      <c r="Y38" s="81">
        <v>5.41</v>
      </c>
      <c r="Z38" s="81">
        <v>5.41</v>
      </c>
      <c r="AA38" s="81">
        <v>5.41</v>
      </c>
      <c r="AB38" s="81">
        <v>5.41</v>
      </c>
      <c r="AC38" s="81">
        <v>5.41</v>
      </c>
      <c r="AD38" s="81">
        <v>5.41</v>
      </c>
      <c r="AE38" s="81">
        <v>5.41</v>
      </c>
      <c r="AF38" s="81">
        <v>5.41</v>
      </c>
      <c r="AG38" s="81">
        <v>5.41</v>
      </c>
      <c r="AH38" s="81">
        <v>5.41</v>
      </c>
      <c r="AI38" s="81">
        <v>5.41</v>
      </c>
      <c r="AJ38" s="81">
        <v>5.41</v>
      </c>
      <c r="AK38" s="81">
        <v>5.41</v>
      </c>
      <c r="AL38" s="81">
        <v>5.41</v>
      </c>
      <c r="AM38" s="81">
        <v>5.41</v>
      </c>
      <c r="AN38" s="81">
        <v>5.41</v>
      </c>
      <c r="AO38" s="81">
        <v>5.41</v>
      </c>
      <c r="AP38" s="81">
        <v>5.41</v>
      </c>
    </row>
    <row r="39" spans="1:42" x14ac:dyDescent="0.3">
      <c r="A39" s="84">
        <v>8</v>
      </c>
      <c r="B39" s="84" t="s">
        <v>208</v>
      </c>
      <c r="C39" s="84" t="s">
        <v>209</v>
      </c>
      <c r="D39" s="84">
        <v>3</v>
      </c>
      <c r="E39" s="84" t="s">
        <v>282</v>
      </c>
      <c r="F39" s="84" t="s">
        <v>353</v>
      </c>
      <c r="G39" s="84" t="s">
        <v>354</v>
      </c>
      <c r="H39" s="84" t="s">
        <v>291</v>
      </c>
      <c r="I39" s="84">
        <v>0</v>
      </c>
      <c r="J39" s="122">
        <v>848775.51</v>
      </c>
      <c r="K39" s="123">
        <v>819068.36714999995</v>
      </c>
      <c r="L39" s="123">
        <v>790400.97429974994</v>
      </c>
      <c r="M39" s="123">
        <v>762736.94019925862</v>
      </c>
      <c r="N39" s="123">
        <v>736041.14729228453</v>
      </c>
      <c r="O39" s="123">
        <v>710279.70713705453</v>
      </c>
      <c r="P39" s="123">
        <v>685419.91738725756</v>
      </c>
      <c r="Q39" s="123">
        <v>661430.22027870349</v>
      </c>
      <c r="R39" s="123">
        <v>638280.16256894881</v>
      </c>
      <c r="S39" s="123">
        <v>615940.35687903559</v>
      </c>
      <c r="T39" s="123">
        <v>594382.44438826933</v>
      </c>
      <c r="U39" s="123">
        <v>573579.05883467989</v>
      </c>
      <c r="V39" s="123">
        <v>553503.79177546606</v>
      </c>
      <c r="W39" s="123">
        <v>534131.15906332468</v>
      </c>
      <c r="X39" s="123">
        <v>515436.56849610829</v>
      </c>
      <c r="Y39" s="123">
        <v>497396.28859874449</v>
      </c>
      <c r="Z39" s="123">
        <v>479987.41849778843</v>
      </c>
      <c r="AA39" s="123">
        <v>463187.8588503658</v>
      </c>
      <c r="AB39" s="123">
        <v>446976.28379060299</v>
      </c>
      <c r="AC39" s="123">
        <v>431332.11385793186</v>
      </c>
      <c r="AD39" s="123">
        <v>416235.48987290426</v>
      </c>
      <c r="AE39" s="123">
        <v>389180.18303116551</v>
      </c>
      <c r="AF39" s="123">
        <v>352208.06564320478</v>
      </c>
      <c r="AG39" s="123">
        <v>304659.97678137216</v>
      </c>
      <c r="AH39" s="123">
        <v>263530.87991588691</v>
      </c>
      <c r="AI39" s="123">
        <v>227954.21112724216</v>
      </c>
      <c r="AJ39" s="123">
        <v>197180.39262506447</v>
      </c>
      <c r="AK39" s="123">
        <v>170561.03962068076</v>
      </c>
      <c r="AL39" s="123">
        <v>147535.29927188886</v>
      </c>
      <c r="AM39" s="123">
        <v>114339.85693571386</v>
      </c>
      <c r="AN39" s="123">
        <v>71462.410584821162</v>
      </c>
      <c r="AO39" s="123">
        <v>30371.524498548992</v>
      </c>
      <c r="AP39" s="123">
        <v>0</v>
      </c>
    </row>
    <row r="40" spans="1:42" x14ac:dyDescent="0.3">
      <c r="A40" s="84">
        <v>8</v>
      </c>
      <c r="B40" s="84" t="s">
        <v>208</v>
      </c>
      <c r="C40" s="84" t="s">
        <v>209</v>
      </c>
      <c r="D40" s="84">
        <v>4</v>
      </c>
      <c r="E40" s="84" t="s">
        <v>284</v>
      </c>
      <c r="F40" s="84"/>
      <c r="G40" s="84"/>
      <c r="H40" s="84" t="s">
        <v>283</v>
      </c>
      <c r="I40" s="84">
        <v>0</v>
      </c>
      <c r="J40" s="84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</row>
    <row r="41" spans="1:42" x14ac:dyDescent="0.3">
      <c r="A41" s="84">
        <v>8</v>
      </c>
      <c r="B41" s="84" t="s">
        <v>208</v>
      </c>
      <c r="C41" s="84" t="s">
        <v>209</v>
      </c>
      <c r="D41" s="84">
        <v>5</v>
      </c>
      <c r="E41" s="84" t="s">
        <v>286</v>
      </c>
      <c r="F41" s="84"/>
      <c r="G41" s="84"/>
      <c r="H41" s="84" t="s">
        <v>283</v>
      </c>
      <c r="I41" s="84">
        <v>0</v>
      </c>
      <c r="J41" s="84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</row>
    <row r="42" spans="1:42" x14ac:dyDescent="0.3">
      <c r="A42" s="86">
        <v>9</v>
      </c>
      <c r="B42" s="86" t="s">
        <v>210</v>
      </c>
      <c r="C42" s="86" t="s">
        <v>211</v>
      </c>
      <c r="D42" s="86">
        <v>1</v>
      </c>
      <c r="E42" s="86" t="s">
        <v>276</v>
      </c>
      <c r="F42" s="86" t="s">
        <v>350</v>
      </c>
      <c r="G42" s="86" t="s">
        <v>351</v>
      </c>
      <c r="H42" s="86" t="s">
        <v>290</v>
      </c>
      <c r="I42" s="86">
        <v>0</v>
      </c>
      <c r="J42" s="86">
        <v>742.13</v>
      </c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</row>
    <row r="43" spans="1:42" x14ac:dyDescent="0.3">
      <c r="A43" s="86">
        <v>9</v>
      </c>
      <c r="B43" s="86" t="s">
        <v>210</v>
      </c>
      <c r="C43" s="86" t="s">
        <v>211</v>
      </c>
      <c r="D43" s="86">
        <v>2</v>
      </c>
      <c r="E43" s="86" t="s">
        <v>278</v>
      </c>
      <c r="F43" s="86" t="s">
        <v>352</v>
      </c>
      <c r="G43" s="86" t="s">
        <v>352</v>
      </c>
      <c r="H43" s="86" t="s">
        <v>291</v>
      </c>
      <c r="I43" s="86">
        <v>0</v>
      </c>
      <c r="J43" s="86">
        <v>1.7853000000000001</v>
      </c>
      <c r="K43" s="81">
        <v>1.7853000000000001</v>
      </c>
      <c r="L43" s="81">
        <v>1.7853000000000001</v>
      </c>
      <c r="M43" s="81">
        <v>1.7853000000000001</v>
      </c>
      <c r="N43" s="81">
        <v>1.7853000000000001</v>
      </c>
      <c r="O43" s="81">
        <v>1.7853000000000001</v>
      </c>
      <c r="P43" s="81">
        <v>1.7853000000000001</v>
      </c>
      <c r="Q43" s="81">
        <v>1.7853000000000001</v>
      </c>
      <c r="R43" s="81">
        <v>1.7853000000000001</v>
      </c>
      <c r="S43" s="81">
        <v>1.7853000000000001</v>
      </c>
      <c r="T43" s="81">
        <v>1.7853000000000001</v>
      </c>
      <c r="U43" s="81">
        <v>1.7853000000000001</v>
      </c>
      <c r="V43" s="81">
        <v>1.7853000000000001</v>
      </c>
      <c r="W43" s="81">
        <v>1.7853000000000001</v>
      </c>
      <c r="X43" s="81">
        <v>1.7853000000000001</v>
      </c>
      <c r="Y43" s="81">
        <v>1.7853000000000001</v>
      </c>
      <c r="Z43" s="81">
        <v>1.7853000000000001</v>
      </c>
      <c r="AA43" s="81">
        <v>1.7853000000000001</v>
      </c>
      <c r="AB43" s="81">
        <v>1.7853000000000001</v>
      </c>
      <c r="AC43" s="81">
        <v>1.7853000000000001</v>
      </c>
      <c r="AD43" s="81">
        <v>1.7853000000000001</v>
      </c>
      <c r="AE43" s="81">
        <v>1.7853000000000001</v>
      </c>
      <c r="AF43" s="81">
        <v>1.7853000000000001</v>
      </c>
      <c r="AG43" s="81">
        <v>1.7853000000000001</v>
      </c>
      <c r="AH43" s="81">
        <v>1.7853000000000001</v>
      </c>
      <c r="AI43" s="81">
        <v>1.7853000000000001</v>
      </c>
      <c r="AJ43" s="81">
        <v>1.7853000000000001</v>
      </c>
      <c r="AK43" s="81">
        <v>1.7853000000000001</v>
      </c>
      <c r="AL43" s="81">
        <v>1.7853000000000001</v>
      </c>
      <c r="AM43" s="81">
        <v>1.7853000000000001</v>
      </c>
      <c r="AN43" s="81">
        <v>1.7853000000000001</v>
      </c>
      <c r="AO43" s="81">
        <v>1.7853000000000001</v>
      </c>
      <c r="AP43" s="81">
        <v>1.7853000000000001</v>
      </c>
    </row>
    <row r="44" spans="1:42" x14ac:dyDescent="0.3">
      <c r="A44" s="82">
        <v>9</v>
      </c>
      <c r="B44" s="86" t="s">
        <v>210</v>
      </c>
      <c r="C44" s="82" t="s">
        <v>211</v>
      </c>
      <c r="D44" s="86">
        <v>3</v>
      </c>
      <c r="E44" s="86" t="s">
        <v>282</v>
      </c>
      <c r="F44" s="82" t="s">
        <v>353</v>
      </c>
      <c r="G44" s="86" t="s">
        <v>354</v>
      </c>
      <c r="H44" s="86" t="s">
        <v>283</v>
      </c>
      <c r="I44" s="86">
        <v>0</v>
      </c>
      <c r="J44" s="86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</row>
    <row r="45" spans="1:42" x14ac:dyDescent="0.3">
      <c r="A45" s="82">
        <v>9</v>
      </c>
      <c r="B45" s="82" t="s">
        <v>210</v>
      </c>
      <c r="C45" s="82" t="s">
        <v>211</v>
      </c>
      <c r="D45" s="82">
        <v>4</v>
      </c>
      <c r="E45" s="82" t="s">
        <v>284</v>
      </c>
      <c r="F45" s="82"/>
      <c r="G45" s="82"/>
      <c r="H45" s="82" t="s">
        <v>283</v>
      </c>
      <c r="I45" s="82">
        <v>0</v>
      </c>
      <c r="J45" s="82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</row>
    <row r="46" spans="1:42" x14ac:dyDescent="0.3">
      <c r="A46" s="82">
        <v>9</v>
      </c>
      <c r="B46" s="82" t="s">
        <v>210</v>
      </c>
      <c r="C46" s="82" t="s">
        <v>211</v>
      </c>
      <c r="D46" s="82">
        <v>5</v>
      </c>
      <c r="E46" s="82" t="s">
        <v>286</v>
      </c>
      <c r="F46" s="82"/>
      <c r="G46" s="82"/>
      <c r="H46" s="82" t="s">
        <v>283</v>
      </c>
      <c r="I46" s="82">
        <v>0</v>
      </c>
      <c r="J46" s="82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</row>
    <row r="47" spans="1:42" x14ac:dyDescent="0.3">
      <c r="A47" s="84">
        <v>10</v>
      </c>
      <c r="B47" s="84" t="s">
        <v>212</v>
      </c>
      <c r="C47" s="84" t="s">
        <v>213</v>
      </c>
      <c r="D47" s="84">
        <v>1</v>
      </c>
      <c r="E47" s="84" t="s">
        <v>276</v>
      </c>
      <c r="F47" s="84" t="s">
        <v>350</v>
      </c>
      <c r="G47" s="84" t="s">
        <v>351</v>
      </c>
      <c r="H47" s="84" t="s">
        <v>290</v>
      </c>
      <c r="I47" s="84">
        <v>0</v>
      </c>
      <c r="J47" s="84">
        <v>19680.97</v>
      </c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</row>
    <row r="48" spans="1:42" x14ac:dyDescent="0.3">
      <c r="A48" s="84">
        <v>10</v>
      </c>
      <c r="B48" s="84" t="s">
        <v>212</v>
      </c>
      <c r="C48" s="84" t="s">
        <v>213</v>
      </c>
      <c r="D48" s="84">
        <v>2</v>
      </c>
      <c r="E48" s="84" t="s">
        <v>278</v>
      </c>
      <c r="F48" s="84" t="s">
        <v>352</v>
      </c>
      <c r="G48" s="84" t="s">
        <v>352</v>
      </c>
      <c r="H48" s="84" t="s">
        <v>291</v>
      </c>
      <c r="I48" s="84">
        <v>0</v>
      </c>
      <c r="J48" s="84">
        <v>61.65</v>
      </c>
      <c r="K48" s="81">
        <v>61.65</v>
      </c>
      <c r="L48" s="81">
        <v>61.65</v>
      </c>
      <c r="M48" s="81">
        <v>61.65</v>
      </c>
      <c r="N48" s="81">
        <v>61.65</v>
      </c>
      <c r="O48" s="81">
        <v>61.65</v>
      </c>
      <c r="P48" s="81">
        <v>61.65</v>
      </c>
      <c r="Q48" s="81">
        <v>61.65</v>
      </c>
      <c r="R48" s="81">
        <v>61.65</v>
      </c>
      <c r="S48" s="81">
        <v>61.65</v>
      </c>
      <c r="T48" s="81">
        <v>61.65</v>
      </c>
      <c r="U48" s="81">
        <v>61.65</v>
      </c>
      <c r="V48" s="81">
        <v>61.65</v>
      </c>
      <c r="W48" s="81">
        <v>61.65</v>
      </c>
      <c r="X48" s="81">
        <v>61.65</v>
      </c>
      <c r="Y48" s="81">
        <v>61.65</v>
      </c>
      <c r="Z48" s="81">
        <v>61.65</v>
      </c>
      <c r="AA48" s="81">
        <v>61.65</v>
      </c>
      <c r="AB48" s="81">
        <v>61.65</v>
      </c>
      <c r="AC48" s="81">
        <v>61.65</v>
      </c>
      <c r="AD48" s="81">
        <v>61.65</v>
      </c>
      <c r="AE48" s="81">
        <v>61.65</v>
      </c>
      <c r="AF48" s="81">
        <v>61.65</v>
      </c>
      <c r="AG48" s="81">
        <v>61.65</v>
      </c>
      <c r="AH48" s="81">
        <v>61.65</v>
      </c>
      <c r="AI48" s="81">
        <v>61.65</v>
      </c>
      <c r="AJ48" s="81">
        <v>61.65</v>
      </c>
      <c r="AK48" s="81">
        <v>61.65</v>
      </c>
      <c r="AL48" s="81">
        <v>61.65</v>
      </c>
      <c r="AM48" s="81">
        <v>61.65</v>
      </c>
      <c r="AN48" s="81">
        <v>61.65</v>
      </c>
      <c r="AO48" s="81">
        <v>61.65</v>
      </c>
      <c r="AP48" s="81">
        <v>61.65</v>
      </c>
    </row>
    <row r="49" spans="1:42" x14ac:dyDescent="0.3">
      <c r="A49" s="84">
        <v>10</v>
      </c>
      <c r="B49" s="84" t="s">
        <v>212</v>
      </c>
      <c r="C49" s="84" t="s">
        <v>213</v>
      </c>
      <c r="D49" s="84">
        <v>3</v>
      </c>
      <c r="E49" s="84" t="s">
        <v>282</v>
      </c>
      <c r="F49" s="84" t="s">
        <v>353</v>
      </c>
      <c r="G49" s="84" t="s">
        <v>354</v>
      </c>
      <c r="H49" s="84" t="s">
        <v>291</v>
      </c>
      <c r="I49" s="84">
        <v>0</v>
      </c>
      <c r="J49" s="122">
        <v>190109.36</v>
      </c>
      <c r="K49" s="123">
        <v>183455.53239999997</v>
      </c>
      <c r="L49" s="123">
        <v>177034.58876599997</v>
      </c>
      <c r="M49" s="123">
        <v>170838.37815918998</v>
      </c>
      <c r="N49" s="123">
        <v>164859.03492361831</v>
      </c>
      <c r="O49" s="123">
        <v>159088.96870129165</v>
      </c>
      <c r="P49" s="123">
        <v>153520.85479674645</v>
      </c>
      <c r="Q49" s="123">
        <v>148147.62487886031</v>
      </c>
      <c r="R49" s="123">
        <v>142962.45800810019</v>
      </c>
      <c r="S49" s="123">
        <v>137958.77197781668</v>
      </c>
      <c r="T49" s="123">
        <v>133130.2149585931</v>
      </c>
      <c r="U49" s="123">
        <v>128470.65743504235</v>
      </c>
      <c r="V49" s="123">
        <v>123974.18442481586</v>
      </c>
      <c r="W49" s="123">
        <v>119635.0879699473</v>
      </c>
      <c r="X49" s="123">
        <v>115447.85989099914</v>
      </c>
      <c r="Y49" s="123">
        <v>111407.18479481417</v>
      </c>
      <c r="Z49" s="123">
        <v>107507.93332699567</v>
      </c>
      <c r="AA49" s="123">
        <v>103745.15566055082</v>
      </c>
      <c r="AB49" s="123">
        <v>100114.07521243155</v>
      </c>
      <c r="AC49" s="123">
        <v>96610.082579996437</v>
      </c>
      <c r="AD49" s="123">
        <v>93228.729689696556</v>
      </c>
      <c r="AE49" s="123">
        <v>87168.862259866291</v>
      </c>
      <c r="AF49" s="123">
        <v>78887.820345179003</v>
      </c>
      <c r="AG49" s="123">
        <v>68237.964598579842</v>
      </c>
      <c r="AH49" s="123">
        <v>59025.839377771561</v>
      </c>
      <c r="AI49" s="123">
        <v>51057.351061772402</v>
      </c>
      <c r="AJ49" s="123">
        <v>44164.608668433124</v>
      </c>
      <c r="AK49" s="123">
        <v>38202.386498194654</v>
      </c>
      <c r="AL49" s="123">
        <v>33045.064320938378</v>
      </c>
      <c r="AM49" s="123">
        <v>25609.924848727245</v>
      </c>
      <c r="AN49" s="123">
        <v>16006.203030454528</v>
      </c>
      <c r="AO49" s="123">
        <v>6802.6362879431745</v>
      </c>
      <c r="AP49" s="123">
        <v>0</v>
      </c>
    </row>
    <row r="50" spans="1:42" x14ac:dyDescent="0.3">
      <c r="A50" s="84">
        <v>10</v>
      </c>
      <c r="B50" s="84" t="s">
        <v>212</v>
      </c>
      <c r="C50" s="84" t="s">
        <v>213</v>
      </c>
      <c r="D50" s="84">
        <v>4</v>
      </c>
      <c r="E50" s="84" t="s">
        <v>284</v>
      </c>
      <c r="F50" s="84"/>
      <c r="G50" s="84"/>
      <c r="H50" s="84" t="s">
        <v>283</v>
      </c>
      <c r="I50" s="84">
        <v>0</v>
      </c>
      <c r="J50" s="84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</row>
    <row r="51" spans="1:42" x14ac:dyDescent="0.3">
      <c r="A51" s="84">
        <v>10</v>
      </c>
      <c r="B51" s="84" t="s">
        <v>212</v>
      </c>
      <c r="C51" s="84" t="s">
        <v>213</v>
      </c>
      <c r="D51" s="84">
        <v>5</v>
      </c>
      <c r="E51" s="84" t="s">
        <v>286</v>
      </c>
      <c r="F51" s="84"/>
      <c r="G51" s="84"/>
      <c r="H51" s="84" t="s">
        <v>283</v>
      </c>
      <c r="I51" s="84">
        <v>0</v>
      </c>
      <c r="J51" s="84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</row>
    <row r="52" spans="1:42" x14ac:dyDescent="0.3">
      <c r="A52" s="86">
        <v>11</v>
      </c>
      <c r="B52" s="86" t="s">
        <v>214</v>
      </c>
      <c r="C52" s="86" t="s">
        <v>215</v>
      </c>
      <c r="D52" s="86">
        <v>1</v>
      </c>
      <c r="E52" s="86" t="s">
        <v>276</v>
      </c>
      <c r="F52" s="86" t="s">
        <v>350</v>
      </c>
      <c r="G52" s="86" t="s">
        <v>351</v>
      </c>
      <c r="H52" s="86" t="s">
        <v>290</v>
      </c>
      <c r="I52" s="86">
        <v>0</v>
      </c>
      <c r="J52" s="86">
        <v>19680.97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</row>
    <row r="53" spans="1:42" x14ac:dyDescent="0.3">
      <c r="A53" s="86">
        <v>11</v>
      </c>
      <c r="B53" s="86" t="s">
        <v>214</v>
      </c>
      <c r="C53" s="86" t="s">
        <v>215</v>
      </c>
      <c r="D53" s="86">
        <v>2</v>
      </c>
      <c r="E53" s="86" t="s">
        <v>278</v>
      </c>
      <c r="F53" s="86" t="s">
        <v>352</v>
      </c>
      <c r="G53" s="86" t="s">
        <v>352</v>
      </c>
      <c r="H53" s="86" t="s">
        <v>291</v>
      </c>
      <c r="I53" s="86">
        <v>0</v>
      </c>
      <c r="J53" s="86">
        <v>61.65</v>
      </c>
      <c r="K53" s="81">
        <v>61.65</v>
      </c>
      <c r="L53" s="81">
        <v>61.65</v>
      </c>
      <c r="M53" s="81">
        <v>61.65</v>
      </c>
      <c r="N53" s="81">
        <v>61.65</v>
      </c>
      <c r="O53" s="81">
        <v>61.65</v>
      </c>
      <c r="P53" s="81">
        <v>61.65</v>
      </c>
      <c r="Q53" s="81">
        <v>61.65</v>
      </c>
      <c r="R53" s="81">
        <v>61.65</v>
      </c>
      <c r="S53" s="81">
        <v>61.65</v>
      </c>
      <c r="T53" s="81">
        <v>61.65</v>
      </c>
      <c r="U53" s="81">
        <v>61.65</v>
      </c>
      <c r="V53" s="81">
        <v>61.65</v>
      </c>
      <c r="W53" s="81">
        <v>61.65</v>
      </c>
      <c r="X53" s="81">
        <v>61.65</v>
      </c>
      <c r="Y53" s="81">
        <v>61.65</v>
      </c>
      <c r="Z53" s="81">
        <v>61.65</v>
      </c>
      <c r="AA53" s="81">
        <v>61.65</v>
      </c>
      <c r="AB53" s="81">
        <v>61.65</v>
      </c>
      <c r="AC53" s="81">
        <v>61.65</v>
      </c>
      <c r="AD53" s="81">
        <v>61.65</v>
      </c>
      <c r="AE53" s="81">
        <v>61.65</v>
      </c>
      <c r="AF53" s="81">
        <v>61.65</v>
      </c>
      <c r="AG53" s="81">
        <v>61.65</v>
      </c>
      <c r="AH53" s="81">
        <v>61.65</v>
      </c>
      <c r="AI53" s="81">
        <v>61.65</v>
      </c>
      <c r="AJ53" s="81">
        <v>61.65</v>
      </c>
      <c r="AK53" s="81">
        <v>61.65</v>
      </c>
      <c r="AL53" s="81">
        <v>61.65</v>
      </c>
      <c r="AM53" s="81">
        <v>61.65</v>
      </c>
      <c r="AN53" s="81">
        <v>61.65</v>
      </c>
      <c r="AO53" s="81">
        <v>61.65</v>
      </c>
      <c r="AP53" s="81">
        <v>61.65</v>
      </c>
    </row>
    <row r="54" spans="1:42" x14ac:dyDescent="0.3">
      <c r="A54" s="82">
        <v>11</v>
      </c>
      <c r="B54" s="86" t="s">
        <v>214</v>
      </c>
      <c r="C54" s="82" t="s">
        <v>215</v>
      </c>
      <c r="D54" s="86">
        <v>3</v>
      </c>
      <c r="E54" s="86" t="s">
        <v>282</v>
      </c>
      <c r="F54" s="82" t="s">
        <v>353</v>
      </c>
      <c r="G54" s="86" t="s">
        <v>354</v>
      </c>
      <c r="H54" s="86" t="s">
        <v>291</v>
      </c>
      <c r="I54" s="86">
        <v>0</v>
      </c>
      <c r="J54" s="124">
        <v>417014.08</v>
      </c>
      <c r="K54" s="123">
        <v>402418.58720000001</v>
      </c>
      <c r="L54" s="123">
        <v>388333.93664799997</v>
      </c>
      <c r="M54" s="123">
        <v>374742.24886531994</v>
      </c>
      <c r="N54" s="123">
        <v>361626.27015503374</v>
      </c>
      <c r="O54" s="123">
        <v>348969.35069960757</v>
      </c>
      <c r="P54" s="123">
        <v>336755.42342512129</v>
      </c>
      <c r="Q54" s="123">
        <v>324968.98360524204</v>
      </c>
      <c r="R54" s="123">
        <v>313595.06917905854</v>
      </c>
      <c r="S54" s="123">
        <v>302619.24175779149</v>
      </c>
      <c r="T54" s="123">
        <v>292027.56829626876</v>
      </c>
      <c r="U54" s="123">
        <v>281806.60340589937</v>
      </c>
      <c r="V54" s="123">
        <v>271943.3722866929</v>
      </c>
      <c r="W54" s="123">
        <v>262425.35425665864</v>
      </c>
      <c r="X54" s="123">
        <v>253240.46685767558</v>
      </c>
      <c r="Y54" s="123">
        <v>244377.05051765693</v>
      </c>
      <c r="Z54" s="123">
        <v>235823.85374953892</v>
      </c>
      <c r="AA54" s="123">
        <v>227570.01886830505</v>
      </c>
      <c r="AB54" s="123">
        <v>219605.06820791436</v>
      </c>
      <c r="AC54" s="123">
        <v>211918.89082063735</v>
      </c>
      <c r="AD54" s="123">
        <v>204501.72964191504</v>
      </c>
      <c r="AE54" s="123">
        <v>191209.11721519058</v>
      </c>
      <c r="AF54" s="123">
        <v>173044.25107974748</v>
      </c>
      <c r="AG54" s="123">
        <v>149683.27718398158</v>
      </c>
      <c r="AH54" s="123">
        <v>129476.03476414407</v>
      </c>
      <c r="AI54" s="123">
        <v>111996.77007098462</v>
      </c>
      <c r="AJ54" s="123">
        <v>96877.206111401698</v>
      </c>
      <c r="AK54" s="123">
        <v>83798.783286362464</v>
      </c>
      <c r="AL54" s="123">
        <v>72485.947542703536</v>
      </c>
      <c r="AM54" s="123">
        <v>56176.609345595243</v>
      </c>
      <c r="AN54" s="123">
        <v>35110.38084099703</v>
      </c>
      <c r="AO54" s="123">
        <v>14921.911857423736</v>
      </c>
      <c r="AP54" s="123">
        <v>0</v>
      </c>
    </row>
    <row r="55" spans="1:42" x14ac:dyDescent="0.3">
      <c r="A55" s="82">
        <v>11</v>
      </c>
      <c r="B55" s="82" t="s">
        <v>214</v>
      </c>
      <c r="C55" s="82" t="s">
        <v>215</v>
      </c>
      <c r="D55" s="82">
        <v>4</v>
      </c>
      <c r="E55" s="82" t="s">
        <v>284</v>
      </c>
      <c r="F55" s="82"/>
      <c r="G55" s="82"/>
      <c r="H55" s="82" t="s">
        <v>283</v>
      </c>
      <c r="I55" s="82">
        <v>0</v>
      </c>
      <c r="J55" s="82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</row>
    <row r="56" spans="1:42" x14ac:dyDescent="0.3">
      <c r="A56" s="82">
        <v>11</v>
      </c>
      <c r="B56" s="82" t="s">
        <v>214</v>
      </c>
      <c r="C56" s="82" t="s">
        <v>215</v>
      </c>
      <c r="D56" s="82">
        <v>5</v>
      </c>
      <c r="E56" s="82" t="s">
        <v>286</v>
      </c>
      <c r="F56" s="82"/>
      <c r="G56" s="82"/>
      <c r="H56" s="82" t="s">
        <v>283</v>
      </c>
      <c r="I56" s="82">
        <v>0</v>
      </c>
      <c r="J56" s="82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</row>
    <row r="57" spans="1:42" x14ac:dyDescent="0.3">
      <c r="A57" s="84">
        <v>12</v>
      </c>
      <c r="B57" s="84" t="s">
        <v>216</v>
      </c>
      <c r="C57" s="84" t="s">
        <v>217</v>
      </c>
      <c r="D57" s="84">
        <v>1</v>
      </c>
      <c r="E57" s="84" t="s">
        <v>276</v>
      </c>
      <c r="F57" s="84" t="s">
        <v>357</v>
      </c>
      <c r="G57" s="84" t="s">
        <v>351</v>
      </c>
      <c r="H57" s="84" t="s">
        <v>355</v>
      </c>
      <c r="I57" s="84">
        <v>0</v>
      </c>
      <c r="J57" s="84">
        <v>2</v>
      </c>
      <c r="K57" s="81">
        <v>0.95544531300000002</v>
      </c>
      <c r="L57" s="81">
        <v>0.91089062600000004</v>
      </c>
      <c r="M57" s="81">
        <v>0.86633593900000005</v>
      </c>
      <c r="N57" s="81">
        <v>0.82178125300000004</v>
      </c>
      <c r="O57" s="81">
        <v>0.80693104500000001</v>
      </c>
      <c r="P57" s="81">
        <v>0.79207880500000005</v>
      </c>
      <c r="Q57" s="81">
        <v>0.77227785199999999</v>
      </c>
      <c r="R57" s="81">
        <v>0.75247486500000005</v>
      </c>
      <c r="S57" s="81">
        <v>0.73267187899999997</v>
      </c>
      <c r="T57" s="81">
        <v>0.71287092500000004</v>
      </c>
      <c r="U57" s="81">
        <v>0.70296943199999995</v>
      </c>
      <c r="V57" s="81">
        <v>0.69306793899999997</v>
      </c>
      <c r="W57" s="81">
        <v>0.69140549600000001</v>
      </c>
      <c r="X57" s="81">
        <v>0.68974305300000005</v>
      </c>
      <c r="Y57" s="81">
        <v>0.68807857800000005</v>
      </c>
      <c r="Z57" s="81">
        <v>0.68641613499999998</v>
      </c>
      <c r="AA57" s="81">
        <v>0.68475165999999998</v>
      </c>
      <c r="AB57" s="81">
        <v>0.68308921700000003</v>
      </c>
      <c r="AC57" s="81">
        <v>0.68142474200000003</v>
      </c>
      <c r="AD57" s="81">
        <v>0.67976229899999996</v>
      </c>
      <c r="AE57" s="81">
        <v>0.67809782399999996</v>
      </c>
      <c r="AF57" s="81">
        <v>0.676435381</v>
      </c>
      <c r="AG57" s="81">
        <v>0.674770906</v>
      </c>
      <c r="AH57" s="81">
        <v>0.67310846300000005</v>
      </c>
      <c r="AI57" s="81">
        <v>0.67144601999999998</v>
      </c>
      <c r="AJ57" s="81">
        <v>0.66978154499999998</v>
      </c>
      <c r="AK57" s="81">
        <v>0.66811910200000002</v>
      </c>
      <c r="AL57" s="81">
        <v>0.66645462700000002</v>
      </c>
      <c r="AM57" s="81">
        <v>0.66479218399999995</v>
      </c>
      <c r="AN57" s="81">
        <v>0.66312770899999995</v>
      </c>
      <c r="AO57" s="81">
        <v>0.66146526699999997</v>
      </c>
      <c r="AP57" s="81">
        <v>0.659800791</v>
      </c>
    </row>
    <row r="58" spans="1:42" x14ac:dyDescent="0.3">
      <c r="A58" s="84">
        <v>12</v>
      </c>
      <c r="B58" s="84" t="s">
        <v>216</v>
      </c>
      <c r="C58" s="84" t="s">
        <v>217</v>
      </c>
      <c r="D58" s="84">
        <v>2</v>
      </c>
      <c r="E58" s="84" t="s">
        <v>278</v>
      </c>
      <c r="F58" s="84" t="s">
        <v>352</v>
      </c>
      <c r="G58" s="84" t="s">
        <v>352</v>
      </c>
      <c r="H58" s="84" t="s">
        <v>291</v>
      </c>
      <c r="I58" s="84">
        <v>0</v>
      </c>
      <c r="J58" s="84">
        <v>20.3445</v>
      </c>
      <c r="K58" s="81">
        <v>20.3445</v>
      </c>
      <c r="L58" s="81">
        <v>20.3445</v>
      </c>
      <c r="M58" s="81">
        <v>20.3445</v>
      </c>
      <c r="N58" s="81">
        <v>20.3445</v>
      </c>
      <c r="O58" s="81">
        <v>20.3445</v>
      </c>
      <c r="P58" s="81">
        <v>20.3445</v>
      </c>
      <c r="Q58" s="81">
        <v>20.3445</v>
      </c>
      <c r="R58" s="81">
        <v>20.3445</v>
      </c>
      <c r="S58" s="81">
        <v>20.3445</v>
      </c>
      <c r="T58" s="81">
        <v>20.3445</v>
      </c>
      <c r="U58" s="81">
        <v>20.3445</v>
      </c>
      <c r="V58" s="81">
        <v>20.3445</v>
      </c>
      <c r="W58" s="81">
        <v>20.3445</v>
      </c>
      <c r="X58" s="81">
        <v>20.3445</v>
      </c>
      <c r="Y58" s="81">
        <v>20.3445</v>
      </c>
      <c r="Z58" s="81">
        <v>20.3445</v>
      </c>
      <c r="AA58" s="81">
        <v>20.3445</v>
      </c>
      <c r="AB58" s="81">
        <v>20.3445</v>
      </c>
      <c r="AC58" s="81">
        <v>20.3445</v>
      </c>
      <c r="AD58" s="81">
        <v>20.3445</v>
      </c>
      <c r="AE58" s="81">
        <v>20.3445</v>
      </c>
      <c r="AF58" s="81">
        <v>20.3445</v>
      </c>
      <c r="AG58" s="81">
        <v>20.3445</v>
      </c>
      <c r="AH58" s="81">
        <v>20.3445</v>
      </c>
      <c r="AI58" s="81">
        <v>20.3445</v>
      </c>
      <c r="AJ58" s="81">
        <v>20.3445</v>
      </c>
      <c r="AK58" s="81">
        <v>20.3445</v>
      </c>
      <c r="AL58" s="81">
        <v>20.3445</v>
      </c>
      <c r="AM58" s="81">
        <v>20.3445</v>
      </c>
      <c r="AN58" s="81">
        <v>20.3445</v>
      </c>
      <c r="AO58" s="81">
        <v>20.3445</v>
      </c>
      <c r="AP58" s="81">
        <v>20.3445</v>
      </c>
    </row>
    <row r="59" spans="1:42" x14ac:dyDescent="0.3">
      <c r="A59" s="84">
        <v>12</v>
      </c>
      <c r="B59" s="84" t="s">
        <v>216</v>
      </c>
      <c r="C59" s="84" t="s">
        <v>217</v>
      </c>
      <c r="D59" s="84">
        <v>3</v>
      </c>
      <c r="E59" s="84" t="s">
        <v>282</v>
      </c>
      <c r="F59" s="84" t="s">
        <v>353</v>
      </c>
      <c r="G59" s="85" t="s">
        <v>354</v>
      </c>
      <c r="H59" s="85" t="s">
        <v>283</v>
      </c>
      <c r="I59" s="84">
        <v>0</v>
      </c>
      <c r="J59" s="84"/>
      <c r="K59" s="81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2" x14ac:dyDescent="0.3">
      <c r="A60" s="84">
        <v>12</v>
      </c>
      <c r="B60" s="84" t="s">
        <v>216</v>
      </c>
      <c r="C60" s="84" t="s">
        <v>217</v>
      </c>
      <c r="D60" s="84">
        <v>4</v>
      </c>
      <c r="E60" s="84" t="s">
        <v>284</v>
      </c>
      <c r="F60" s="85"/>
      <c r="G60" s="85"/>
      <c r="H60" s="85" t="s">
        <v>283</v>
      </c>
      <c r="I60" s="84">
        <v>0</v>
      </c>
      <c r="J60" s="84"/>
      <c r="K60" s="81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</row>
    <row r="61" spans="1:42" x14ac:dyDescent="0.3">
      <c r="A61" s="84">
        <v>12</v>
      </c>
      <c r="B61" s="84" t="s">
        <v>216</v>
      </c>
      <c r="C61" s="84" t="s">
        <v>217</v>
      </c>
      <c r="D61" s="84">
        <v>5</v>
      </c>
      <c r="E61" s="84" t="s">
        <v>286</v>
      </c>
      <c r="F61" s="85"/>
      <c r="G61" s="85"/>
      <c r="H61" s="85" t="s">
        <v>283</v>
      </c>
      <c r="I61" s="84">
        <v>0</v>
      </c>
      <c r="J61" s="84"/>
      <c r="K61" s="81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</row>
    <row r="62" spans="1:42" x14ac:dyDescent="0.3">
      <c r="A62" s="86">
        <v>13</v>
      </c>
      <c r="B62" s="86" t="s">
        <v>218</v>
      </c>
      <c r="C62" s="86" t="s">
        <v>219</v>
      </c>
      <c r="D62" s="86">
        <v>1</v>
      </c>
      <c r="E62" s="86" t="s">
        <v>276</v>
      </c>
      <c r="F62" s="86" t="s">
        <v>350</v>
      </c>
      <c r="G62" s="86" t="s">
        <v>351</v>
      </c>
      <c r="H62" s="86" t="s">
        <v>290</v>
      </c>
      <c r="I62" s="86">
        <v>0</v>
      </c>
      <c r="J62" s="86">
        <v>106586.06</v>
      </c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</row>
    <row r="63" spans="1:42" x14ac:dyDescent="0.3">
      <c r="A63" s="86">
        <v>13</v>
      </c>
      <c r="B63" s="86" t="s">
        <v>218</v>
      </c>
      <c r="C63" s="86" t="s">
        <v>219</v>
      </c>
      <c r="D63" s="86">
        <v>2</v>
      </c>
      <c r="E63" s="86" t="s">
        <v>278</v>
      </c>
      <c r="F63" s="86" t="s">
        <v>352</v>
      </c>
      <c r="G63" s="86" t="s">
        <v>352</v>
      </c>
      <c r="H63" s="86" t="s">
        <v>291</v>
      </c>
      <c r="I63" s="86">
        <v>0</v>
      </c>
      <c r="J63" s="86">
        <v>171.78</v>
      </c>
      <c r="K63" s="81">
        <v>171.78</v>
      </c>
      <c r="L63" s="81">
        <v>171.78</v>
      </c>
      <c r="M63" s="81">
        <v>171.78</v>
      </c>
      <c r="N63" s="81">
        <v>171.78</v>
      </c>
      <c r="O63" s="81">
        <v>171.78</v>
      </c>
      <c r="P63" s="81">
        <v>171.78</v>
      </c>
      <c r="Q63" s="81">
        <v>171.78</v>
      </c>
      <c r="R63" s="81">
        <v>171.78</v>
      </c>
      <c r="S63" s="81">
        <v>171.78</v>
      </c>
      <c r="T63" s="81">
        <v>171.78</v>
      </c>
      <c r="U63" s="81">
        <v>171.78</v>
      </c>
      <c r="V63" s="81">
        <v>171.78</v>
      </c>
      <c r="W63" s="81">
        <v>171.78</v>
      </c>
      <c r="X63" s="81">
        <v>171.78</v>
      </c>
      <c r="Y63" s="81">
        <v>171.78</v>
      </c>
      <c r="Z63" s="81">
        <v>171.78</v>
      </c>
      <c r="AA63" s="81">
        <v>171.78</v>
      </c>
      <c r="AB63" s="81">
        <v>171.78</v>
      </c>
      <c r="AC63" s="81">
        <v>171.78</v>
      </c>
      <c r="AD63" s="81">
        <v>171.78</v>
      </c>
      <c r="AE63" s="81">
        <v>171.78</v>
      </c>
      <c r="AF63" s="81">
        <v>171.78</v>
      </c>
      <c r="AG63" s="81">
        <v>171.78</v>
      </c>
      <c r="AH63" s="81">
        <v>171.78</v>
      </c>
      <c r="AI63" s="81">
        <v>171.78</v>
      </c>
      <c r="AJ63" s="81">
        <v>171.78</v>
      </c>
      <c r="AK63" s="81">
        <v>171.78</v>
      </c>
      <c r="AL63" s="81">
        <v>171.78</v>
      </c>
      <c r="AM63" s="81">
        <v>171.78</v>
      </c>
      <c r="AN63" s="81">
        <v>171.78</v>
      </c>
      <c r="AO63" s="81">
        <v>171.78</v>
      </c>
      <c r="AP63" s="81">
        <v>171.78</v>
      </c>
    </row>
    <row r="64" spans="1:42" x14ac:dyDescent="0.3">
      <c r="A64" s="82">
        <v>13</v>
      </c>
      <c r="B64" s="86" t="s">
        <v>218</v>
      </c>
      <c r="C64" s="82" t="s">
        <v>219</v>
      </c>
      <c r="D64" s="86">
        <v>3</v>
      </c>
      <c r="E64" s="86" t="s">
        <v>282</v>
      </c>
      <c r="F64" s="82" t="s">
        <v>353</v>
      </c>
      <c r="G64" s="86" t="s">
        <v>354</v>
      </c>
      <c r="H64" s="86" t="s">
        <v>291</v>
      </c>
      <c r="I64" s="86">
        <v>0</v>
      </c>
      <c r="J64" s="124">
        <v>29954.13972815534</v>
      </c>
      <c r="K64" s="123">
        <v>28905.744837669903</v>
      </c>
      <c r="L64" s="123">
        <v>27894.043768351454</v>
      </c>
      <c r="M64" s="123">
        <v>26917.752236459153</v>
      </c>
      <c r="N64" s="123">
        <v>25975.63090818308</v>
      </c>
      <c r="O64" s="123">
        <v>25066.48382639667</v>
      </c>
      <c r="P64" s="123">
        <v>24189.156892472787</v>
      </c>
      <c r="Q64" s="123">
        <v>23342.536401236241</v>
      </c>
      <c r="R64" s="123">
        <v>22525.547627192973</v>
      </c>
      <c r="S64" s="123">
        <v>21737.153460241218</v>
      </c>
      <c r="T64" s="123">
        <v>20976.353089132775</v>
      </c>
      <c r="U64" s="123">
        <v>20242.180731013126</v>
      </c>
      <c r="V64" s="123">
        <v>19533.704405427667</v>
      </c>
      <c r="W64" s="123">
        <v>18850.024751237699</v>
      </c>
      <c r="X64" s="123">
        <v>18190.273884944378</v>
      </c>
      <c r="Y64" s="123">
        <v>17553.614298971323</v>
      </c>
      <c r="Z64" s="123">
        <v>16939.237798507325</v>
      </c>
      <c r="AA64" s="123">
        <v>16346.364475559569</v>
      </c>
      <c r="AB64" s="123">
        <v>15774.241718914984</v>
      </c>
      <c r="AC64" s="123">
        <v>15222.143258752958</v>
      </c>
      <c r="AD64" s="123">
        <v>14689.368244696603</v>
      </c>
      <c r="AE64" s="123">
        <v>13734.559308791324</v>
      </c>
      <c r="AF64" s="123">
        <v>12429.776174456149</v>
      </c>
      <c r="AG64" s="123">
        <v>10751.756390904568</v>
      </c>
      <c r="AH64" s="123">
        <v>9300.2692781324513</v>
      </c>
      <c r="AI64" s="123">
        <v>8044.7329255845707</v>
      </c>
      <c r="AJ64" s="123">
        <v>6958.6939806306536</v>
      </c>
      <c r="AK64" s="123">
        <v>6019.2702932455149</v>
      </c>
      <c r="AL64" s="123">
        <v>5206.6688036573705</v>
      </c>
      <c r="AM64" s="123">
        <v>4035.1683228344623</v>
      </c>
      <c r="AN64" s="123">
        <v>2521.9802017715388</v>
      </c>
      <c r="AO64" s="123">
        <v>1071.8415857529039</v>
      </c>
      <c r="AP64" s="123">
        <v>0</v>
      </c>
    </row>
    <row r="65" spans="1:42" x14ac:dyDescent="0.3">
      <c r="A65" s="82">
        <v>13</v>
      </c>
      <c r="B65" s="82" t="s">
        <v>218</v>
      </c>
      <c r="C65" s="82" t="s">
        <v>219</v>
      </c>
      <c r="D65" s="82">
        <v>4</v>
      </c>
      <c r="E65" s="82" t="s">
        <v>284</v>
      </c>
      <c r="F65" s="82"/>
      <c r="G65" s="82"/>
      <c r="H65" s="82" t="s">
        <v>283</v>
      </c>
      <c r="I65" s="82">
        <v>0</v>
      </c>
      <c r="J65" s="82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</row>
    <row r="66" spans="1:42" x14ac:dyDescent="0.3">
      <c r="A66" s="82">
        <v>13</v>
      </c>
      <c r="B66" s="82" t="s">
        <v>218</v>
      </c>
      <c r="C66" s="82" t="s">
        <v>219</v>
      </c>
      <c r="D66" s="82">
        <v>5</v>
      </c>
      <c r="E66" s="82" t="s">
        <v>286</v>
      </c>
      <c r="F66" s="82"/>
      <c r="G66" s="82"/>
      <c r="H66" s="82" t="s">
        <v>283</v>
      </c>
      <c r="I66" s="82">
        <v>0</v>
      </c>
      <c r="J66" s="82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</row>
    <row r="67" spans="1:42" x14ac:dyDescent="0.3">
      <c r="A67" s="84">
        <v>14</v>
      </c>
      <c r="B67" s="84" t="s">
        <v>220</v>
      </c>
      <c r="C67" s="84" t="s">
        <v>221</v>
      </c>
      <c r="D67" s="84">
        <v>1</v>
      </c>
      <c r="E67" s="84" t="s">
        <v>276</v>
      </c>
      <c r="F67" s="84" t="s">
        <v>350</v>
      </c>
      <c r="G67" s="84" t="s">
        <v>351</v>
      </c>
      <c r="H67" s="84" t="s">
        <v>290</v>
      </c>
      <c r="I67" s="84">
        <v>0</v>
      </c>
      <c r="J67" s="84">
        <v>106586.06</v>
      </c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</row>
    <row r="68" spans="1:42" x14ac:dyDescent="0.3">
      <c r="A68" s="84">
        <v>14</v>
      </c>
      <c r="B68" s="84" t="s">
        <v>220</v>
      </c>
      <c r="C68" s="84" t="s">
        <v>221</v>
      </c>
      <c r="D68" s="84">
        <v>2</v>
      </c>
      <c r="E68" s="84" t="s">
        <v>278</v>
      </c>
      <c r="F68" s="84" t="s">
        <v>352</v>
      </c>
      <c r="G68" s="84" t="s">
        <v>352</v>
      </c>
      <c r="H68" s="84" t="s">
        <v>291</v>
      </c>
      <c r="I68" s="84">
        <v>0</v>
      </c>
      <c r="J68" s="84">
        <v>171.78</v>
      </c>
      <c r="K68" s="81">
        <v>171.78</v>
      </c>
      <c r="L68" s="81">
        <v>171.78</v>
      </c>
      <c r="M68" s="81">
        <v>171.78</v>
      </c>
      <c r="N68" s="81">
        <v>171.78</v>
      </c>
      <c r="O68" s="81">
        <v>171.78</v>
      </c>
      <c r="P68" s="81">
        <v>171.78</v>
      </c>
      <c r="Q68" s="81">
        <v>171.78</v>
      </c>
      <c r="R68" s="81">
        <v>171.78</v>
      </c>
      <c r="S68" s="81">
        <v>171.78</v>
      </c>
      <c r="T68" s="81">
        <v>171.78</v>
      </c>
      <c r="U68" s="81">
        <v>171.78</v>
      </c>
      <c r="V68" s="81">
        <v>171.78</v>
      </c>
      <c r="W68" s="81">
        <v>171.78</v>
      </c>
      <c r="X68" s="81">
        <v>171.78</v>
      </c>
      <c r="Y68" s="81">
        <v>171.78</v>
      </c>
      <c r="Z68" s="81">
        <v>171.78</v>
      </c>
      <c r="AA68" s="81">
        <v>171.78</v>
      </c>
      <c r="AB68" s="81">
        <v>171.78</v>
      </c>
      <c r="AC68" s="81">
        <v>171.78</v>
      </c>
      <c r="AD68" s="81">
        <v>171.78</v>
      </c>
      <c r="AE68" s="81">
        <v>171.78</v>
      </c>
      <c r="AF68" s="81">
        <v>171.78</v>
      </c>
      <c r="AG68" s="81">
        <v>171.78</v>
      </c>
      <c r="AH68" s="81">
        <v>171.78</v>
      </c>
      <c r="AI68" s="81">
        <v>171.78</v>
      </c>
      <c r="AJ68" s="81">
        <v>171.78</v>
      </c>
      <c r="AK68" s="81">
        <v>171.78</v>
      </c>
      <c r="AL68" s="81">
        <v>171.78</v>
      </c>
      <c r="AM68" s="81">
        <v>171.78</v>
      </c>
      <c r="AN68" s="81">
        <v>171.78</v>
      </c>
      <c r="AO68" s="81">
        <v>171.78</v>
      </c>
      <c r="AP68" s="81">
        <v>171.78</v>
      </c>
    </row>
    <row r="69" spans="1:42" x14ac:dyDescent="0.3">
      <c r="A69" s="84">
        <v>14</v>
      </c>
      <c r="B69" s="84" t="s">
        <v>220</v>
      </c>
      <c r="C69" s="84" t="s">
        <v>221</v>
      </c>
      <c r="D69" s="84">
        <v>3</v>
      </c>
      <c r="E69" s="84" t="s">
        <v>282</v>
      </c>
      <c r="F69" s="84" t="s">
        <v>353</v>
      </c>
      <c r="G69" s="84" t="s">
        <v>354</v>
      </c>
      <c r="H69" s="84" t="s">
        <v>283</v>
      </c>
      <c r="I69" s="84">
        <v>0</v>
      </c>
      <c r="J69" s="84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</row>
    <row r="70" spans="1:42" x14ac:dyDescent="0.3">
      <c r="A70" s="84">
        <v>14</v>
      </c>
      <c r="B70" s="84" t="s">
        <v>220</v>
      </c>
      <c r="C70" s="84" t="s">
        <v>221</v>
      </c>
      <c r="D70" s="84">
        <v>4</v>
      </c>
      <c r="E70" s="84" t="s">
        <v>284</v>
      </c>
      <c r="F70" s="84"/>
      <c r="G70" s="84"/>
      <c r="H70" s="84" t="s">
        <v>283</v>
      </c>
      <c r="I70" s="84">
        <v>0</v>
      </c>
      <c r="J70" s="84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</row>
    <row r="71" spans="1:42" x14ac:dyDescent="0.3">
      <c r="A71" s="84">
        <v>14</v>
      </c>
      <c r="B71" s="84" t="s">
        <v>220</v>
      </c>
      <c r="C71" s="84" t="s">
        <v>221</v>
      </c>
      <c r="D71" s="84">
        <v>5</v>
      </c>
      <c r="E71" s="84" t="s">
        <v>286</v>
      </c>
      <c r="F71" s="84"/>
      <c r="G71" s="84"/>
      <c r="H71" s="84" t="s">
        <v>283</v>
      </c>
      <c r="I71" s="84">
        <v>0</v>
      </c>
      <c r="J71" s="84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</row>
    <row r="72" spans="1:42" x14ac:dyDescent="0.3">
      <c r="A72" s="86">
        <v>15</v>
      </c>
      <c r="B72" s="86" t="s">
        <v>222</v>
      </c>
      <c r="C72" s="86" t="s">
        <v>223</v>
      </c>
      <c r="D72" s="86">
        <v>1</v>
      </c>
      <c r="E72" s="86" t="s">
        <v>276</v>
      </c>
      <c r="F72" s="86" t="s">
        <v>358</v>
      </c>
      <c r="G72" s="86" t="s">
        <v>351</v>
      </c>
      <c r="H72" s="86" t="s">
        <v>355</v>
      </c>
      <c r="I72" s="86">
        <v>0</v>
      </c>
      <c r="J72" s="86">
        <v>1.917328626</v>
      </c>
      <c r="K72" s="81">
        <v>0.95550099700000002</v>
      </c>
      <c r="L72" s="81">
        <v>0.91084854999999998</v>
      </c>
      <c r="M72" s="81">
        <v>0.866349547</v>
      </c>
      <c r="N72" s="81">
        <v>0.82185054499999999</v>
      </c>
      <c r="O72" s="81">
        <v>0.80696639599999997</v>
      </c>
      <c r="P72" s="81">
        <v>0.79208224599999999</v>
      </c>
      <c r="Q72" s="81">
        <v>0.77228786299999996</v>
      </c>
      <c r="R72" s="81">
        <v>0.75249347899999997</v>
      </c>
      <c r="S72" s="81">
        <v>0.73269909499999997</v>
      </c>
      <c r="T72" s="81">
        <v>0.71290471099999997</v>
      </c>
      <c r="U72" s="81">
        <v>0.70293079599999997</v>
      </c>
      <c r="V72" s="81">
        <v>0.69311032699999997</v>
      </c>
      <c r="W72" s="81">
        <v>0.69142243400000003</v>
      </c>
      <c r="X72" s="81">
        <v>0.68973454000000001</v>
      </c>
      <c r="Y72" s="81">
        <v>0.68804664699999996</v>
      </c>
      <c r="Z72" s="81">
        <v>0.68635875400000002</v>
      </c>
      <c r="AA72" s="81">
        <v>0.68482430599999999</v>
      </c>
      <c r="AB72" s="81">
        <v>0.68313641199999997</v>
      </c>
      <c r="AC72" s="81">
        <v>0.68144851900000003</v>
      </c>
      <c r="AD72" s="81">
        <v>0.67976062599999998</v>
      </c>
      <c r="AE72" s="81">
        <v>0.67807273300000004</v>
      </c>
      <c r="AF72" s="81">
        <v>0.67638483999999999</v>
      </c>
      <c r="AG72" s="81">
        <v>0.67485039099999999</v>
      </c>
      <c r="AH72" s="81">
        <v>0.67316249800000005</v>
      </c>
      <c r="AI72" s="81">
        <v>0.671474605</v>
      </c>
      <c r="AJ72" s="81">
        <v>0.66978671199999995</v>
      </c>
      <c r="AK72" s="81">
        <v>0.66809881800000004</v>
      </c>
      <c r="AL72" s="81">
        <v>0.66641092499999999</v>
      </c>
      <c r="AM72" s="81">
        <v>0.66487647699999997</v>
      </c>
      <c r="AN72" s="81">
        <v>0.66318858400000003</v>
      </c>
      <c r="AO72" s="81">
        <v>0.66150069099999997</v>
      </c>
      <c r="AP72" s="81">
        <v>0.65981279699999995</v>
      </c>
    </row>
    <row r="73" spans="1:42" x14ac:dyDescent="0.3">
      <c r="A73" s="86">
        <v>15</v>
      </c>
      <c r="B73" s="86" t="s">
        <v>222</v>
      </c>
      <c r="C73" s="86" t="s">
        <v>223</v>
      </c>
      <c r="D73" s="86">
        <v>2</v>
      </c>
      <c r="E73" s="86" t="s">
        <v>278</v>
      </c>
      <c r="F73" s="86" t="s">
        <v>352</v>
      </c>
      <c r="G73" s="86" t="s">
        <v>352</v>
      </c>
      <c r="H73" s="86" t="s">
        <v>291</v>
      </c>
      <c r="I73" s="86">
        <v>0</v>
      </c>
      <c r="J73" s="86">
        <v>56.687399999999997</v>
      </c>
      <c r="K73" s="81">
        <v>56.687399999999997</v>
      </c>
      <c r="L73" s="81">
        <v>56.687399999999997</v>
      </c>
      <c r="M73" s="81">
        <v>56.687399999999997</v>
      </c>
      <c r="N73" s="81">
        <v>56.687399999999997</v>
      </c>
      <c r="O73" s="81">
        <v>56.687399999999997</v>
      </c>
      <c r="P73" s="81">
        <v>56.687399999999997</v>
      </c>
      <c r="Q73" s="81">
        <v>56.687399999999997</v>
      </c>
      <c r="R73" s="81">
        <v>56.687399999999997</v>
      </c>
      <c r="S73" s="81">
        <v>56.687399999999997</v>
      </c>
      <c r="T73" s="81">
        <v>56.687399999999997</v>
      </c>
      <c r="U73" s="81">
        <v>56.687399999999997</v>
      </c>
      <c r="V73" s="81">
        <v>56.687399999999997</v>
      </c>
      <c r="W73" s="81">
        <v>56.687399999999997</v>
      </c>
      <c r="X73" s="81">
        <v>56.687399999999997</v>
      </c>
      <c r="Y73" s="81">
        <v>56.687399999999997</v>
      </c>
      <c r="Z73" s="81">
        <v>56.687399999999997</v>
      </c>
      <c r="AA73" s="81">
        <v>56.687399999999997</v>
      </c>
      <c r="AB73" s="81">
        <v>56.687399999999997</v>
      </c>
      <c r="AC73" s="81">
        <v>56.687399999999997</v>
      </c>
      <c r="AD73" s="81">
        <v>56.687399999999997</v>
      </c>
      <c r="AE73" s="81">
        <v>56.687399999999997</v>
      </c>
      <c r="AF73" s="81">
        <v>56.687399999999997</v>
      </c>
      <c r="AG73" s="81">
        <v>56.687399999999997</v>
      </c>
      <c r="AH73" s="81">
        <v>56.687399999999997</v>
      </c>
      <c r="AI73" s="81">
        <v>56.687399999999997</v>
      </c>
      <c r="AJ73" s="81">
        <v>56.687399999999997</v>
      </c>
      <c r="AK73" s="81">
        <v>56.687399999999997</v>
      </c>
      <c r="AL73" s="81">
        <v>56.687399999999997</v>
      </c>
      <c r="AM73" s="81">
        <v>56.687399999999997</v>
      </c>
      <c r="AN73" s="81">
        <v>56.687399999999997</v>
      </c>
      <c r="AO73" s="81">
        <v>56.687399999999997</v>
      </c>
      <c r="AP73" s="81">
        <v>56.687399999999997</v>
      </c>
    </row>
    <row r="74" spans="1:42" x14ac:dyDescent="0.3">
      <c r="A74" s="82">
        <v>15</v>
      </c>
      <c r="B74" s="86" t="s">
        <v>222</v>
      </c>
      <c r="C74" s="82" t="s">
        <v>223</v>
      </c>
      <c r="D74" s="86">
        <v>3</v>
      </c>
      <c r="E74" s="86" t="s">
        <v>282</v>
      </c>
      <c r="F74" s="82" t="s">
        <v>353</v>
      </c>
      <c r="G74" s="86" t="s">
        <v>354</v>
      </c>
      <c r="H74" s="86" t="s">
        <v>283</v>
      </c>
      <c r="I74" s="86">
        <v>0</v>
      </c>
      <c r="J74" s="86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</row>
    <row r="75" spans="1:42" x14ac:dyDescent="0.3">
      <c r="A75" s="82">
        <v>15</v>
      </c>
      <c r="B75" s="82" t="s">
        <v>222</v>
      </c>
      <c r="C75" s="82" t="s">
        <v>223</v>
      </c>
      <c r="D75" s="82">
        <v>4</v>
      </c>
      <c r="E75" s="82" t="s">
        <v>284</v>
      </c>
      <c r="F75" s="82"/>
      <c r="G75" s="82"/>
      <c r="H75" s="82" t="s">
        <v>283</v>
      </c>
      <c r="I75" s="82">
        <v>0</v>
      </c>
      <c r="J75" s="82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</row>
    <row r="76" spans="1:42" x14ac:dyDescent="0.3">
      <c r="A76" s="82">
        <v>15</v>
      </c>
      <c r="B76" s="82" t="s">
        <v>222</v>
      </c>
      <c r="C76" s="82" t="s">
        <v>223</v>
      </c>
      <c r="D76" s="82">
        <v>5</v>
      </c>
      <c r="E76" s="82" t="s">
        <v>286</v>
      </c>
      <c r="F76" s="82"/>
      <c r="G76" s="82"/>
      <c r="H76" s="82" t="s">
        <v>283</v>
      </c>
      <c r="I76" s="82">
        <v>0</v>
      </c>
      <c r="J76" s="82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</row>
    <row r="77" spans="1:42" x14ac:dyDescent="0.3">
      <c r="A77" s="84">
        <v>16</v>
      </c>
      <c r="B77" s="84" t="s">
        <v>224</v>
      </c>
      <c r="C77" s="84" t="s">
        <v>225</v>
      </c>
      <c r="D77" s="84">
        <v>1</v>
      </c>
      <c r="E77" s="84" t="s">
        <v>276</v>
      </c>
      <c r="F77" s="84" t="s">
        <v>358</v>
      </c>
      <c r="G77" s="84" t="s">
        <v>351</v>
      </c>
      <c r="H77" s="84" t="s">
        <v>355</v>
      </c>
      <c r="I77" s="84">
        <v>0</v>
      </c>
      <c r="J77" s="84">
        <v>3.75</v>
      </c>
      <c r="K77" s="81">
        <v>0.99380246299999997</v>
      </c>
      <c r="L77" s="81">
        <v>0.98752647699999996</v>
      </c>
      <c r="M77" s="81">
        <v>0.98132894000000004</v>
      </c>
      <c r="N77" s="81">
        <v>0.97513140300000001</v>
      </c>
      <c r="O77" s="81">
        <v>0.968855417</v>
      </c>
      <c r="P77" s="81">
        <v>0.96265787999999997</v>
      </c>
      <c r="Q77" s="81">
        <v>0.95638189399999995</v>
      </c>
      <c r="R77" s="81">
        <v>0.95018435700000003</v>
      </c>
      <c r="S77" s="81">
        <v>0.94398682</v>
      </c>
      <c r="T77" s="81">
        <v>0.93771083399999999</v>
      </c>
      <c r="U77" s="81">
        <v>0.93151329699999996</v>
      </c>
      <c r="V77" s="81">
        <v>0.92531576100000001</v>
      </c>
      <c r="W77" s="81">
        <v>0.91903977400000003</v>
      </c>
      <c r="X77" s="81">
        <v>0.912842237</v>
      </c>
      <c r="Y77" s="81">
        <v>0.90664470100000005</v>
      </c>
      <c r="Z77" s="81">
        <v>0.90036871399999996</v>
      </c>
      <c r="AA77" s="81">
        <v>0.89417117800000001</v>
      </c>
      <c r="AB77" s="81">
        <v>0.88797364099999998</v>
      </c>
      <c r="AC77" s="81">
        <v>0.881697654</v>
      </c>
      <c r="AD77" s="81">
        <v>0.87550011800000005</v>
      </c>
      <c r="AE77" s="81">
        <v>0.86930258100000002</v>
      </c>
      <c r="AF77" s="81">
        <v>0.86302659400000004</v>
      </c>
      <c r="AG77" s="81">
        <v>0.85682905799999998</v>
      </c>
      <c r="AH77" s="81">
        <v>0.85055307099999999</v>
      </c>
      <c r="AI77" s="81">
        <v>0.84435553500000005</v>
      </c>
      <c r="AJ77" s="81">
        <v>0.83815799800000002</v>
      </c>
      <c r="AK77" s="81">
        <v>0.83188201100000003</v>
      </c>
      <c r="AL77" s="81">
        <v>0.82568447499999997</v>
      </c>
      <c r="AM77" s="81">
        <v>0.81948693800000005</v>
      </c>
      <c r="AN77" s="81">
        <v>0.81321095200000004</v>
      </c>
      <c r="AO77" s="81">
        <v>0.80701341500000001</v>
      </c>
      <c r="AP77" s="81">
        <v>0.80081587799999998</v>
      </c>
    </row>
    <row r="78" spans="1:42" x14ac:dyDescent="0.3">
      <c r="A78" s="84">
        <v>16</v>
      </c>
      <c r="B78" s="84" t="s">
        <v>224</v>
      </c>
      <c r="C78" s="84" t="s">
        <v>225</v>
      </c>
      <c r="D78" s="84">
        <v>2</v>
      </c>
      <c r="E78" s="84" t="s">
        <v>278</v>
      </c>
      <c r="F78" s="84" t="s">
        <v>352</v>
      </c>
      <c r="G78" s="84" t="s">
        <v>352</v>
      </c>
      <c r="H78" s="84" t="s">
        <v>291</v>
      </c>
      <c r="I78" s="84">
        <v>0</v>
      </c>
      <c r="J78" s="84">
        <v>56.687399999999997</v>
      </c>
      <c r="K78" s="81">
        <v>56.687399999999997</v>
      </c>
      <c r="L78" s="81">
        <v>56.687399999999997</v>
      </c>
      <c r="M78" s="81">
        <v>56.687399999999997</v>
      </c>
      <c r="N78" s="81">
        <v>56.687399999999997</v>
      </c>
      <c r="O78" s="81">
        <v>56.687399999999997</v>
      </c>
      <c r="P78" s="81">
        <v>56.687399999999997</v>
      </c>
      <c r="Q78" s="81">
        <v>56.687399999999997</v>
      </c>
      <c r="R78" s="81">
        <v>56.687399999999997</v>
      </c>
      <c r="S78" s="81">
        <v>56.687399999999997</v>
      </c>
      <c r="T78" s="81">
        <v>56.687399999999997</v>
      </c>
      <c r="U78" s="81">
        <v>56.687399999999997</v>
      </c>
      <c r="V78" s="81">
        <v>56.687399999999997</v>
      </c>
      <c r="W78" s="81">
        <v>56.687399999999997</v>
      </c>
      <c r="X78" s="81">
        <v>56.687399999999997</v>
      </c>
      <c r="Y78" s="81">
        <v>56.687399999999997</v>
      </c>
      <c r="Z78" s="81">
        <v>56.687399999999997</v>
      </c>
      <c r="AA78" s="81">
        <v>56.687399999999997</v>
      </c>
      <c r="AB78" s="81">
        <v>56.687399999999997</v>
      </c>
      <c r="AC78" s="81">
        <v>56.687399999999997</v>
      </c>
      <c r="AD78" s="81">
        <v>56.687399999999997</v>
      </c>
      <c r="AE78" s="81">
        <v>56.687399999999997</v>
      </c>
      <c r="AF78" s="81">
        <v>56.687399999999997</v>
      </c>
      <c r="AG78" s="81">
        <v>56.687399999999997</v>
      </c>
      <c r="AH78" s="81">
        <v>56.687399999999997</v>
      </c>
      <c r="AI78" s="81">
        <v>56.687399999999997</v>
      </c>
      <c r="AJ78" s="81">
        <v>56.687399999999997</v>
      </c>
      <c r="AK78" s="81">
        <v>56.687399999999997</v>
      </c>
      <c r="AL78" s="81">
        <v>56.687399999999997</v>
      </c>
      <c r="AM78" s="81">
        <v>56.687399999999997</v>
      </c>
      <c r="AN78" s="81">
        <v>56.687399999999997</v>
      </c>
      <c r="AO78" s="81">
        <v>56.687399999999997</v>
      </c>
      <c r="AP78" s="81">
        <v>56.687399999999997</v>
      </c>
    </row>
    <row r="79" spans="1:42" x14ac:dyDescent="0.3">
      <c r="A79" s="84">
        <v>16</v>
      </c>
      <c r="B79" s="84" t="s">
        <v>224</v>
      </c>
      <c r="C79" s="84" t="s">
        <v>225</v>
      </c>
      <c r="D79" s="84">
        <v>3</v>
      </c>
      <c r="E79" s="84" t="s">
        <v>282</v>
      </c>
      <c r="F79" s="84" t="s">
        <v>353</v>
      </c>
      <c r="G79" s="84" t="s">
        <v>354</v>
      </c>
      <c r="H79" s="84" t="s">
        <v>283</v>
      </c>
      <c r="I79" s="84">
        <v>0</v>
      </c>
      <c r="J79" s="84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</row>
    <row r="80" spans="1:42" x14ac:dyDescent="0.3">
      <c r="A80" s="84">
        <v>16</v>
      </c>
      <c r="B80" s="84" t="s">
        <v>224</v>
      </c>
      <c r="C80" s="84" t="s">
        <v>225</v>
      </c>
      <c r="D80" s="84">
        <v>4</v>
      </c>
      <c r="E80" s="84" t="s">
        <v>284</v>
      </c>
      <c r="F80" s="84"/>
      <c r="G80" s="84"/>
      <c r="H80" s="84" t="s">
        <v>283</v>
      </c>
      <c r="I80" s="84">
        <v>0</v>
      </c>
      <c r="J80" s="84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</row>
    <row r="81" spans="1:42" x14ac:dyDescent="0.3">
      <c r="A81" s="84">
        <v>16</v>
      </c>
      <c r="B81" s="84" t="s">
        <v>224</v>
      </c>
      <c r="C81" s="84" t="s">
        <v>225</v>
      </c>
      <c r="D81" s="84">
        <v>5</v>
      </c>
      <c r="E81" s="84" t="s">
        <v>286</v>
      </c>
      <c r="F81" s="84"/>
      <c r="G81" s="84"/>
      <c r="H81" s="84" t="s">
        <v>283</v>
      </c>
      <c r="I81" s="84">
        <v>0</v>
      </c>
      <c r="J81" s="84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</row>
    <row r="82" spans="1:42" x14ac:dyDescent="0.3">
      <c r="A82" s="86">
        <v>17</v>
      </c>
      <c r="B82" s="86" t="s">
        <v>226</v>
      </c>
      <c r="C82" s="86" t="s">
        <v>227</v>
      </c>
      <c r="D82" s="86">
        <v>1</v>
      </c>
      <c r="E82" s="86" t="s">
        <v>276</v>
      </c>
      <c r="F82" s="86" t="s">
        <v>350</v>
      </c>
      <c r="G82" s="86" t="s">
        <v>351</v>
      </c>
      <c r="H82" s="86" t="s">
        <v>290</v>
      </c>
      <c r="I82" s="86">
        <v>0</v>
      </c>
      <c r="J82" s="86">
        <v>106586.05740000001</v>
      </c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</row>
    <row r="83" spans="1:42" x14ac:dyDescent="0.3">
      <c r="A83" s="86">
        <v>17</v>
      </c>
      <c r="B83" s="86" t="s">
        <v>226</v>
      </c>
      <c r="C83" s="86" t="s">
        <v>227</v>
      </c>
      <c r="D83" s="86">
        <v>2</v>
      </c>
      <c r="E83" s="86" t="s">
        <v>278</v>
      </c>
      <c r="F83" s="86" t="s">
        <v>352</v>
      </c>
      <c r="G83" s="86" t="s">
        <v>352</v>
      </c>
      <c r="H83" s="86" t="s">
        <v>291</v>
      </c>
      <c r="I83" s="86">
        <v>0</v>
      </c>
      <c r="J83" s="86">
        <v>171.78</v>
      </c>
      <c r="K83" s="81">
        <v>171.78</v>
      </c>
      <c r="L83" s="81">
        <v>171.78</v>
      </c>
      <c r="M83" s="81">
        <v>171.78</v>
      </c>
      <c r="N83" s="81">
        <v>171.78</v>
      </c>
      <c r="O83" s="81">
        <v>171.78</v>
      </c>
      <c r="P83" s="81">
        <v>171.78</v>
      </c>
      <c r="Q83" s="81">
        <v>171.78</v>
      </c>
      <c r="R83" s="81">
        <v>171.78</v>
      </c>
      <c r="S83" s="81">
        <v>171.78</v>
      </c>
      <c r="T83" s="81">
        <v>171.78</v>
      </c>
      <c r="U83" s="81">
        <v>171.78</v>
      </c>
      <c r="V83" s="81">
        <v>171.78</v>
      </c>
      <c r="W83" s="81">
        <v>171.78</v>
      </c>
      <c r="X83" s="81">
        <v>171.78</v>
      </c>
      <c r="Y83" s="81">
        <v>171.78</v>
      </c>
      <c r="Z83" s="81">
        <v>171.78</v>
      </c>
      <c r="AA83" s="81">
        <v>171.78</v>
      </c>
      <c r="AB83" s="81">
        <v>171.78</v>
      </c>
      <c r="AC83" s="81">
        <v>171.78</v>
      </c>
      <c r="AD83" s="81">
        <v>171.78</v>
      </c>
      <c r="AE83" s="81">
        <v>171.78</v>
      </c>
      <c r="AF83" s="81">
        <v>171.78</v>
      </c>
      <c r="AG83" s="81">
        <v>171.78</v>
      </c>
      <c r="AH83" s="81">
        <v>171.78</v>
      </c>
      <c r="AI83" s="81">
        <v>171.78</v>
      </c>
      <c r="AJ83" s="81">
        <v>171.78</v>
      </c>
      <c r="AK83" s="81">
        <v>171.78</v>
      </c>
      <c r="AL83" s="81">
        <v>171.78</v>
      </c>
      <c r="AM83" s="81">
        <v>171.78</v>
      </c>
      <c r="AN83" s="81">
        <v>171.78</v>
      </c>
      <c r="AO83" s="81">
        <v>171.78</v>
      </c>
      <c r="AP83" s="81">
        <v>171.78</v>
      </c>
    </row>
    <row r="84" spans="1:42" x14ac:dyDescent="0.3">
      <c r="A84" s="82">
        <v>17</v>
      </c>
      <c r="B84" s="86" t="s">
        <v>226</v>
      </c>
      <c r="C84" s="82" t="s">
        <v>227</v>
      </c>
      <c r="D84" s="86">
        <v>3</v>
      </c>
      <c r="E84" s="86" t="s">
        <v>282</v>
      </c>
      <c r="F84" s="82" t="s">
        <v>353</v>
      </c>
      <c r="G84" s="86" t="s">
        <v>354</v>
      </c>
      <c r="H84" s="86" t="s">
        <v>283</v>
      </c>
      <c r="I84" s="86">
        <v>0</v>
      </c>
      <c r="J84" s="86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</row>
    <row r="85" spans="1:42" x14ac:dyDescent="0.3">
      <c r="A85" s="82">
        <v>17</v>
      </c>
      <c r="B85" s="82" t="s">
        <v>226</v>
      </c>
      <c r="C85" s="82" t="s">
        <v>227</v>
      </c>
      <c r="D85" s="82">
        <v>4</v>
      </c>
      <c r="E85" s="82" t="s">
        <v>284</v>
      </c>
      <c r="F85" s="82"/>
      <c r="G85" s="82"/>
      <c r="H85" s="82" t="s">
        <v>283</v>
      </c>
      <c r="I85" s="82">
        <v>0</v>
      </c>
      <c r="J85" s="82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</row>
    <row r="86" spans="1:42" x14ac:dyDescent="0.3">
      <c r="A86" s="82">
        <v>17</v>
      </c>
      <c r="B86" s="82" t="s">
        <v>226</v>
      </c>
      <c r="C86" s="82" t="s">
        <v>227</v>
      </c>
      <c r="D86" s="82">
        <v>5</v>
      </c>
      <c r="E86" s="82" t="s">
        <v>286</v>
      </c>
      <c r="F86" s="82"/>
      <c r="G86" s="82"/>
      <c r="H86" s="82" t="s">
        <v>283</v>
      </c>
      <c r="I86" s="82">
        <v>0</v>
      </c>
      <c r="J86" s="82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</row>
    <row r="87" spans="1:42" x14ac:dyDescent="0.3">
      <c r="A87" s="84">
        <v>18</v>
      </c>
      <c r="B87" s="84" t="s">
        <v>228</v>
      </c>
      <c r="C87" s="84" t="s">
        <v>229</v>
      </c>
      <c r="D87" s="84">
        <v>1</v>
      </c>
      <c r="E87" s="84" t="s">
        <v>276</v>
      </c>
      <c r="F87" s="84" t="s">
        <v>350</v>
      </c>
      <c r="G87" s="84" t="s">
        <v>351</v>
      </c>
      <c r="H87" s="84" t="s">
        <v>290</v>
      </c>
      <c r="I87" s="84">
        <v>0</v>
      </c>
      <c r="J87" s="84">
        <v>106586.06</v>
      </c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</row>
    <row r="88" spans="1:42" x14ac:dyDescent="0.3">
      <c r="A88" s="84">
        <v>18</v>
      </c>
      <c r="B88" s="84" t="s">
        <v>228</v>
      </c>
      <c r="C88" s="84" t="s">
        <v>229</v>
      </c>
      <c r="D88" s="84">
        <v>2</v>
      </c>
      <c r="E88" s="84" t="s">
        <v>278</v>
      </c>
      <c r="F88" s="84" t="s">
        <v>352</v>
      </c>
      <c r="G88" s="84" t="s">
        <v>352</v>
      </c>
      <c r="H88" s="84" t="s">
        <v>291</v>
      </c>
      <c r="I88" s="84">
        <v>0</v>
      </c>
      <c r="J88" s="84">
        <v>171.78</v>
      </c>
      <c r="K88" s="81">
        <v>171.78</v>
      </c>
      <c r="L88" s="81">
        <v>171.78</v>
      </c>
      <c r="M88" s="81">
        <v>171.78</v>
      </c>
      <c r="N88" s="81">
        <v>171.78</v>
      </c>
      <c r="O88" s="81">
        <v>171.78</v>
      </c>
      <c r="P88" s="81">
        <v>171.78</v>
      </c>
      <c r="Q88" s="81">
        <v>171.78</v>
      </c>
      <c r="R88" s="81">
        <v>171.78</v>
      </c>
      <c r="S88" s="81">
        <v>171.78</v>
      </c>
      <c r="T88" s="81">
        <v>171.78</v>
      </c>
      <c r="U88" s="81">
        <v>171.78</v>
      </c>
      <c r="V88" s="81">
        <v>171.78</v>
      </c>
      <c r="W88" s="81">
        <v>171.78</v>
      </c>
      <c r="X88" s="81">
        <v>171.78</v>
      </c>
      <c r="Y88" s="81">
        <v>171.78</v>
      </c>
      <c r="Z88" s="81">
        <v>171.78</v>
      </c>
      <c r="AA88" s="81">
        <v>171.78</v>
      </c>
      <c r="AB88" s="81">
        <v>171.78</v>
      </c>
      <c r="AC88" s="81">
        <v>171.78</v>
      </c>
      <c r="AD88" s="81">
        <v>171.78</v>
      </c>
      <c r="AE88" s="81">
        <v>171.78</v>
      </c>
      <c r="AF88" s="81">
        <v>171.78</v>
      </c>
      <c r="AG88" s="81">
        <v>171.78</v>
      </c>
      <c r="AH88" s="81">
        <v>171.78</v>
      </c>
      <c r="AI88" s="81">
        <v>171.78</v>
      </c>
      <c r="AJ88" s="81">
        <v>171.78</v>
      </c>
      <c r="AK88" s="81">
        <v>171.78</v>
      </c>
      <c r="AL88" s="81">
        <v>171.78</v>
      </c>
      <c r="AM88" s="81">
        <v>171.78</v>
      </c>
      <c r="AN88" s="81">
        <v>171.78</v>
      </c>
      <c r="AO88" s="81">
        <v>171.78</v>
      </c>
      <c r="AP88" s="81">
        <v>171.78</v>
      </c>
    </row>
    <row r="89" spans="1:42" x14ac:dyDescent="0.3">
      <c r="A89" s="84">
        <v>18</v>
      </c>
      <c r="B89" s="84" t="s">
        <v>228</v>
      </c>
      <c r="C89" s="84" t="s">
        <v>229</v>
      </c>
      <c r="D89" s="84">
        <v>3</v>
      </c>
      <c r="E89" s="84" t="s">
        <v>282</v>
      </c>
      <c r="F89" s="84" t="s">
        <v>353</v>
      </c>
      <c r="G89" s="84" t="s">
        <v>354</v>
      </c>
      <c r="H89" s="84" t="s">
        <v>291</v>
      </c>
      <c r="I89" s="84">
        <v>0</v>
      </c>
      <c r="J89" s="122">
        <v>1619.0068103343449</v>
      </c>
      <c r="K89" s="123">
        <v>1562.3415719726427</v>
      </c>
      <c r="L89" s="123">
        <v>1507.6596169536001</v>
      </c>
      <c r="M89" s="123">
        <v>1454.8915303602241</v>
      </c>
      <c r="N89" s="123">
        <v>1403.9703267976163</v>
      </c>
      <c r="O89" s="123">
        <v>1354.8313653596997</v>
      </c>
      <c r="P89" s="123">
        <v>1307.4122675721101</v>
      </c>
      <c r="Q89" s="123">
        <v>1261.6528382070862</v>
      </c>
      <c r="R89" s="123">
        <v>1217.4949888698382</v>
      </c>
      <c r="S89" s="123">
        <v>1174.8826642593938</v>
      </c>
      <c r="T89" s="123">
        <v>1133.761771010315</v>
      </c>
      <c r="U89" s="123">
        <v>1094.080109024954</v>
      </c>
      <c r="V89" s="123">
        <v>1055.7873052090806</v>
      </c>
      <c r="W89" s="123">
        <v>1018.8347495267627</v>
      </c>
      <c r="X89" s="123">
        <v>983.175533293326</v>
      </c>
      <c r="Y89" s="123">
        <v>948.76438962805958</v>
      </c>
      <c r="Z89" s="123">
        <v>915.5576359910774</v>
      </c>
      <c r="AA89" s="123">
        <v>883.51311873138968</v>
      </c>
      <c r="AB89" s="123">
        <v>852.59015957579106</v>
      </c>
      <c r="AC89" s="123">
        <v>822.74950399063835</v>
      </c>
      <c r="AD89" s="123">
        <v>793.95327135096602</v>
      </c>
      <c r="AE89" s="123">
        <v>742.34630871315323</v>
      </c>
      <c r="AF89" s="123">
        <v>671.82340938540369</v>
      </c>
      <c r="AG89" s="123">
        <v>581.12724911837415</v>
      </c>
      <c r="AH89" s="123">
        <v>502.67507048739361</v>
      </c>
      <c r="AI89" s="123">
        <v>434.81393597159547</v>
      </c>
      <c r="AJ89" s="123">
        <v>376.11405461543006</v>
      </c>
      <c r="AK89" s="123">
        <v>325.33865724234698</v>
      </c>
      <c r="AL89" s="123">
        <v>281.41793851463012</v>
      </c>
      <c r="AM89" s="123">
        <v>218.09890234883835</v>
      </c>
      <c r="AN89" s="123">
        <v>136.31181396802396</v>
      </c>
      <c r="AO89" s="123">
        <v>57.932520936410178</v>
      </c>
      <c r="AP89" s="123">
        <v>0</v>
      </c>
    </row>
    <row r="90" spans="1:42" x14ac:dyDescent="0.3">
      <c r="A90" s="84">
        <v>18</v>
      </c>
      <c r="B90" s="84" t="s">
        <v>228</v>
      </c>
      <c r="C90" s="84" t="s">
        <v>229</v>
      </c>
      <c r="D90" s="84">
        <v>4</v>
      </c>
      <c r="E90" s="84" t="s">
        <v>284</v>
      </c>
      <c r="F90" s="84"/>
      <c r="G90" s="84"/>
      <c r="H90" s="84" t="s">
        <v>283</v>
      </c>
      <c r="I90" s="84">
        <v>0</v>
      </c>
      <c r="J90" s="84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</row>
    <row r="91" spans="1:42" x14ac:dyDescent="0.3">
      <c r="A91" s="84">
        <v>18</v>
      </c>
      <c r="B91" s="84" t="s">
        <v>228</v>
      </c>
      <c r="C91" s="84" t="s">
        <v>229</v>
      </c>
      <c r="D91" s="84">
        <v>5</v>
      </c>
      <c r="E91" s="84" t="s">
        <v>286</v>
      </c>
      <c r="F91" s="84"/>
      <c r="G91" s="84"/>
      <c r="H91" s="84" t="s">
        <v>283</v>
      </c>
      <c r="I91" s="84">
        <v>0</v>
      </c>
      <c r="J91" s="84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</row>
    <row r="92" spans="1:42" x14ac:dyDescent="0.3">
      <c r="A92" s="86">
        <v>19</v>
      </c>
      <c r="B92" s="86" t="s">
        <v>230</v>
      </c>
      <c r="C92" s="86" t="s">
        <v>231</v>
      </c>
      <c r="D92" s="86">
        <v>1</v>
      </c>
      <c r="E92" s="86" t="s">
        <v>276</v>
      </c>
      <c r="F92" s="86" t="s">
        <v>359</v>
      </c>
      <c r="G92" s="86" t="s">
        <v>351</v>
      </c>
      <c r="H92" s="86" t="s">
        <v>355</v>
      </c>
      <c r="I92" s="86">
        <v>0</v>
      </c>
      <c r="J92" s="86">
        <v>1.92</v>
      </c>
      <c r="K92" s="81">
        <v>0.95550099700000002</v>
      </c>
      <c r="L92" s="81">
        <v>0.91084854999999998</v>
      </c>
      <c r="M92" s="81">
        <v>0.866349547</v>
      </c>
      <c r="N92" s="81">
        <v>0.82185054499999999</v>
      </c>
      <c r="O92" s="81">
        <v>0.80696639599999997</v>
      </c>
      <c r="P92" s="81">
        <v>0.79208224599999999</v>
      </c>
      <c r="Q92" s="81">
        <v>0.77228786299999996</v>
      </c>
      <c r="R92" s="81">
        <v>0.75249347899999997</v>
      </c>
      <c r="S92" s="81">
        <v>0.73269909499999997</v>
      </c>
      <c r="T92" s="81">
        <v>0.71290471099999997</v>
      </c>
      <c r="U92" s="81">
        <v>0.70293079599999997</v>
      </c>
      <c r="V92" s="81">
        <v>0.69311032699999997</v>
      </c>
      <c r="W92" s="81">
        <v>0.69142243400000003</v>
      </c>
      <c r="X92" s="81">
        <v>0.68973454000000001</v>
      </c>
      <c r="Y92" s="81">
        <v>0.68804664699999996</v>
      </c>
      <c r="Z92" s="81">
        <v>0.68635875400000002</v>
      </c>
      <c r="AA92" s="81">
        <v>0.68482430599999999</v>
      </c>
      <c r="AB92" s="81">
        <v>0.68313641199999997</v>
      </c>
      <c r="AC92" s="81">
        <v>0.68144851900000003</v>
      </c>
      <c r="AD92" s="81">
        <v>0.67976062599999998</v>
      </c>
      <c r="AE92" s="81">
        <v>0.67807273300000004</v>
      </c>
      <c r="AF92" s="81">
        <v>0.67638483999999999</v>
      </c>
      <c r="AG92" s="81">
        <v>0.67485039099999999</v>
      </c>
      <c r="AH92" s="81">
        <v>0.67316249800000005</v>
      </c>
      <c r="AI92" s="81">
        <v>0.671474605</v>
      </c>
      <c r="AJ92" s="81">
        <v>0.66978671199999995</v>
      </c>
      <c r="AK92" s="81">
        <v>0.66809881800000004</v>
      </c>
      <c r="AL92" s="81">
        <v>0.66641092499999999</v>
      </c>
      <c r="AM92" s="81">
        <v>0.66487647699999997</v>
      </c>
      <c r="AN92" s="81">
        <v>0.66318858400000003</v>
      </c>
      <c r="AO92" s="81">
        <v>0.66150069099999997</v>
      </c>
      <c r="AP92" s="81">
        <v>0.65981279699999995</v>
      </c>
    </row>
    <row r="93" spans="1:42" x14ac:dyDescent="0.3">
      <c r="A93" s="86">
        <v>19</v>
      </c>
      <c r="B93" s="86" t="s">
        <v>230</v>
      </c>
      <c r="C93" s="86" t="s">
        <v>231</v>
      </c>
      <c r="D93" s="86">
        <v>2</v>
      </c>
      <c r="E93" s="86" t="s">
        <v>278</v>
      </c>
      <c r="F93" s="86" t="s">
        <v>352</v>
      </c>
      <c r="G93" s="86" t="s">
        <v>352</v>
      </c>
      <c r="H93" s="86" t="s">
        <v>291</v>
      </c>
      <c r="I93" s="86">
        <v>0</v>
      </c>
      <c r="J93" s="86">
        <v>56.687399999999997</v>
      </c>
      <c r="K93" s="81">
        <v>56.687399999999997</v>
      </c>
      <c r="L93" s="81">
        <v>56.687399999999997</v>
      </c>
      <c r="M93" s="81">
        <v>56.687399999999997</v>
      </c>
      <c r="N93" s="81">
        <v>56.687399999999997</v>
      </c>
      <c r="O93" s="81">
        <v>56.687399999999997</v>
      </c>
      <c r="P93" s="81">
        <v>56.687399999999997</v>
      </c>
      <c r="Q93" s="81">
        <v>56.687399999999997</v>
      </c>
      <c r="R93" s="81">
        <v>56.687399999999997</v>
      </c>
      <c r="S93" s="81">
        <v>56.687399999999997</v>
      </c>
      <c r="T93" s="81">
        <v>56.687399999999997</v>
      </c>
      <c r="U93" s="81">
        <v>56.687399999999997</v>
      </c>
      <c r="V93" s="81">
        <v>56.687399999999997</v>
      </c>
      <c r="W93" s="81">
        <v>56.687399999999997</v>
      </c>
      <c r="X93" s="81">
        <v>56.687399999999997</v>
      </c>
      <c r="Y93" s="81">
        <v>56.687399999999997</v>
      </c>
      <c r="Z93" s="81">
        <v>56.687399999999997</v>
      </c>
      <c r="AA93" s="81">
        <v>56.687399999999997</v>
      </c>
      <c r="AB93" s="81">
        <v>56.687399999999997</v>
      </c>
      <c r="AC93" s="81">
        <v>56.687399999999997</v>
      </c>
      <c r="AD93" s="81">
        <v>56.687399999999997</v>
      </c>
      <c r="AE93" s="81">
        <v>56.687399999999997</v>
      </c>
      <c r="AF93" s="81">
        <v>56.687399999999997</v>
      </c>
      <c r="AG93" s="81">
        <v>56.687399999999997</v>
      </c>
      <c r="AH93" s="81">
        <v>56.687399999999997</v>
      </c>
      <c r="AI93" s="81">
        <v>56.687399999999997</v>
      </c>
      <c r="AJ93" s="81">
        <v>56.687399999999997</v>
      </c>
      <c r="AK93" s="81">
        <v>56.687399999999997</v>
      </c>
      <c r="AL93" s="81">
        <v>56.687399999999997</v>
      </c>
      <c r="AM93" s="81">
        <v>56.687399999999997</v>
      </c>
      <c r="AN93" s="81">
        <v>56.687399999999997</v>
      </c>
      <c r="AO93" s="81">
        <v>56.687399999999997</v>
      </c>
      <c r="AP93" s="81">
        <v>56.687399999999997</v>
      </c>
    </row>
    <row r="94" spans="1:42" x14ac:dyDescent="0.3">
      <c r="A94" s="82">
        <v>19</v>
      </c>
      <c r="B94" s="86" t="s">
        <v>230</v>
      </c>
      <c r="C94" s="82" t="s">
        <v>231</v>
      </c>
      <c r="D94" s="86">
        <v>3</v>
      </c>
      <c r="E94" s="86" t="s">
        <v>282</v>
      </c>
      <c r="F94" s="82" t="s">
        <v>353</v>
      </c>
      <c r="G94" s="86" t="s">
        <v>354</v>
      </c>
      <c r="H94" s="86" t="s">
        <v>283</v>
      </c>
      <c r="I94" s="86">
        <v>0</v>
      </c>
      <c r="J94" s="86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</row>
    <row r="95" spans="1:42" x14ac:dyDescent="0.3">
      <c r="A95" s="82">
        <v>19</v>
      </c>
      <c r="B95" s="82" t="s">
        <v>230</v>
      </c>
      <c r="C95" s="82" t="s">
        <v>231</v>
      </c>
      <c r="D95" s="82">
        <v>4</v>
      </c>
      <c r="E95" s="82" t="s">
        <v>284</v>
      </c>
      <c r="F95" s="82"/>
      <c r="G95" s="82"/>
      <c r="H95" s="82" t="s">
        <v>283</v>
      </c>
      <c r="I95" s="82">
        <v>0</v>
      </c>
      <c r="J95" s="82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</row>
    <row r="96" spans="1:42" x14ac:dyDescent="0.3">
      <c r="A96" s="82">
        <v>19</v>
      </c>
      <c r="B96" s="82" t="s">
        <v>230</v>
      </c>
      <c r="C96" s="82" t="s">
        <v>231</v>
      </c>
      <c r="D96" s="82">
        <v>5</v>
      </c>
      <c r="E96" s="82" t="s">
        <v>286</v>
      </c>
      <c r="F96" s="82"/>
      <c r="G96" s="82"/>
      <c r="H96" s="82" t="s">
        <v>283</v>
      </c>
      <c r="I96" s="82">
        <v>0</v>
      </c>
      <c r="J96" s="8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</row>
    <row r="97" spans="1:42" x14ac:dyDescent="0.3">
      <c r="A97" s="84">
        <v>20</v>
      </c>
      <c r="B97" s="84" t="s">
        <v>232</v>
      </c>
      <c r="C97" s="84" t="s">
        <v>233</v>
      </c>
      <c r="D97" s="84">
        <v>1</v>
      </c>
      <c r="E97" s="84" t="s">
        <v>276</v>
      </c>
      <c r="F97" s="84" t="s">
        <v>350</v>
      </c>
      <c r="G97" s="84" t="s">
        <v>351</v>
      </c>
      <c r="H97" s="84" t="s">
        <v>290</v>
      </c>
      <c r="I97" s="84">
        <v>0</v>
      </c>
      <c r="J97" s="84">
        <v>27594.3</v>
      </c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</row>
    <row r="98" spans="1:42" x14ac:dyDescent="0.3">
      <c r="A98" s="84">
        <v>20</v>
      </c>
      <c r="B98" s="84" t="s">
        <v>232</v>
      </c>
      <c r="C98" s="84" t="s">
        <v>233</v>
      </c>
      <c r="D98" s="84">
        <v>2</v>
      </c>
      <c r="E98" s="84" t="s">
        <v>278</v>
      </c>
      <c r="F98" s="84" t="s">
        <v>352</v>
      </c>
      <c r="G98" s="84" t="s">
        <v>352</v>
      </c>
      <c r="H98" s="84" t="s">
        <v>291</v>
      </c>
      <c r="I98" s="84">
        <v>0</v>
      </c>
      <c r="J98" s="84">
        <v>179.16</v>
      </c>
      <c r="K98" s="81">
        <v>179.16</v>
      </c>
      <c r="L98" s="81">
        <v>179.16</v>
      </c>
      <c r="M98" s="81">
        <v>179.16</v>
      </c>
      <c r="N98" s="81">
        <v>179.16</v>
      </c>
      <c r="O98" s="81">
        <v>179.16</v>
      </c>
      <c r="P98" s="81">
        <v>179.16</v>
      </c>
      <c r="Q98" s="81">
        <v>179.16</v>
      </c>
      <c r="R98" s="81">
        <v>179.16</v>
      </c>
      <c r="S98" s="81">
        <v>179.16</v>
      </c>
      <c r="T98" s="81">
        <v>179.16</v>
      </c>
      <c r="U98" s="81">
        <v>179.16</v>
      </c>
      <c r="V98" s="81">
        <v>179.16</v>
      </c>
      <c r="W98" s="81">
        <v>179.16</v>
      </c>
      <c r="X98" s="81">
        <v>179.16</v>
      </c>
      <c r="Y98" s="81">
        <v>179.16</v>
      </c>
      <c r="Z98" s="81">
        <v>179.16</v>
      </c>
      <c r="AA98" s="81">
        <v>179.16</v>
      </c>
      <c r="AB98" s="81">
        <v>179.16</v>
      </c>
      <c r="AC98" s="81">
        <v>179.16</v>
      </c>
      <c r="AD98" s="81">
        <v>179.16</v>
      </c>
      <c r="AE98" s="81">
        <v>179.16</v>
      </c>
      <c r="AF98" s="81">
        <v>179.16</v>
      </c>
      <c r="AG98" s="81">
        <v>179.16</v>
      </c>
      <c r="AH98" s="81">
        <v>179.16</v>
      </c>
      <c r="AI98" s="81">
        <v>179.16</v>
      </c>
      <c r="AJ98" s="81">
        <v>179.16</v>
      </c>
      <c r="AK98" s="81">
        <v>179.16</v>
      </c>
      <c r="AL98" s="81">
        <v>179.16</v>
      </c>
      <c r="AM98" s="81">
        <v>179.16</v>
      </c>
      <c r="AN98" s="81">
        <v>179.16</v>
      </c>
      <c r="AO98" s="81">
        <v>179.16</v>
      </c>
      <c r="AP98" s="81">
        <v>179.16</v>
      </c>
    </row>
    <row r="99" spans="1:42" x14ac:dyDescent="0.3">
      <c r="A99" s="84">
        <v>20</v>
      </c>
      <c r="B99" s="84" t="s">
        <v>232</v>
      </c>
      <c r="C99" s="84" t="s">
        <v>233</v>
      </c>
      <c r="D99" s="84">
        <v>3</v>
      </c>
      <c r="E99" s="84" t="s">
        <v>282</v>
      </c>
      <c r="F99" s="84" t="s">
        <v>353</v>
      </c>
      <c r="G99" s="84" t="s">
        <v>354</v>
      </c>
      <c r="H99" s="84" t="s">
        <v>291</v>
      </c>
      <c r="I99" s="84">
        <v>0</v>
      </c>
      <c r="J99" s="122">
        <v>10437.175922330096</v>
      </c>
      <c r="K99" s="123">
        <v>10071.874765048542</v>
      </c>
      <c r="L99" s="123">
        <v>9719.3591482718421</v>
      </c>
      <c r="M99" s="123">
        <v>9379.1815780823272</v>
      </c>
      <c r="N99" s="123">
        <v>9050.9102228494448</v>
      </c>
      <c r="O99" s="123">
        <v>8734.1283650497135</v>
      </c>
      <c r="P99" s="123">
        <v>8428.4338722729735</v>
      </c>
      <c r="Q99" s="123">
        <v>8133.4386867434196</v>
      </c>
      <c r="R99" s="123">
        <v>7848.7683327074001</v>
      </c>
      <c r="S99" s="123">
        <v>7574.0614410626413</v>
      </c>
      <c r="T99" s="123">
        <v>7308.9692906254486</v>
      </c>
      <c r="U99" s="123">
        <v>7053.1553654535574</v>
      </c>
      <c r="V99" s="123">
        <v>6806.2949276626823</v>
      </c>
      <c r="W99" s="123">
        <v>6568.074605194488</v>
      </c>
      <c r="X99" s="123">
        <v>6338.1919940126809</v>
      </c>
      <c r="Y99" s="123">
        <v>6116.3552742222364</v>
      </c>
      <c r="Z99" s="123">
        <v>5902.2828396244577</v>
      </c>
      <c r="AA99" s="123">
        <v>5695.7029402376011</v>
      </c>
      <c r="AB99" s="123">
        <v>5496.3533373292848</v>
      </c>
      <c r="AC99" s="123">
        <v>5303.9809705227599</v>
      </c>
      <c r="AD99" s="123">
        <v>5118.3416365544635</v>
      </c>
      <c r="AE99" s="123">
        <v>4785.6494301784232</v>
      </c>
      <c r="AF99" s="123">
        <v>4331.0127343114727</v>
      </c>
      <c r="AG99" s="123">
        <v>3746.3260151794238</v>
      </c>
      <c r="AH99" s="123">
        <v>3240.5720031302017</v>
      </c>
      <c r="AI99" s="123">
        <v>2803.0947827076243</v>
      </c>
      <c r="AJ99" s="123">
        <v>2424.6769870420949</v>
      </c>
      <c r="AK99" s="123">
        <v>2097.3455937914118</v>
      </c>
      <c r="AL99" s="123">
        <v>1814.2039386295712</v>
      </c>
      <c r="AM99" s="123">
        <v>1406.0080524379177</v>
      </c>
      <c r="AN99" s="123">
        <v>878.75503277369853</v>
      </c>
      <c r="AO99" s="123">
        <v>373.47088892882186</v>
      </c>
      <c r="AP99" s="123">
        <v>0</v>
      </c>
    </row>
    <row r="100" spans="1:42" x14ac:dyDescent="0.3">
      <c r="A100" s="84">
        <v>20</v>
      </c>
      <c r="B100" s="84" t="s">
        <v>232</v>
      </c>
      <c r="C100" s="84" t="s">
        <v>233</v>
      </c>
      <c r="D100" s="84">
        <v>4</v>
      </c>
      <c r="E100" s="84" t="s">
        <v>284</v>
      </c>
      <c r="F100" s="84"/>
      <c r="G100" s="84"/>
      <c r="H100" s="84" t="s">
        <v>283</v>
      </c>
      <c r="I100" s="84">
        <v>0</v>
      </c>
      <c r="J100" s="84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</row>
    <row r="101" spans="1:42" x14ac:dyDescent="0.3">
      <c r="A101" s="84">
        <v>20</v>
      </c>
      <c r="B101" s="84" t="s">
        <v>232</v>
      </c>
      <c r="C101" s="84" t="s">
        <v>233</v>
      </c>
      <c r="D101" s="84">
        <v>5</v>
      </c>
      <c r="E101" s="84" t="s">
        <v>286</v>
      </c>
      <c r="F101" s="84"/>
      <c r="G101" s="84"/>
      <c r="H101" s="84" t="s">
        <v>283</v>
      </c>
      <c r="I101" s="84">
        <v>0</v>
      </c>
      <c r="J101" s="84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</row>
    <row r="102" spans="1:42" x14ac:dyDescent="0.3">
      <c r="A102" s="86">
        <v>21</v>
      </c>
      <c r="B102" s="86" t="s">
        <v>234</v>
      </c>
      <c r="C102" s="86" t="s">
        <v>235</v>
      </c>
      <c r="D102" s="86">
        <v>1</v>
      </c>
      <c r="E102" s="86" t="s">
        <v>276</v>
      </c>
      <c r="F102" s="86" t="s">
        <v>350</v>
      </c>
      <c r="G102" s="86" t="s">
        <v>351</v>
      </c>
      <c r="H102" s="86" t="s">
        <v>290</v>
      </c>
      <c r="I102" s="86">
        <v>0</v>
      </c>
      <c r="J102" s="86">
        <v>27594.3</v>
      </c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</row>
    <row r="103" spans="1:42" x14ac:dyDescent="0.3">
      <c r="A103" s="86">
        <v>21</v>
      </c>
      <c r="B103" s="86" t="s">
        <v>234</v>
      </c>
      <c r="C103" s="86" t="s">
        <v>235</v>
      </c>
      <c r="D103" s="86">
        <v>2</v>
      </c>
      <c r="E103" s="86" t="s">
        <v>278</v>
      </c>
      <c r="F103" s="86" t="s">
        <v>352</v>
      </c>
      <c r="G103" s="86" t="s">
        <v>352</v>
      </c>
      <c r="H103" s="86" t="s">
        <v>291</v>
      </c>
      <c r="I103" s="86">
        <v>0</v>
      </c>
      <c r="J103" s="86">
        <v>179.16</v>
      </c>
      <c r="K103" s="81">
        <v>179.16</v>
      </c>
      <c r="L103" s="81">
        <v>179.16</v>
      </c>
      <c r="M103" s="81">
        <v>179.16</v>
      </c>
      <c r="N103" s="81">
        <v>179.16</v>
      </c>
      <c r="O103" s="81">
        <v>179.16</v>
      </c>
      <c r="P103" s="81">
        <v>179.16</v>
      </c>
      <c r="Q103" s="81">
        <v>179.16</v>
      </c>
      <c r="R103" s="81">
        <v>179.16</v>
      </c>
      <c r="S103" s="81">
        <v>179.16</v>
      </c>
      <c r="T103" s="81">
        <v>179.16</v>
      </c>
      <c r="U103" s="81">
        <v>179.16</v>
      </c>
      <c r="V103" s="81">
        <v>179.16</v>
      </c>
      <c r="W103" s="81">
        <v>179.16</v>
      </c>
      <c r="X103" s="81">
        <v>179.16</v>
      </c>
      <c r="Y103" s="81">
        <v>179.16</v>
      </c>
      <c r="Z103" s="81">
        <v>179.16</v>
      </c>
      <c r="AA103" s="81">
        <v>179.16</v>
      </c>
      <c r="AB103" s="81">
        <v>179.16</v>
      </c>
      <c r="AC103" s="81">
        <v>179.16</v>
      </c>
      <c r="AD103" s="81">
        <v>179.16</v>
      </c>
      <c r="AE103" s="81">
        <v>179.16</v>
      </c>
      <c r="AF103" s="81">
        <v>179.16</v>
      </c>
      <c r="AG103" s="81">
        <v>179.16</v>
      </c>
      <c r="AH103" s="81">
        <v>179.16</v>
      </c>
      <c r="AI103" s="81">
        <v>179.16</v>
      </c>
      <c r="AJ103" s="81">
        <v>179.16</v>
      </c>
      <c r="AK103" s="81">
        <v>179.16</v>
      </c>
      <c r="AL103" s="81">
        <v>179.16</v>
      </c>
      <c r="AM103" s="81">
        <v>179.16</v>
      </c>
      <c r="AN103" s="81">
        <v>179.16</v>
      </c>
      <c r="AO103" s="81">
        <v>179.16</v>
      </c>
      <c r="AP103" s="81">
        <v>179.16</v>
      </c>
    </row>
    <row r="104" spans="1:42" x14ac:dyDescent="0.3">
      <c r="A104" s="82">
        <v>21</v>
      </c>
      <c r="B104" s="86" t="s">
        <v>234</v>
      </c>
      <c r="C104" s="82" t="s">
        <v>235</v>
      </c>
      <c r="D104" s="86">
        <v>3</v>
      </c>
      <c r="E104" s="86" t="s">
        <v>282</v>
      </c>
      <c r="F104" s="82" t="s">
        <v>353</v>
      </c>
      <c r="G104" s="86" t="s">
        <v>354</v>
      </c>
      <c r="H104" s="86" t="s">
        <v>291</v>
      </c>
      <c r="I104" s="86">
        <v>0</v>
      </c>
      <c r="J104" s="124">
        <v>6784.1643495145636</v>
      </c>
      <c r="K104" s="123">
        <v>6546.7185972815532</v>
      </c>
      <c r="L104" s="123">
        <v>6317.5834463766987</v>
      </c>
      <c r="M104" s="123">
        <v>6096.4680257535138</v>
      </c>
      <c r="N104" s="123">
        <v>5883.0916448521402</v>
      </c>
      <c r="O104" s="123">
        <v>5677.183437282315</v>
      </c>
      <c r="P104" s="123">
        <v>5478.4820169774339</v>
      </c>
      <c r="Q104" s="123">
        <v>5286.7351463832238</v>
      </c>
      <c r="R104" s="123">
        <v>5101.6994162598112</v>
      </c>
      <c r="S104" s="123">
        <v>4923.1399366907181</v>
      </c>
      <c r="T104" s="123">
        <v>4750.8300389065425</v>
      </c>
      <c r="U104" s="123">
        <v>4584.5509875448133</v>
      </c>
      <c r="V104" s="123">
        <v>4424.0917029807451</v>
      </c>
      <c r="W104" s="123">
        <v>4269.248493376419</v>
      </c>
      <c r="X104" s="123">
        <v>4119.8247961082443</v>
      </c>
      <c r="Y104" s="123">
        <v>3975.6309282444558</v>
      </c>
      <c r="Z104" s="123">
        <v>3836.4838457558999</v>
      </c>
      <c r="AA104" s="123">
        <v>3702.2069111544433</v>
      </c>
      <c r="AB104" s="123">
        <v>3572.6296692640376</v>
      </c>
      <c r="AC104" s="123">
        <v>3447.587630839796</v>
      </c>
      <c r="AD104" s="123">
        <v>3326.922063760403</v>
      </c>
      <c r="AE104" s="123">
        <v>3110.6721296159772</v>
      </c>
      <c r="AF104" s="123">
        <v>2815.1582773024593</v>
      </c>
      <c r="AG104" s="123">
        <v>2435.1119098666272</v>
      </c>
      <c r="AH104" s="123">
        <v>2106.3718020346323</v>
      </c>
      <c r="AI104" s="123">
        <v>1822.011608759957</v>
      </c>
      <c r="AJ104" s="123">
        <v>1576.0400415773627</v>
      </c>
      <c r="AK104" s="123">
        <v>1363.2746359644186</v>
      </c>
      <c r="AL104" s="123">
        <v>1179.232560109222</v>
      </c>
      <c r="AM104" s="123">
        <v>913.90523408464708</v>
      </c>
      <c r="AN104" s="123">
        <v>571.19077130290441</v>
      </c>
      <c r="AO104" s="123">
        <v>242.75607780373437</v>
      </c>
      <c r="AP104" s="123">
        <v>0</v>
      </c>
    </row>
    <row r="105" spans="1:42" x14ac:dyDescent="0.3">
      <c r="A105" s="82">
        <v>21</v>
      </c>
      <c r="B105" s="82" t="s">
        <v>234</v>
      </c>
      <c r="C105" s="82" t="s">
        <v>235</v>
      </c>
      <c r="D105" s="82">
        <v>4</v>
      </c>
      <c r="E105" s="82" t="s">
        <v>284</v>
      </c>
      <c r="F105" s="82"/>
      <c r="G105" s="82"/>
      <c r="H105" s="82" t="s">
        <v>283</v>
      </c>
      <c r="I105" s="82">
        <v>0</v>
      </c>
      <c r="J105" s="8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</row>
    <row r="106" spans="1:42" x14ac:dyDescent="0.3">
      <c r="A106" s="82">
        <v>21</v>
      </c>
      <c r="B106" s="82" t="s">
        <v>234</v>
      </c>
      <c r="C106" s="82" t="s">
        <v>235</v>
      </c>
      <c r="D106" s="82">
        <v>5</v>
      </c>
      <c r="E106" s="82" t="s">
        <v>286</v>
      </c>
      <c r="F106" s="82"/>
      <c r="G106" s="82"/>
      <c r="H106" s="82" t="s">
        <v>283</v>
      </c>
      <c r="I106" s="82">
        <v>0</v>
      </c>
      <c r="J106" s="82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</row>
    <row r="107" spans="1:42" x14ac:dyDescent="0.3">
      <c r="A107" s="84">
        <v>22</v>
      </c>
      <c r="B107" s="84" t="s">
        <v>236</v>
      </c>
      <c r="C107" s="84" t="s">
        <v>237</v>
      </c>
      <c r="D107" s="84">
        <v>1</v>
      </c>
      <c r="E107" s="84" t="s">
        <v>276</v>
      </c>
      <c r="F107" s="84" t="s">
        <v>360</v>
      </c>
      <c r="G107" s="84" t="s">
        <v>351</v>
      </c>
      <c r="H107" s="84" t="s">
        <v>355</v>
      </c>
      <c r="I107" s="84">
        <v>0</v>
      </c>
      <c r="J107" s="84">
        <v>1.4</v>
      </c>
      <c r="K107" s="81">
        <v>0.955501245</v>
      </c>
      <c r="L107" s="81">
        <v>0.91084803700000005</v>
      </c>
      <c r="M107" s="81">
        <v>0.86634928099999997</v>
      </c>
      <c r="N107" s="81">
        <v>0.82185052599999997</v>
      </c>
      <c r="O107" s="81">
        <v>0.80696672899999999</v>
      </c>
      <c r="P107" s="81">
        <v>0.79208293200000002</v>
      </c>
      <c r="Q107" s="81">
        <v>0.77228753699999997</v>
      </c>
      <c r="R107" s="81">
        <v>0.75249395799999996</v>
      </c>
      <c r="S107" s="81">
        <v>0.73269856300000002</v>
      </c>
      <c r="T107" s="81">
        <v>0.71290498400000002</v>
      </c>
      <c r="U107" s="81">
        <v>0.70293096899999996</v>
      </c>
      <c r="V107" s="81">
        <v>0.69310958899999997</v>
      </c>
      <c r="W107" s="81">
        <v>0.69142151100000004</v>
      </c>
      <c r="X107" s="81">
        <v>0.68973525000000002</v>
      </c>
      <c r="Y107" s="81">
        <v>0.68804717199999998</v>
      </c>
      <c r="Z107" s="81">
        <v>0.68635909399999995</v>
      </c>
      <c r="AA107" s="81">
        <v>0.68482365099999998</v>
      </c>
      <c r="AB107" s="81">
        <v>0.68313557300000005</v>
      </c>
      <c r="AC107" s="81">
        <v>0.68144931200000003</v>
      </c>
      <c r="AD107" s="81">
        <v>0.67976123399999999</v>
      </c>
      <c r="AE107" s="81">
        <v>0.67807315599999995</v>
      </c>
      <c r="AF107" s="81">
        <v>0.67638507800000003</v>
      </c>
      <c r="AG107" s="81">
        <v>0.67484963600000003</v>
      </c>
      <c r="AH107" s="81">
        <v>0.67316155799999999</v>
      </c>
      <c r="AI107" s="81">
        <v>0.67147529699999997</v>
      </c>
      <c r="AJ107" s="81">
        <v>0.66978721900000004</v>
      </c>
      <c r="AK107" s="81">
        <v>0.66809914100000001</v>
      </c>
      <c r="AL107" s="81">
        <v>0.666411062</v>
      </c>
      <c r="AM107" s="81">
        <v>0.66487562</v>
      </c>
      <c r="AN107" s="81">
        <v>0.66318935899999998</v>
      </c>
      <c r="AO107" s="81">
        <v>0.66150128100000005</v>
      </c>
      <c r="AP107" s="81">
        <v>0.65981320300000001</v>
      </c>
    </row>
    <row r="108" spans="1:42" x14ac:dyDescent="0.3">
      <c r="A108" s="84">
        <v>22</v>
      </c>
      <c r="B108" s="84" t="s">
        <v>236</v>
      </c>
      <c r="C108" s="84" t="s">
        <v>237</v>
      </c>
      <c r="D108" s="84">
        <v>2</v>
      </c>
      <c r="E108" s="84" t="s">
        <v>278</v>
      </c>
      <c r="F108" s="84" t="s">
        <v>352</v>
      </c>
      <c r="G108" s="84" t="s">
        <v>352</v>
      </c>
      <c r="H108" s="84" t="s">
        <v>291</v>
      </c>
      <c r="I108" s="84">
        <v>0</v>
      </c>
      <c r="J108" s="84">
        <v>59.122799999999998</v>
      </c>
      <c r="K108" s="81">
        <v>59.122799999999998</v>
      </c>
      <c r="L108" s="81">
        <v>59.122799999999998</v>
      </c>
      <c r="M108" s="81">
        <v>59.122799999999998</v>
      </c>
      <c r="N108" s="81">
        <v>59.122799999999998</v>
      </c>
      <c r="O108" s="81">
        <v>59.122799999999998</v>
      </c>
      <c r="P108" s="81">
        <v>59.122799999999998</v>
      </c>
      <c r="Q108" s="81">
        <v>59.122799999999998</v>
      </c>
      <c r="R108" s="81">
        <v>59.122799999999998</v>
      </c>
      <c r="S108" s="81">
        <v>59.122799999999998</v>
      </c>
      <c r="T108" s="81">
        <v>59.122799999999998</v>
      </c>
      <c r="U108" s="81">
        <v>59.122799999999998</v>
      </c>
      <c r="V108" s="81">
        <v>59.122799999999998</v>
      </c>
      <c r="W108" s="81">
        <v>59.122799999999998</v>
      </c>
      <c r="X108" s="81">
        <v>59.122799999999998</v>
      </c>
      <c r="Y108" s="81">
        <v>59.122799999999998</v>
      </c>
      <c r="Z108" s="81">
        <v>59.122799999999998</v>
      </c>
      <c r="AA108" s="81">
        <v>59.122799999999998</v>
      </c>
      <c r="AB108" s="81">
        <v>59.122799999999998</v>
      </c>
      <c r="AC108" s="81">
        <v>59.122799999999998</v>
      </c>
      <c r="AD108" s="81">
        <v>59.122799999999998</v>
      </c>
      <c r="AE108" s="81">
        <v>59.122799999999998</v>
      </c>
      <c r="AF108" s="81">
        <v>59.122799999999998</v>
      </c>
      <c r="AG108" s="81">
        <v>59.122799999999998</v>
      </c>
      <c r="AH108" s="81">
        <v>59.122799999999998</v>
      </c>
      <c r="AI108" s="81">
        <v>59.122799999999998</v>
      </c>
      <c r="AJ108" s="81">
        <v>59.122799999999998</v>
      </c>
      <c r="AK108" s="81">
        <v>59.122799999999998</v>
      </c>
      <c r="AL108" s="81">
        <v>59.122799999999998</v>
      </c>
      <c r="AM108" s="81">
        <v>59.122799999999998</v>
      </c>
      <c r="AN108" s="81">
        <v>59.122799999999998</v>
      </c>
      <c r="AO108" s="81">
        <v>59.122799999999998</v>
      </c>
      <c r="AP108" s="81">
        <v>59.122799999999998</v>
      </c>
    </row>
    <row r="109" spans="1:42" x14ac:dyDescent="0.3">
      <c r="A109" s="84">
        <v>22</v>
      </c>
      <c r="B109" s="84" t="s">
        <v>236</v>
      </c>
      <c r="C109" s="84" t="s">
        <v>237</v>
      </c>
      <c r="D109" s="84">
        <v>3</v>
      </c>
      <c r="E109" s="84" t="s">
        <v>282</v>
      </c>
      <c r="F109" s="84" t="s">
        <v>353</v>
      </c>
      <c r="G109" s="84" t="s">
        <v>354</v>
      </c>
      <c r="H109" s="84" t="s">
        <v>283</v>
      </c>
      <c r="I109" s="84">
        <v>0</v>
      </c>
      <c r="J109" s="84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</row>
    <row r="110" spans="1:42" x14ac:dyDescent="0.3">
      <c r="A110" s="84">
        <v>22</v>
      </c>
      <c r="B110" s="84" t="s">
        <v>236</v>
      </c>
      <c r="C110" s="84" t="s">
        <v>237</v>
      </c>
      <c r="D110" s="84">
        <v>4</v>
      </c>
      <c r="E110" s="84" t="s">
        <v>284</v>
      </c>
      <c r="F110" s="84"/>
      <c r="G110" s="84"/>
      <c r="H110" s="84" t="s">
        <v>283</v>
      </c>
      <c r="I110" s="84">
        <v>0</v>
      </c>
      <c r="J110" s="84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</row>
    <row r="111" spans="1:42" x14ac:dyDescent="0.3">
      <c r="A111" s="84">
        <v>22</v>
      </c>
      <c r="B111" s="84" t="s">
        <v>236</v>
      </c>
      <c r="C111" s="84" t="s">
        <v>237</v>
      </c>
      <c r="D111" s="84">
        <v>5</v>
      </c>
      <c r="E111" s="84" t="s">
        <v>286</v>
      </c>
      <c r="F111" s="84"/>
      <c r="G111" s="84"/>
      <c r="H111" s="84" t="s">
        <v>283</v>
      </c>
      <c r="I111" s="84">
        <v>0</v>
      </c>
      <c r="J111" s="84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</row>
    <row r="112" spans="1:42" x14ac:dyDescent="0.3">
      <c r="A112" s="86">
        <v>23</v>
      </c>
      <c r="B112" s="86" t="s">
        <v>238</v>
      </c>
      <c r="C112" s="86" t="s">
        <v>239</v>
      </c>
      <c r="D112" s="86">
        <v>1</v>
      </c>
      <c r="E112" s="86" t="s">
        <v>276</v>
      </c>
      <c r="F112" s="86" t="s">
        <v>350</v>
      </c>
      <c r="G112" s="86" t="s">
        <v>351</v>
      </c>
      <c r="H112" s="86" t="s">
        <v>290</v>
      </c>
      <c r="I112" s="86">
        <v>0</v>
      </c>
      <c r="J112" s="86">
        <v>98642.15</v>
      </c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</row>
    <row r="113" spans="1:42" x14ac:dyDescent="0.3">
      <c r="A113" s="86">
        <v>23</v>
      </c>
      <c r="B113" s="86" t="s">
        <v>238</v>
      </c>
      <c r="C113" s="86" t="s">
        <v>239</v>
      </c>
      <c r="D113" s="86">
        <v>2</v>
      </c>
      <c r="E113" s="86" t="s">
        <v>278</v>
      </c>
      <c r="F113" s="86" t="s">
        <v>352</v>
      </c>
      <c r="G113" s="86" t="s">
        <v>352</v>
      </c>
      <c r="H113" s="86" t="s">
        <v>291</v>
      </c>
      <c r="I113" s="86">
        <v>0</v>
      </c>
      <c r="J113" s="86">
        <v>464.79</v>
      </c>
      <c r="K113" s="81">
        <v>464.79</v>
      </c>
      <c r="L113" s="81">
        <v>464.79</v>
      </c>
      <c r="M113" s="81">
        <v>464.79</v>
      </c>
      <c r="N113" s="81">
        <v>464.79</v>
      </c>
      <c r="O113" s="81">
        <v>464.79</v>
      </c>
      <c r="P113" s="81">
        <v>464.79</v>
      </c>
      <c r="Q113" s="81">
        <v>464.79</v>
      </c>
      <c r="R113" s="81">
        <v>464.79</v>
      </c>
      <c r="S113" s="81">
        <v>464.79</v>
      </c>
      <c r="T113" s="81">
        <v>464.79</v>
      </c>
      <c r="U113" s="81">
        <v>464.79</v>
      </c>
      <c r="V113" s="81">
        <v>464.79</v>
      </c>
      <c r="W113" s="81">
        <v>464.79</v>
      </c>
      <c r="X113" s="81">
        <v>464.79</v>
      </c>
      <c r="Y113" s="81">
        <v>464.79</v>
      </c>
      <c r="Z113" s="81">
        <v>464.79</v>
      </c>
      <c r="AA113" s="81">
        <v>464.79</v>
      </c>
      <c r="AB113" s="81">
        <v>464.79</v>
      </c>
      <c r="AC113" s="81">
        <v>464.79</v>
      </c>
      <c r="AD113" s="81">
        <v>464.79</v>
      </c>
      <c r="AE113" s="81">
        <v>464.79</v>
      </c>
      <c r="AF113" s="81">
        <v>464.79</v>
      </c>
      <c r="AG113" s="81">
        <v>464.79</v>
      </c>
      <c r="AH113" s="81">
        <v>464.79</v>
      </c>
      <c r="AI113" s="81">
        <v>464.79</v>
      </c>
      <c r="AJ113" s="81">
        <v>464.79</v>
      </c>
      <c r="AK113" s="81">
        <v>464.79</v>
      </c>
      <c r="AL113" s="81">
        <v>464.79</v>
      </c>
      <c r="AM113" s="81">
        <v>464.79</v>
      </c>
      <c r="AN113" s="81">
        <v>464.79</v>
      </c>
      <c r="AO113" s="81">
        <v>464.79</v>
      </c>
      <c r="AP113" s="81">
        <v>464.79</v>
      </c>
    </row>
    <row r="114" spans="1:42" x14ac:dyDescent="0.3">
      <c r="A114" s="82">
        <v>23</v>
      </c>
      <c r="B114" s="86" t="s">
        <v>238</v>
      </c>
      <c r="C114" s="82" t="s">
        <v>239</v>
      </c>
      <c r="D114" s="86">
        <v>3</v>
      </c>
      <c r="E114" s="86" t="s">
        <v>282</v>
      </c>
      <c r="F114" s="82" t="s">
        <v>353</v>
      </c>
      <c r="G114" s="86" t="s">
        <v>354</v>
      </c>
      <c r="H114" s="86" t="s">
        <v>291</v>
      </c>
      <c r="I114" s="86">
        <v>0</v>
      </c>
      <c r="J114" s="86">
        <v>71082</v>
      </c>
      <c r="K114" s="81">
        <v>68594.13</v>
      </c>
      <c r="L114" s="81">
        <v>66193.335449999999</v>
      </c>
      <c r="M114" s="81">
        <v>63876.568709249994</v>
      </c>
      <c r="N114" s="81">
        <v>61640.888804426242</v>
      </c>
      <c r="O114" s="81">
        <v>59483.457696271318</v>
      </c>
      <c r="P114" s="81">
        <v>57401.536676901822</v>
      </c>
      <c r="Q114" s="81">
        <v>55392.482893210254</v>
      </c>
      <c r="R114" s="81">
        <v>53453.745991947893</v>
      </c>
      <c r="S114" s="81">
        <v>51582.864882229718</v>
      </c>
      <c r="T114" s="81">
        <v>49777.464611351679</v>
      </c>
      <c r="U114" s="81">
        <v>48035.253349954372</v>
      </c>
      <c r="V114" s="81">
        <v>46354.019482705968</v>
      </c>
      <c r="W114" s="81">
        <v>44731.628800811261</v>
      </c>
      <c r="X114" s="81">
        <v>43166.021792782863</v>
      </c>
      <c r="Y114" s="81">
        <v>41655.211030035462</v>
      </c>
      <c r="Z114" s="81">
        <v>40197.278643984217</v>
      </c>
      <c r="AA114" s="81">
        <v>38790.373891444768</v>
      </c>
      <c r="AB114" s="81">
        <v>37432.710805244198</v>
      </c>
      <c r="AC114" s="81">
        <v>36122.565927060648</v>
      </c>
      <c r="AD114" s="81">
        <v>34858.276119613525</v>
      </c>
      <c r="AE114" s="81">
        <v>32592.48817183865</v>
      </c>
      <c r="AF114" s="81">
        <v>29496.201795513978</v>
      </c>
      <c r="AG114" s="81">
        <v>25514.214553119589</v>
      </c>
      <c r="AH114" s="81">
        <v>22069.795588448444</v>
      </c>
      <c r="AI114" s="81">
        <v>19090.373184007902</v>
      </c>
      <c r="AJ114" s="81">
        <v>16513.172804166836</v>
      </c>
      <c r="AK114" s="81">
        <v>14283.894475604313</v>
      </c>
      <c r="AL114" s="81">
        <v>12355.568721397731</v>
      </c>
      <c r="AM114" s="81">
        <v>9575.5657590832416</v>
      </c>
      <c r="AN114" s="81">
        <v>5984.728599427026</v>
      </c>
      <c r="AO114" s="81">
        <v>2543.5096547564858</v>
      </c>
      <c r="AP114" s="81">
        <v>0</v>
      </c>
    </row>
    <row r="115" spans="1:42" x14ac:dyDescent="0.3">
      <c r="A115" s="82">
        <v>23</v>
      </c>
      <c r="B115" s="82" t="s">
        <v>238</v>
      </c>
      <c r="C115" s="82" t="s">
        <v>239</v>
      </c>
      <c r="D115" s="82">
        <v>4</v>
      </c>
      <c r="E115" s="82" t="s">
        <v>284</v>
      </c>
      <c r="F115" s="82"/>
      <c r="G115" s="82"/>
      <c r="H115" s="82" t="s">
        <v>283</v>
      </c>
      <c r="I115" s="82">
        <v>0</v>
      </c>
      <c r="J115" s="82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</row>
    <row r="116" spans="1:42" x14ac:dyDescent="0.3">
      <c r="A116" s="82">
        <v>23</v>
      </c>
      <c r="B116" s="82" t="s">
        <v>238</v>
      </c>
      <c r="C116" s="82" t="s">
        <v>239</v>
      </c>
      <c r="D116" s="82">
        <v>5</v>
      </c>
      <c r="E116" s="82" t="s">
        <v>286</v>
      </c>
      <c r="F116" s="82"/>
      <c r="G116" s="82"/>
      <c r="H116" s="82" t="s">
        <v>283</v>
      </c>
      <c r="I116" s="82">
        <v>0</v>
      </c>
      <c r="J116" s="82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</row>
    <row r="117" spans="1:42" x14ac:dyDescent="0.3">
      <c r="A117" s="84">
        <v>24</v>
      </c>
      <c r="B117" s="84" t="s">
        <v>240</v>
      </c>
      <c r="C117" s="84" t="s">
        <v>241</v>
      </c>
      <c r="D117" s="84">
        <v>1</v>
      </c>
      <c r="E117" s="84" t="s">
        <v>276</v>
      </c>
      <c r="F117" s="84" t="s">
        <v>361</v>
      </c>
      <c r="G117" s="84" t="s">
        <v>351</v>
      </c>
      <c r="H117" s="84" t="s">
        <v>355</v>
      </c>
      <c r="I117" s="84">
        <v>0</v>
      </c>
      <c r="J117" s="84">
        <v>2.0106999999999999</v>
      </c>
      <c r="K117" s="81">
        <v>0.99709497199999997</v>
      </c>
      <c r="L117" s="81">
        <v>0.994413408</v>
      </c>
      <c r="M117" s="81">
        <v>0.99150837999999997</v>
      </c>
      <c r="N117" s="81">
        <v>0.988826816</v>
      </c>
      <c r="O117" s="81">
        <v>0.98592178799999997</v>
      </c>
      <c r="P117" s="81">
        <v>0.98324022300000002</v>
      </c>
      <c r="Q117" s="81">
        <v>0.98033519599999996</v>
      </c>
      <c r="R117" s="81">
        <v>0.97765363100000002</v>
      </c>
      <c r="S117" s="81">
        <v>0.97474860299999999</v>
      </c>
      <c r="T117" s="81">
        <v>0.97206703900000002</v>
      </c>
      <c r="U117" s="81">
        <v>0.96916201099999999</v>
      </c>
      <c r="V117" s="81">
        <v>0.96648044700000002</v>
      </c>
      <c r="W117" s="81">
        <v>0.96357541899999999</v>
      </c>
      <c r="X117" s="81">
        <v>0.96067039099999996</v>
      </c>
      <c r="Y117" s="81">
        <v>0.95798882699999999</v>
      </c>
      <c r="Z117" s="81">
        <v>0.95508379899999996</v>
      </c>
      <c r="AA117" s="81">
        <v>0.95240223499999999</v>
      </c>
      <c r="AB117" s="81">
        <v>0.94949720699999995</v>
      </c>
      <c r="AC117" s="81">
        <v>0.94681564200000001</v>
      </c>
      <c r="AD117" s="81">
        <v>0.94391061499999995</v>
      </c>
      <c r="AE117" s="81">
        <v>0.94122905000000001</v>
      </c>
      <c r="AF117" s="81">
        <v>0.93832402199999998</v>
      </c>
      <c r="AG117" s="81">
        <v>0.93564245800000001</v>
      </c>
      <c r="AH117" s="81">
        <v>0.93273742999999998</v>
      </c>
      <c r="AI117" s="81">
        <v>0.93005586600000001</v>
      </c>
      <c r="AJ117" s="81">
        <v>0.92715083799999998</v>
      </c>
      <c r="AK117" s="81">
        <v>0.92424580999999995</v>
      </c>
      <c r="AL117" s="81">
        <v>0.92156424599999998</v>
      </c>
      <c r="AM117" s="81">
        <v>0.91865921800000006</v>
      </c>
      <c r="AN117" s="81">
        <v>0.91597765399999997</v>
      </c>
      <c r="AO117" s="81">
        <v>0.91307262600000005</v>
      </c>
      <c r="AP117" s="81">
        <v>0.910391061</v>
      </c>
    </row>
    <row r="118" spans="1:42" x14ac:dyDescent="0.3">
      <c r="A118" s="84">
        <v>24</v>
      </c>
      <c r="B118" s="84" t="s">
        <v>240</v>
      </c>
      <c r="C118" s="84" t="s">
        <v>241</v>
      </c>
      <c r="D118" s="84">
        <v>2</v>
      </c>
      <c r="E118" s="84" t="s">
        <v>278</v>
      </c>
      <c r="F118" s="84" t="s">
        <v>352</v>
      </c>
      <c r="G118" s="84" t="s">
        <v>352</v>
      </c>
      <c r="H118" s="84" t="s">
        <v>291</v>
      </c>
      <c r="I118" s="84">
        <v>0</v>
      </c>
      <c r="J118" s="84">
        <v>153.38069999999999</v>
      </c>
      <c r="K118" s="81">
        <v>153.38069999999999</v>
      </c>
      <c r="L118" s="81">
        <v>153.38069999999999</v>
      </c>
      <c r="M118" s="81">
        <v>153.38069999999999</v>
      </c>
      <c r="N118" s="81">
        <v>153.38069999999999</v>
      </c>
      <c r="O118" s="81">
        <v>153.38069999999999</v>
      </c>
      <c r="P118" s="81">
        <v>153.38069999999999</v>
      </c>
      <c r="Q118" s="81">
        <v>153.38069999999999</v>
      </c>
      <c r="R118" s="81">
        <v>153.38069999999999</v>
      </c>
      <c r="S118" s="81">
        <v>153.38069999999999</v>
      </c>
      <c r="T118" s="81">
        <v>153.38069999999999</v>
      </c>
      <c r="U118" s="81">
        <v>153.38069999999999</v>
      </c>
      <c r="V118" s="81">
        <v>153.38069999999999</v>
      </c>
      <c r="W118" s="81">
        <v>153.38069999999999</v>
      </c>
      <c r="X118" s="81">
        <v>153.38069999999999</v>
      </c>
      <c r="Y118" s="81">
        <v>153.38069999999999</v>
      </c>
      <c r="Z118" s="81">
        <v>153.38069999999999</v>
      </c>
      <c r="AA118" s="81">
        <v>153.38069999999999</v>
      </c>
      <c r="AB118" s="81">
        <v>153.38069999999999</v>
      </c>
      <c r="AC118" s="81">
        <v>153.38069999999999</v>
      </c>
      <c r="AD118" s="81">
        <v>153.38069999999999</v>
      </c>
      <c r="AE118" s="81">
        <v>153.38069999999999</v>
      </c>
      <c r="AF118" s="81">
        <v>153.38069999999999</v>
      </c>
      <c r="AG118" s="81">
        <v>153.38069999999999</v>
      </c>
      <c r="AH118" s="81">
        <v>153.38069999999999</v>
      </c>
      <c r="AI118" s="81">
        <v>153.38069999999999</v>
      </c>
      <c r="AJ118" s="81">
        <v>153.38069999999999</v>
      </c>
      <c r="AK118" s="81">
        <v>153.38069999999999</v>
      </c>
      <c r="AL118" s="81">
        <v>153.38069999999999</v>
      </c>
      <c r="AM118" s="81">
        <v>153.38069999999999</v>
      </c>
      <c r="AN118" s="81">
        <v>153.38069999999999</v>
      </c>
      <c r="AO118" s="81">
        <v>153.38069999999999</v>
      </c>
      <c r="AP118" s="81">
        <v>153.38069999999999</v>
      </c>
    </row>
    <row r="119" spans="1:42" x14ac:dyDescent="0.3">
      <c r="A119" s="84">
        <v>24</v>
      </c>
      <c r="B119" s="84" t="s">
        <v>240</v>
      </c>
      <c r="C119" s="84" t="s">
        <v>241</v>
      </c>
      <c r="D119" s="84">
        <v>3</v>
      </c>
      <c r="E119" s="84" t="s">
        <v>282</v>
      </c>
      <c r="F119" s="84" t="s">
        <v>353</v>
      </c>
      <c r="G119" s="84" t="s">
        <v>354</v>
      </c>
      <c r="H119" s="84" t="s">
        <v>283</v>
      </c>
      <c r="I119" s="84">
        <v>0</v>
      </c>
      <c r="J119" s="84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</row>
    <row r="120" spans="1:42" x14ac:dyDescent="0.3">
      <c r="A120" s="84">
        <v>24</v>
      </c>
      <c r="B120" s="84" t="s">
        <v>240</v>
      </c>
      <c r="C120" s="84" t="s">
        <v>241</v>
      </c>
      <c r="D120" s="84">
        <v>4</v>
      </c>
      <c r="E120" s="84" t="s">
        <v>284</v>
      </c>
      <c r="F120" s="84"/>
      <c r="G120" s="84"/>
      <c r="H120" s="84" t="s">
        <v>283</v>
      </c>
      <c r="I120" s="84">
        <v>0</v>
      </c>
      <c r="J120" s="84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</row>
    <row r="121" spans="1:42" x14ac:dyDescent="0.3">
      <c r="A121" s="84">
        <v>24</v>
      </c>
      <c r="B121" s="84" t="s">
        <v>240</v>
      </c>
      <c r="C121" s="84" t="s">
        <v>241</v>
      </c>
      <c r="D121" s="84">
        <v>5</v>
      </c>
      <c r="E121" s="84" t="s">
        <v>286</v>
      </c>
      <c r="F121" s="84"/>
      <c r="G121" s="84"/>
      <c r="H121" s="84" t="s">
        <v>283</v>
      </c>
      <c r="I121" s="84">
        <v>0</v>
      </c>
      <c r="J121" s="84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</row>
    <row r="122" spans="1:42" x14ac:dyDescent="0.3">
      <c r="A122" s="86">
        <v>25</v>
      </c>
      <c r="B122" s="86" t="s">
        <v>242</v>
      </c>
      <c r="C122" s="86" t="s">
        <v>243</v>
      </c>
      <c r="D122" s="86">
        <v>1</v>
      </c>
      <c r="E122" s="86" t="s">
        <v>276</v>
      </c>
      <c r="F122" s="86" t="s">
        <v>361</v>
      </c>
      <c r="G122" s="86" t="s">
        <v>351</v>
      </c>
      <c r="H122" s="86" t="s">
        <v>355</v>
      </c>
      <c r="I122" s="86">
        <v>0</v>
      </c>
      <c r="J122" s="86">
        <v>3.7086000000000001</v>
      </c>
      <c r="K122" s="83">
        <v>0.99373946499999999</v>
      </c>
      <c r="L122" s="83">
        <v>0.98747893099999995</v>
      </c>
      <c r="M122" s="83">
        <v>0.98133879099999999</v>
      </c>
      <c r="N122" s="83">
        <v>0.97507825699999995</v>
      </c>
      <c r="O122" s="83">
        <v>0.96881772200000005</v>
      </c>
      <c r="P122" s="83">
        <v>0.96267758199999998</v>
      </c>
      <c r="Q122" s="83">
        <v>0.95641704800000005</v>
      </c>
      <c r="R122" s="83">
        <v>0.95015651300000004</v>
      </c>
      <c r="S122" s="83">
        <v>0.94401637400000005</v>
      </c>
      <c r="T122" s="83">
        <v>0.93775583900000004</v>
      </c>
      <c r="U122" s="83">
        <v>0.931495305</v>
      </c>
      <c r="V122" s="83">
        <v>0.92523476999999998</v>
      </c>
      <c r="W122" s="83">
        <v>0.91909463000000002</v>
      </c>
      <c r="X122" s="83">
        <v>0.91283409599999998</v>
      </c>
      <c r="Y122" s="83">
        <v>0.90657356099999997</v>
      </c>
      <c r="Z122" s="83">
        <v>0.90043342199999998</v>
      </c>
      <c r="AA122" s="83">
        <v>0.89417288699999997</v>
      </c>
      <c r="AB122" s="83">
        <v>0.88791235300000004</v>
      </c>
      <c r="AC122" s="83">
        <v>0.88165181800000003</v>
      </c>
      <c r="AD122" s="83">
        <v>0.87551167799999996</v>
      </c>
      <c r="AE122" s="83">
        <v>0.86925114400000003</v>
      </c>
      <c r="AF122" s="83">
        <v>0.86299060900000002</v>
      </c>
      <c r="AG122" s="83">
        <v>0.85685047000000003</v>
      </c>
      <c r="AH122" s="83">
        <v>0.85058993500000002</v>
      </c>
      <c r="AI122" s="83">
        <v>0.84432940000000001</v>
      </c>
      <c r="AJ122" s="83">
        <v>0.83818926100000002</v>
      </c>
      <c r="AK122" s="83">
        <v>0.83192872600000001</v>
      </c>
      <c r="AL122" s="83">
        <v>0.82566819199999997</v>
      </c>
      <c r="AM122" s="83">
        <v>0.81940765699999996</v>
      </c>
      <c r="AN122" s="83">
        <v>0.813267517</v>
      </c>
      <c r="AO122" s="83">
        <v>0.80700698299999996</v>
      </c>
      <c r="AP122" s="83">
        <v>0.80074644800000006</v>
      </c>
    </row>
    <row r="123" spans="1:42" x14ac:dyDescent="0.3">
      <c r="A123" s="86">
        <v>25</v>
      </c>
      <c r="B123" s="86" t="s">
        <v>242</v>
      </c>
      <c r="C123" s="86" t="s">
        <v>243</v>
      </c>
      <c r="D123" s="86">
        <v>2</v>
      </c>
      <c r="E123" s="86" t="s">
        <v>278</v>
      </c>
      <c r="F123" s="86" t="s">
        <v>352</v>
      </c>
      <c r="G123" s="86" t="s">
        <v>352</v>
      </c>
      <c r="H123" s="86" t="s">
        <v>291</v>
      </c>
      <c r="I123" s="86">
        <v>0</v>
      </c>
      <c r="J123" s="86">
        <v>153.38069999999999</v>
      </c>
      <c r="K123" s="81">
        <v>153.38069999999999</v>
      </c>
      <c r="L123" s="81">
        <v>153.38069999999999</v>
      </c>
      <c r="M123" s="81">
        <v>153.38069999999999</v>
      </c>
      <c r="N123" s="81">
        <v>153.38069999999999</v>
      </c>
      <c r="O123" s="81">
        <v>153.38069999999999</v>
      </c>
      <c r="P123" s="81">
        <v>153.38069999999999</v>
      </c>
      <c r="Q123" s="81">
        <v>153.38069999999999</v>
      </c>
      <c r="R123" s="81">
        <v>153.38069999999999</v>
      </c>
      <c r="S123" s="81">
        <v>153.38069999999999</v>
      </c>
      <c r="T123" s="81">
        <v>153.38069999999999</v>
      </c>
      <c r="U123" s="81">
        <v>153.38069999999999</v>
      </c>
      <c r="V123" s="81">
        <v>153.38069999999999</v>
      </c>
      <c r="W123" s="81">
        <v>153.38069999999999</v>
      </c>
      <c r="X123" s="81">
        <v>153.38069999999999</v>
      </c>
      <c r="Y123" s="81">
        <v>153.38069999999999</v>
      </c>
      <c r="Z123" s="81">
        <v>153.38069999999999</v>
      </c>
      <c r="AA123" s="81">
        <v>153.38069999999999</v>
      </c>
      <c r="AB123" s="81">
        <v>153.38069999999999</v>
      </c>
      <c r="AC123" s="81">
        <v>153.38069999999999</v>
      </c>
      <c r="AD123" s="81">
        <v>153.38069999999999</v>
      </c>
      <c r="AE123" s="81">
        <v>153.38069999999999</v>
      </c>
      <c r="AF123" s="81">
        <v>153.38069999999999</v>
      </c>
      <c r="AG123" s="81">
        <v>153.38069999999999</v>
      </c>
      <c r="AH123" s="81">
        <v>153.38069999999999</v>
      </c>
      <c r="AI123" s="81">
        <v>153.38069999999999</v>
      </c>
      <c r="AJ123" s="81">
        <v>153.38069999999999</v>
      </c>
      <c r="AK123" s="81">
        <v>153.38069999999999</v>
      </c>
      <c r="AL123" s="81">
        <v>153.38069999999999</v>
      </c>
      <c r="AM123" s="81">
        <v>153.38069999999999</v>
      </c>
      <c r="AN123" s="81">
        <v>153.38069999999999</v>
      </c>
      <c r="AO123" s="81">
        <v>153.38069999999999</v>
      </c>
      <c r="AP123" s="81">
        <v>153.38069999999999</v>
      </c>
    </row>
    <row r="124" spans="1:42" x14ac:dyDescent="0.3">
      <c r="A124" s="82">
        <v>25</v>
      </c>
      <c r="B124" s="86" t="s">
        <v>242</v>
      </c>
      <c r="C124" s="82" t="s">
        <v>243</v>
      </c>
      <c r="D124" s="86">
        <v>3</v>
      </c>
      <c r="E124" s="86" t="s">
        <v>282</v>
      </c>
      <c r="F124" s="82" t="s">
        <v>353</v>
      </c>
      <c r="G124" s="86" t="s">
        <v>354</v>
      </c>
      <c r="H124" s="86" t="s">
        <v>283</v>
      </c>
      <c r="I124" s="86">
        <v>0</v>
      </c>
      <c r="J124" s="86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</row>
    <row r="125" spans="1:42" x14ac:dyDescent="0.3">
      <c r="A125" s="82">
        <v>25</v>
      </c>
      <c r="B125" s="82" t="s">
        <v>242</v>
      </c>
      <c r="C125" s="82" t="s">
        <v>243</v>
      </c>
      <c r="D125" s="82">
        <v>4</v>
      </c>
      <c r="E125" s="82" t="s">
        <v>284</v>
      </c>
      <c r="F125" s="82"/>
      <c r="G125" s="82"/>
      <c r="H125" s="82" t="s">
        <v>283</v>
      </c>
      <c r="I125" s="82">
        <v>0</v>
      </c>
      <c r="J125" s="82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</row>
    <row r="126" spans="1:42" x14ac:dyDescent="0.3">
      <c r="A126" s="82">
        <v>25</v>
      </c>
      <c r="B126" s="82" t="s">
        <v>242</v>
      </c>
      <c r="C126" s="82" t="s">
        <v>243</v>
      </c>
      <c r="D126" s="82">
        <v>5</v>
      </c>
      <c r="E126" s="82" t="s">
        <v>286</v>
      </c>
      <c r="F126" s="82"/>
      <c r="G126" s="82"/>
      <c r="H126" s="82" t="s">
        <v>283</v>
      </c>
      <c r="I126" s="82">
        <v>0</v>
      </c>
      <c r="J126" s="82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</row>
    <row r="127" spans="1:42" x14ac:dyDescent="0.3">
      <c r="A127" s="84">
        <v>26</v>
      </c>
      <c r="B127" s="84" t="s">
        <v>244</v>
      </c>
      <c r="C127" s="84" t="s">
        <v>245</v>
      </c>
      <c r="D127" s="84">
        <v>1</v>
      </c>
      <c r="E127" s="84" t="s">
        <v>276</v>
      </c>
      <c r="F127" s="84" t="s">
        <v>361</v>
      </c>
      <c r="G127" s="84" t="s">
        <v>351</v>
      </c>
      <c r="H127" s="84" t="s">
        <v>290</v>
      </c>
      <c r="I127" s="84">
        <v>0</v>
      </c>
      <c r="J127" s="84">
        <v>1.4773000000000001</v>
      </c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</row>
    <row r="128" spans="1:42" x14ac:dyDescent="0.3">
      <c r="A128" s="84">
        <v>26</v>
      </c>
      <c r="B128" s="84" t="s">
        <v>244</v>
      </c>
      <c r="C128" s="84" t="s">
        <v>245</v>
      </c>
      <c r="D128" s="84">
        <v>2</v>
      </c>
      <c r="E128" s="84" t="s">
        <v>278</v>
      </c>
      <c r="F128" s="84" t="s">
        <v>352</v>
      </c>
      <c r="G128" s="84" t="s">
        <v>352</v>
      </c>
      <c r="H128" s="84" t="s">
        <v>291</v>
      </c>
      <c r="I128" s="84">
        <v>0</v>
      </c>
      <c r="J128" s="84">
        <v>232.39500000000001</v>
      </c>
      <c r="K128" s="81">
        <v>232.39500000000001</v>
      </c>
      <c r="L128" s="81">
        <v>232.39500000000001</v>
      </c>
      <c r="M128" s="81">
        <v>232.39500000000001</v>
      </c>
      <c r="N128" s="81">
        <v>232.39500000000001</v>
      </c>
      <c r="O128" s="81">
        <v>232.39500000000001</v>
      </c>
      <c r="P128" s="81">
        <v>232.39500000000001</v>
      </c>
      <c r="Q128" s="81">
        <v>232.39500000000001</v>
      </c>
      <c r="R128" s="81">
        <v>232.39500000000001</v>
      </c>
      <c r="S128" s="81">
        <v>232.39500000000001</v>
      </c>
      <c r="T128" s="81">
        <v>232.39500000000001</v>
      </c>
      <c r="U128" s="81">
        <v>232.39500000000001</v>
      </c>
      <c r="V128" s="81">
        <v>232.39500000000001</v>
      </c>
      <c r="W128" s="81">
        <v>232.39500000000001</v>
      </c>
      <c r="X128" s="81">
        <v>232.39500000000001</v>
      </c>
      <c r="Y128" s="81">
        <v>232.39500000000001</v>
      </c>
      <c r="Z128" s="81">
        <v>232.39500000000001</v>
      </c>
      <c r="AA128" s="81">
        <v>232.39500000000001</v>
      </c>
      <c r="AB128" s="81">
        <v>232.39500000000001</v>
      </c>
      <c r="AC128" s="81">
        <v>232.39500000000001</v>
      </c>
      <c r="AD128" s="81">
        <v>232.39500000000001</v>
      </c>
      <c r="AE128" s="81">
        <v>232.39500000000001</v>
      </c>
      <c r="AF128" s="81">
        <v>232.39500000000001</v>
      </c>
      <c r="AG128" s="81">
        <v>232.39500000000001</v>
      </c>
      <c r="AH128" s="81">
        <v>232.39500000000001</v>
      </c>
      <c r="AI128" s="81">
        <v>232.39500000000001</v>
      </c>
      <c r="AJ128" s="81">
        <v>232.39500000000001</v>
      </c>
      <c r="AK128" s="81">
        <v>232.39500000000001</v>
      </c>
      <c r="AL128" s="81">
        <v>232.39500000000001</v>
      </c>
      <c r="AM128" s="81">
        <v>232.39500000000001</v>
      </c>
      <c r="AN128" s="81">
        <v>232.39500000000001</v>
      </c>
      <c r="AO128" s="81">
        <v>232.39500000000001</v>
      </c>
      <c r="AP128" s="81">
        <v>232.39500000000001</v>
      </c>
    </row>
    <row r="129" spans="1:42" x14ac:dyDescent="0.3">
      <c r="A129" s="84">
        <v>26</v>
      </c>
      <c r="B129" s="84" t="s">
        <v>244</v>
      </c>
      <c r="C129" s="84" t="s">
        <v>245</v>
      </c>
      <c r="D129" s="84">
        <v>3</v>
      </c>
      <c r="E129" s="84" t="s">
        <v>282</v>
      </c>
      <c r="F129" s="84" t="s">
        <v>353</v>
      </c>
      <c r="G129" s="84" t="s">
        <v>354</v>
      </c>
      <c r="H129" s="84" t="s">
        <v>283</v>
      </c>
      <c r="I129" s="84">
        <v>0</v>
      </c>
      <c r="J129" s="84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</row>
    <row r="130" spans="1:42" x14ac:dyDescent="0.3">
      <c r="A130" s="84">
        <v>26</v>
      </c>
      <c r="B130" s="84" t="s">
        <v>244</v>
      </c>
      <c r="C130" s="84" t="s">
        <v>245</v>
      </c>
      <c r="D130" s="84">
        <v>4</v>
      </c>
      <c r="E130" s="84" t="s">
        <v>284</v>
      </c>
      <c r="F130" s="84"/>
      <c r="G130" s="84"/>
      <c r="H130" s="84" t="s">
        <v>283</v>
      </c>
      <c r="I130" s="84">
        <v>0</v>
      </c>
      <c r="J130" s="84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</row>
    <row r="131" spans="1:42" x14ac:dyDescent="0.3">
      <c r="A131" s="84">
        <v>26</v>
      </c>
      <c r="B131" s="84" t="s">
        <v>244</v>
      </c>
      <c r="C131" s="84" t="s">
        <v>245</v>
      </c>
      <c r="D131" s="84">
        <v>5</v>
      </c>
      <c r="E131" s="84" t="s">
        <v>286</v>
      </c>
      <c r="F131" s="84"/>
      <c r="G131" s="84"/>
      <c r="H131" s="84" t="s">
        <v>283</v>
      </c>
      <c r="I131" s="84">
        <v>0</v>
      </c>
      <c r="J131" s="84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</row>
    <row r="132" spans="1:42" x14ac:dyDescent="0.3">
      <c r="A132" s="86">
        <v>27</v>
      </c>
      <c r="B132" s="86" t="s">
        <v>246</v>
      </c>
      <c r="C132" s="86" t="s">
        <v>247</v>
      </c>
      <c r="D132" s="86">
        <v>1</v>
      </c>
      <c r="E132" s="86" t="s">
        <v>276</v>
      </c>
      <c r="F132" s="86" t="s">
        <v>350</v>
      </c>
      <c r="G132" s="86" t="s">
        <v>351</v>
      </c>
      <c r="H132" s="86" t="s">
        <v>290</v>
      </c>
      <c r="I132" s="86">
        <v>0</v>
      </c>
      <c r="J132" s="86">
        <v>17466.62</v>
      </c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</row>
    <row r="133" spans="1:42" x14ac:dyDescent="0.3">
      <c r="A133" s="86">
        <v>27</v>
      </c>
      <c r="B133" s="86" t="s">
        <v>246</v>
      </c>
      <c r="C133" s="86" t="s">
        <v>247</v>
      </c>
      <c r="D133" s="86">
        <v>2</v>
      </c>
      <c r="E133" s="86" t="s">
        <v>278</v>
      </c>
      <c r="F133" s="86" t="s">
        <v>352</v>
      </c>
      <c r="G133" s="86" t="s">
        <v>352</v>
      </c>
      <c r="H133" s="86" t="s">
        <v>291</v>
      </c>
      <c r="I133" s="86">
        <v>0</v>
      </c>
      <c r="J133" s="86">
        <v>236.83</v>
      </c>
      <c r="K133" s="81">
        <v>236.83</v>
      </c>
      <c r="L133" s="81">
        <v>236.83</v>
      </c>
      <c r="M133" s="81">
        <v>236.83</v>
      </c>
      <c r="N133" s="81">
        <v>236.83</v>
      </c>
      <c r="O133" s="81">
        <v>236.83</v>
      </c>
      <c r="P133" s="81">
        <v>236.83</v>
      </c>
      <c r="Q133" s="81">
        <v>236.83</v>
      </c>
      <c r="R133" s="81">
        <v>236.83</v>
      </c>
      <c r="S133" s="81">
        <v>236.83</v>
      </c>
      <c r="T133" s="81">
        <v>236.83</v>
      </c>
      <c r="U133" s="81">
        <v>236.83</v>
      </c>
      <c r="V133" s="81">
        <v>236.83</v>
      </c>
      <c r="W133" s="81">
        <v>236.83</v>
      </c>
      <c r="X133" s="81">
        <v>236.83</v>
      </c>
      <c r="Y133" s="81">
        <v>236.83</v>
      </c>
      <c r="Z133" s="81">
        <v>236.83</v>
      </c>
      <c r="AA133" s="81">
        <v>236.83</v>
      </c>
      <c r="AB133" s="81">
        <v>236.83</v>
      </c>
      <c r="AC133" s="81">
        <v>236.83</v>
      </c>
      <c r="AD133" s="81">
        <v>236.83</v>
      </c>
      <c r="AE133" s="81">
        <v>236.83</v>
      </c>
      <c r="AF133" s="81">
        <v>236.83</v>
      </c>
      <c r="AG133" s="81">
        <v>236.83</v>
      </c>
      <c r="AH133" s="81">
        <v>236.83</v>
      </c>
      <c r="AI133" s="81">
        <v>236.83</v>
      </c>
      <c r="AJ133" s="81">
        <v>236.83</v>
      </c>
      <c r="AK133" s="81">
        <v>236.83</v>
      </c>
      <c r="AL133" s="81">
        <v>236.83</v>
      </c>
      <c r="AM133" s="81">
        <v>236.83</v>
      </c>
      <c r="AN133" s="81">
        <v>236.83</v>
      </c>
      <c r="AO133" s="81">
        <v>236.83</v>
      </c>
      <c r="AP133" s="81">
        <v>236.83</v>
      </c>
    </row>
    <row r="134" spans="1:42" x14ac:dyDescent="0.3">
      <c r="A134" s="82">
        <v>27</v>
      </c>
      <c r="B134" s="86" t="s">
        <v>246</v>
      </c>
      <c r="C134" s="82" t="s">
        <v>247</v>
      </c>
      <c r="D134" s="86">
        <v>3</v>
      </c>
      <c r="E134" s="86" t="s">
        <v>282</v>
      </c>
      <c r="F134" s="82" t="s">
        <v>353</v>
      </c>
      <c r="G134" s="86" t="s">
        <v>354</v>
      </c>
      <c r="H134" s="86" t="s">
        <v>291</v>
      </c>
      <c r="I134" s="86">
        <v>0</v>
      </c>
      <c r="J134" s="124">
        <v>88151.45</v>
      </c>
      <c r="K134" s="123">
        <v>85066.149249999988</v>
      </c>
      <c r="L134" s="123">
        <v>82088.834026249984</v>
      </c>
      <c r="M134" s="123">
        <v>79215.724835331232</v>
      </c>
      <c r="N134" s="123">
        <v>76443.174466094642</v>
      </c>
      <c r="O134" s="123">
        <v>73767.663359781334</v>
      </c>
      <c r="P134" s="123">
        <v>71185.795142188988</v>
      </c>
      <c r="Q134" s="123">
        <v>68694.292312212376</v>
      </c>
      <c r="R134" s="123">
        <v>66289.992081284945</v>
      </c>
      <c r="S134" s="123">
        <v>63969.842358439972</v>
      </c>
      <c r="T134" s="123">
        <v>61730.897875894574</v>
      </c>
      <c r="U134" s="123">
        <v>59570.316450238264</v>
      </c>
      <c r="V134" s="123">
        <v>57485.355374479921</v>
      </c>
      <c r="W134" s="123">
        <v>55473.367936373121</v>
      </c>
      <c r="X134" s="123">
        <v>53531.800058600056</v>
      </c>
      <c r="Y134" s="123">
        <v>51658.187056549054</v>
      </c>
      <c r="Z134" s="123">
        <v>49850.150509569838</v>
      </c>
      <c r="AA134" s="123">
        <v>48105.395241734892</v>
      </c>
      <c r="AB134" s="123">
        <v>46421.706408274171</v>
      </c>
      <c r="AC134" s="123">
        <v>44796.94668398457</v>
      </c>
      <c r="AD134" s="123">
        <v>43229.053550045108</v>
      </c>
      <c r="AE134" s="123">
        <v>40419.165069292176</v>
      </c>
      <c r="AF134" s="123">
        <v>36579.344387709418</v>
      </c>
      <c r="AG134" s="123">
        <v>31641.132895368646</v>
      </c>
      <c r="AH134" s="123">
        <v>27369.579954493878</v>
      </c>
      <c r="AI134" s="123">
        <v>23674.686660637206</v>
      </c>
      <c r="AJ134" s="123">
        <v>20478.603961451183</v>
      </c>
      <c r="AK134" s="123">
        <v>17713.992426655273</v>
      </c>
      <c r="AL134" s="123">
        <v>15322.603449056811</v>
      </c>
      <c r="AM134" s="123">
        <v>11875.017673019029</v>
      </c>
      <c r="AN134" s="123">
        <v>7421.886045636893</v>
      </c>
      <c r="AO134" s="123">
        <v>3154.3015693956795</v>
      </c>
      <c r="AP134" s="123">
        <v>0</v>
      </c>
    </row>
    <row r="135" spans="1:42" x14ac:dyDescent="0.3">
      <c r="A135" s="82">
        <v>27</v>
      </c>
      <c r="B135" s="82" t="s">
        <v>246</v>
      </c>
      <c r="C135" s="82" t="s">
        <v>247</v>
      </c>
      <c r="D135" s="82">
        <v>4</v>
      </c>
      <c r="E135" s="82" t="s">
        <v>284</v>
      </c>
      <c r="F135" s="82"/>
      <c r="G135" s="82"/>
      <c r="H135" s="82" t="s">
        <v>283</v>
      </c>
      <c r="I135" s="82">
        <v>0</v>
      </c>
      <c r="J135" s="82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</row>
    <row r="136" spans="1:42" x14ac:dyDescent="0.3">
      <c r="A136" s="82">
        <v>27</v>
      </c>
      <c r="B136" s="82" t="s">
        <v>246</v>
      </c>
      <c r="C136" s="82" t="s">
        <v>247</v>
      </c>
      <c r="D136" s="82">
        <v>5</v>
      </c>
      <c r="E136" s="82" t="s">
        <v>286</v>
      </c>
      <c r="F136" s="82"/>
      <c r="G136" s="82"/>
      <c r="H136" s="82" t="s">
        <v>283</v>
      </c>
      <c r="I136" s="82">
        <v>0</v>
      </c>
      <c r="J136" s="82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</row>
    <row r="137" spans="1:42" x14ac:dyDescent="0.3">
      <c r="A137" s="84">
        <v>28</v>
      </c>
      <c r="B137" s="84" t="s">
        <v>248</v>
      </c>
      <c r="C137" s="84" t="s">
        <v>249</v>
      </c>
      <c r="D137" s="84">
        <v>1</v>
      </c>
      <c r="E137" s="84" t="s">
        <v>276</v>
      </c>
      <c r="F137" s="84" t="s">
        <v>350</v>
      </c>
      <c r="G137" s="84" t="s">
        <v>351</v>
      </c>
      <c r="H137" s="84" t="s">
        <v>290</v>
      </c>
      <c r="I137" s="84">
        <v>0</v>
      </c>
      <c r="J137" s="84">
        <v>17466.62</v>
      </c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</row>
    <row r="138" spans="1:42" x14ac:dyDescent="0.3">
      <c r="A138" s="84">
        <v>28</v>
      </c>
      <c r="B138" s="84" t="s">
        <v>248</v>
      </c>
      <c r="C138" s="84" t="s">
        <v>249</v>
      </c>
      <c r="D138" s="84">
        <v>2</v>
      </c>
      <c r="E138" s="84" t="s">
        <v>278</v>
      </c>
      <c r="F138" s="84" t="s">
        <v>352</v>
      </c>
      <c r="G138" s="84" t="s">
        <v>352</v>
      </c>
      <c r="H138" s="84" t="s">
        <v>291</v>
      </c>
      <c r="I138" s="84">
        <v>0</v>
      </c>
      <c r="J138" s="84">
        <v>236.83</v>
      </c>
      <c r="K138" s="81">
        <v>236.83</v>
      </c>
      <c r="L138" s="81">
        <v>236.83</v>
      </c>
      <c r="M138" s="81">
        <v>236.83</v>
      </c>
      <c r="N138" s="81">
        <v>236.83</v>
      </c>
      <c r="O138" s="81">
        <v>236.83</v>
      </c>
      <c r="P138" s="81">
        <v>236.83</v>
      </c>
      <c r="Q138" s="81">
        <v>236.83</v>
      </c>
      <c r="R138" s="81">
        <v>236.83</v>
      </c>
      <c r="S138" s="81">
        <v>236.83</v>
      </c>
      <c r="T138" s="81">
        <v>236.83</v>
      </c>
      <c r="U138" s="81">
        <v>236.83</v>
      </c>
      <c r="V138" s="81">
        <v>236.83</v>
      </c>
      <c r="W138" s="81">
        <v>236.83</v>
      </c>
      <c r="X138" s="81">
        <v>236.83</v>
      </c>
      <c r="Y138" s="81">
        <v>236.83</v>
      </c>
      <c r="Z138" s="81">
        <v>236.83</v>
      </c>
      <c r="AA138" s="81">
        <v>236.83</v>
      </c>
      <c r="AB138" s="81">
        <v>236.83</v>
      </c>
      <c r="AC138" s="81">
        <v>236.83</v>
      </c>
      <c r="AD138" s="81">
        <v>236.83</v>
      </c>
      <c r="AE138" s="81">
        <v>236.83</v>
      </c>
      <c r="AF138" s="81">
        <v>236.83</v>
      </c>
      <c r="AG138" s="81">
        <v>236.83</v>
      </c>
      <c r="AH138" s="81">
        <v>236.83</v>
      </c>
      <c r="AI138" s="81">
        <v>236.83</v>
      </c>
      <c r="AJ138" s="81">
        <v>236.83</v>
      </c>
      <c r="AK138" s="81">
        <v>236.83</v>
      </c>
      <c r="AL138" s="81">
        <v>236.83</v>
      </c>
      <c r="AM138" s="81">
        <v>236.83</v>
      </c>
      <c r="AN138" s="81">
        <v>236.83</v>
      </c>
      <c r="AO138" s="81">
        <v>236.83</v>
      </c>
      <c r="AP138" s="81">
        <v>236.83</v>
      </c>
    </row>
    <row r="139" spans="1:42" x14ac:dyDescent="0.3">
      <c r="A139" s="84">
        <v>28</v>
      </c>
      <c r="B139" s="84" t="s">
        <v>248</v>
      </c>
      <c r="C139" s="84" t="s">
        <v>249</v>
      </c>
      <c r="D139" s="84">
        <v>3</v>
      </c>
      <c r="E139" s="84" t="s">
        <v>282</v>
      </c>
      <c r="F139" s="84" t="s">
        <v>353</v>
      </c>
      <c r="G139" s="84" t="s">
        <v>354</v>
      </c>
      <c r="H139" s="84" t="s">
        <v>291</v>
      </c>
      <c r="I139" s="84">
        <v>0</v>
      </c>
      <c r="J139" s="122">
        <v>3711.64</v>
      </c>
      <c r="K139" s="123">
        <v>3581.7325999999998</v>
      </c>
      <c r="L139" s="123">
        <v>3456.3719589999996</v>
      </c>
      <c r="M139" s="123">
        <v>3335.3989404349995</v>
      </c>
      <c r="N139" s="123">
        <v>3218.6599775197747</v>
      </c>
      <c r="O139" s="123">
        <v>3106.0068783065826</v>
      </c>
      <c r="P139" s="123">
        <v>2997.2966375658521</v>
      </c>
      <c r="Q139" s="123">
        <v>2892.3912552510469</v>
      </c>
      <c r="R139" s="123">
        <v>2791.1575613172604</v>
      </c>
      <c r="S139" s="123">
        <v>2693.4670466711564</v>
      </c>
      <c r="T139" s="123">
        <v>2599.195700037666</v>
      </c>
      <c r="U139" s="123">
        <v>2508.2238505363475</v>
      </c>
      <c r="V139" s="123">
        <v>2420.4360157675751</v>
      </c>
      <c r="W139" s="123">
        <v>2335.7207552157097</v>
      </c>
      <c r="X139" s="123">
        <v>2253.9705287831598</v>
      </c>
      <c r="Y139" s="123">
        <v>2175.0815602757493</v>
      </c>
      <c r="Z139" s="123">
        <v>2098.9537056660979</v>
      </c>
      <c r="AA139" s="123">
        <v>2025.4903259677844</v>
      </c>
      <c r="AB139" s="123">
        <v>1954.598164558912</v>
      </c>
      <c r="AC139" s="123">
        <v>1886.1872287993501</v>
      </c>
      <c r="AD139" s="123">
        <v>1820.1706757913728</v>
      </c>
      <c r="AE139" s="123">
        <v>1701.8595818649337</v>
      </c>
      <c r="AF139" s="123">
        <v>1540.1829215877651</v>
      </c>
      <c r="AG139" s="123">
        <v>1332.2582271734168</v>
      </c>
      <c r="AH139" s="123">
        <v>1152.4033665050056</v>
      </c>
      <c r="AI139" s="123">
        <v>996.82891202682981</v>
      </c>
      <c r="AJ139" s="123">
        <v>862.25700890320775</v>
      </c>
      <c r="AK139" s="123">
        <v>745.85231270127474</v>
      </c>
      <c r="AL139" s="123">
        <v>645.1622504866026</v>
      </c>
      <c r="AM139" s="123">
        <v>500.00074412711706</v>
      </c>
      <c r="AN139" s="123">
        <v>312.50046507944819</v>
      </c>
      <c r="AO139" s="123">
        <v>132.81269765876547</v>
      </c>
      <c r="AP139" s="123">
        <v>0</v>
      </c>
    </row>
    <row r="140" spans="1:42" x14ac:dyDescent="0.3">
      <c r="A140" s="84">
        <v>28</v>
      </c>
      <c r="B140" s="84" t="s">
        <v>248</v>
      </c>
      <c r="C140" s="84" t="s">
        <v>249</v>
      </c>
      <c r="D140" s="84">
        <v>4</v>
      </c>
      <c r="E140" s="84" t="s">
        <v>284</v>
      </c>
      <c r="F140" s="84"/>
      <c r="G140" s="84"/>
      <c r="H140" s="84" t="s">
        <v>283</v>
      </c>
      <c r="I140" s="84">
        <v>0</v>
      </c>
      <c r="J140" s="84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</row>
    <row r="141" spans="1:42" x14ac:dyDescent="0.3">
      <c r="A141" s="84">
        <v>28</v>
      </c>
      <c r="B141" s="84" t="s">
        <v>248</v>
      </c>
      <c r="C141" s="84" t="s">
        <v>249</v>
      </c>
      <c r="D141" s="84">
        <v>5</v>
      </c>
      <c r="E141" s="84" t="s">
        <v>286</v>
      </c>
      <c r="F141" s="84"/>
      <c r="G141" s="84"/>
      <c r="H141" s="84" t="s">
        <v>283</v>
      </c>
      <c r="I141" s="84">
        <v>0</v>
      </c>
      <c r="J141" s="84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</row>
    <row r="142" spans="1:42" x14ac:dyDescent="0.3">
      <c r="A142" s="86">
        <v>29</v>
      </c>
      <c r="B142" s="86" t="s">
        <v>250</v>
      </c>
      <c r="C142" s="86" t="s">
        <v>251</v>
      </c>
      <c r="D142" s="86">
        <v>1</v>
      </c>
      <c r="E142" s="86" t="s">
        <v>276</v>
      </c>
      <c r="F142" s="86" t="s">
        <v>362</v>
      </c>
      <c r="G142" s="86" t="s">
        <v>351</v>
      </c>
      <c r="H142" s="86" t="s">
        <v>355</v>
      </c>
      <c r="I142" s="86">
        <v>0</v>
      </c>
      <c r="J142" s="86">
        <v>2.36</v>
      </c>
      <c r="K142" s="81">
        <v>0.95544531300000002</v>
      </c>
      <c r="L142" s="81">
        <v>0.91089062600000004</v>
      </c>
      <c r="M142" s="81">
        <v>0.86633593900000005</v>
      </c>
      <c r="N142" s="81">
        <v>0.82178125300000004</v>
      </c>
      <c r="O142" s="81">
        <v>0.80693104500000001</v>
      </c>
      <c r="P142" s="81">
        <v>0.79207880500000005</v>
      </c>
      <c r="Q142" s="81">
        <v>0.77227785199999999</v>
      </c>
      <c r="R142" s="81">
        <v>0.75247486500000005</v>
      </c>
      <c r="S142" s="81">
        <v>0.73267187899999997</v>
      </c>
      <c r="T142" s="81">
        <v>0.71287092500000004</v>
      </c>
      <c r="U142" s="81">
        <v>0.70296943199999995</v>
      </c>
      <c r="V142" s="81">
        <v>0.69306793899999997</v>
      </c>
      <c r="W142" s="81">
        <v>0.69140549600000001</v>
      </c>
      <c r="X142" s="81">
        <v>0.68974305300000005</v>
      </c>
      <c r="Y142" s="81">
        <v>0.68807857800000005</v>
      </c>
      <c r="Z142" s="81">
        <v>0.68641613499999998</v>
      </c>
      <c r="AA142" s="81">
        <v>0.68475165999999998</v>
      </c>
      <c r="AB142" s="81">
        <v>0.68308921700000003</v>
      </c>
      <c r="AC142" s="81">
        <v>0.68142474200000003</v>
      </c>
      <c r="AD142" s="81">
        <v>0.67976229899999996</v>
      </c>
      <c r="AE142" s="81">
        <v>0.67809782399999996</v>
      </c>
      <c r="AF142" s="81">
        <v>0.676435381</v>
      </c>
      <c r="AG142" s="81">
        <v>0.674770906</v>
      </c>
      <c r="AH142" s="81">
        <v>0.67310846300000005</v>
      </c>
      <c r="AI142" s="81">
        <v>0.67144601999999998</v>
      </c>
      <c r="AJ142" s="81">
        <v>0.66978154499999998</v>
      </c>
      <c r="AK142" s="81">
        <v>0.66811910200000002</v>
      </c>
      <c r="AL142" s="81">
        <v>0.66645462700000002</v>
      </c>
      <c r="AM142" s="81">
        <v>0.66479218399999995</v>
      </c>
      <c r="AN142" s="81">
        <v>0.66312770899999995</v>
      </c>
      <c r="AO142" s="81">
        <v>0.66146526699999997</v>
      </c>
      <c r="AP142" s="81">
        <v>0.659800791</v>
      </c>
    </row>
    <row r="143" spans="1:42" x14ac:dyDescent="0.3">
      <c r="A143" s="86">
        <v>29</v>
      </c>
      <c r="B143" s="86" t="s">
        <v>250</v>
      </c>
      <c r="C143" s="86" t="s">
        <v>251</v>
      </c>
      <c r="D143" s="86">
        <v>2</v>
      </c>
      <c r="E143" s="86" t="s">
        <v>278</v>
      </c>
      <c r="F143" s="86" t="s">
        <v>352</v>
      </c>
      <c r="G143" s="86" t="s">
        <v>352</v>
      </c>
      <c r="H143" s="86" t="s">
        <v>291</v>
      </c>
      <c r="I143" s="86">
        <v>0</v>
      </c>
      <c r="J143" s="86">
        <v>78.153899999999993</v>
      </c>
      <c r="K143" s="81">
        <v>78.153899999999993</v>
      </c>
      <c r="L143" s="81">
        <v>78.153899999999993</v>
      </c>
      <c r="M143" s="81">
        <v>78.153899999999993</v>
      </c>
      <c r="N143" s="81">
        <v>78.153899999999993</v>
      </c>
      <c r="O143" s="81">
        <v>78.153899999999993</v>
      </c>
      <c r="P143" s="81">
        <v>78.153899999999993</v>
      </c>
      <c r="Q143" s="81">
        <v>78.153899999999993</v>
      </c>
      <c r="R143" s="81">
        <v>78.153899999999993</v>
      </c>
      <c r="S143" s="81">
        <v>78.153899999999993</v>
      </c>
      <c r="T143" s="81">
        <v>78.153899999999993</v>
      </c>
      <c r="U143" s="81">
        <v>78.153899999999993</v>
      </c>
      <c r="V143" s="81">
        <v>78.153899999999993</v>
      </c>
      <c r="W143" s="81">
        <v>78.153899999999993</v>
      </c>
      <c r="X143" s="81">
        <v>78.153899999999993</v>
      </c>
      <c r="Y143" s="81">
        <v>78.153899999999993</v>
      </c>
      <c r="Z143" s="81">
        <v>78.153899999999993</v>
      </c>
      <c r="AA143" s="81">
        <v>78.153899999999993</v>
      </c>
      <c r="AB143" s="81">
        <v>78.153899999999993</v>
      </c>
      <c r="AC143" s="81">
        <v>78.153899999999993</v>
      </c>
      <c r="AD143" s="81">
        <v>78.153899999999993</v>
      </c>
      <c r="AE143" s="81">
        <v>78.153899999999993</v>
      </c>
      <c r="AF143" s="81">
        <v>78.153899999999993</v>
      </c>
      <c r="AG143" s="81">
        <v>78.153899999999993</v>
      </c>
      <c r="AH143" s="81">
        <v>78.153899999999993</v>
      </c>
      <c r="AI143" s="81">
        <v>78.153899999999993</v>
      </c>
      <c r="AJ143" s="81">
        <v>78.153899999999993</v>
      </c>
      <c r="AK143" s="81">
        <v>78.153899999999993</v>
      </c>
      <c r="AL143" s="81">
        <v>78.153899999999993</v>
      </c>
      <c r="AM143" s="81">
        <v>78.153899999999993</v>
      </c>
      <c r="AN143" s="81">
        <v>78.153899999999993</v>
      </c>
      <c r="AO143" s="81">
        <v>78.153899999999993</v>
      </c>
      <c r="AP143" s="81">
        <v>78.153899999999993</v>
      </c>
    </row>
    <row r="144" spans="1:42" x14ac:dyDescent="0.3">
      <c r="A144" s="82">
        <v>29</v>
      </c>
      <c r="B144" s="86" t="s">
        <v>250</v>
      </c>
      <c r="C144" s="82" t="s">
        <v>251</v>
      </c>
      <c r="D144" s="86">
        <v>3</v>
      </c>
      <c r="E144" s="86" t="s">
        <v>282</v>
      </c>
      <c r="F144" s="82" t="s">
        <v>353</v>
      </c>
      <c r="G144" s="86" t="s">
        <v>354</v>
      </c>
      <c r="H144" s="86" t="s">
        <v>283</v>
      </c>
      <c r="I144" s="86">
        <v>0</v>
      </c>
      <c r="J144" s="86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</row>
    <row r="145" spans="1:42" x14ac:dyDescent="0.3">
      <c r="A145" s="82">
        <v>29</v>
      </c>
      <c r="B145" s="82" t="s">
        <v>250</v>
      </c>
      <c r="C145" s="82" t="s">
        <v>251</v>
      </c>
      <c r="D145" s="82">
        <v>4</v>
      </c>
      <c r="E145" s="82" t="s">
        <v>284</v>
      </c>
      <c r="F145" s="82"/>
      <c r="G145" s="82"/>
      <c r="H145" s="82" t="s">
        <v>283</v>
      </c>
      <c r="I145" s="82">
        <v>0</v>
      </c>
      <c r="J145" s="82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</row>
    <row r="146" spans="1:42" x14ac:dyDescent="0.3">
      <c r="A146" s="82">
        <v>29</v>
      </c>
      <c r="B146" s="82" t="s">
        <v>250</v>
      </c>
      <c r="C146" s="82" t="s">
        <v>251</v>
      </c>
      <c r="D146" s="82">
        <v>5</v>
      </c>
      <c r="E146" s="82" t="s">
        <v>286</v>
      </c>
      <c r="F146" s="82"/>
      <c r="G146" s="82"/>
      <c r="H146" s="82" t="s">
        <v>283</v>
      </c>
      <c r="I146" s="82">
        <v>0</v>
      </c>
      <c r="J146" s="82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</row>
    <row r="147" spans="1:42" x14ac:dyDescent="0.3">
      <c r="A147" s="84">
        <v>30</v>
      </c>
      <c r="B147" s="84" t="s">
        <v>252</v>
      </c>
      <c r="C147" s="84" t="s">
        <v>253</v>
      </c>
      <c r="D147" s="84">
        <v>1</v>
      </c>
      <c r="E147" s="84" t="s">
        <v>276</v>
      </c>
      <c r="F147" s="84" t="s">
        <v>362</v>
      </c>
      <c r="G147" s="84" t="s">
        <v>351</v>
      </c>
      <c r="H147" s="84" t="s">
        <v>290</v>
      </c>
      <c r="I147" s="84">
        <v>0</v>
      </c>
      <c r="J147" s="84">
        <v>2.19</v>
      </c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</row>
    <row r="148" spans="1:42" x14ac:dyDescent="0.3">
      <c r="A148" s="84">
        <v>30</v>
      </c>
      <c r="B148" s="84" t="s">
        <v>252</v>
      </c>
      <c r="C148" s="84" t="s">
        <v>253</v>
      </c>
      <c r="D148" s="84">
        <v>2</v>
      </c>
      <c r="E148" s="84" t="s">
        <v>278</v>
      </c>
      <c r="F148" s="84" t="s">
        <v>352</v>
      </c>
      <c r="G148" s="84" t="s">
        <v>352</v>
      </c>
      <c r="H148" s="84" t="s">
        <v>291</v>
      </c>
      <c r="I148" s="84">
        <v>0</v>
      </c>
      <c r="J148" s="84">
        <v>118.41500000000001</v>
      </c>
      <c r="K148" s="81">
        <v>118.41500000000001</v>
      </c>
      <c r="L148" s="81">
        <v>118.41500000000001</v>
      </c>
      <c r="M148" s="81">
        <v>118.41500000000001</v>
      </c>
      <c r="N148" s="81">
        <v>118.41500000000001</v>
      </c>
      <c r="O148" s="81">
        <v>118.41500000000001</v>
      </c>
      <c r="P148" s="81">
        <v>118.41500000000001</v>
      </c>
      <c r="Q148" s="81">
        <v>118.41500000000001</v>
      </c>
      <c r="R148" s="81">
        <v>118.41500000000001</v>
      </c>
      <c r="S148" s="81">
        <v>118.41500000000001</v>
      </c>
      <c r="T148" s="81">
        <v>118.41500000000001</v>
      </c>
      <c r="U148" s="81">
        <v>118.41500000000001</v>
      </c>
      <c r="V148" s="81">
        <v>118.41500000000001</v>
      </c>
      <c r="W148" s="81">
        <v>118.41500000000001</v>
      </c>
      <c r="X148" s="81">
        <v>118.41500000000001</v>
      </c>
      <c r="Y148" s="81">
        <v>118.41500000000001</v>
      </c>
      <c r="Z148" s="81">
        <v>118.41500000000001</v>
      </c>
      <c r="AA148" s="81">
        <v>118.41500000000001</v>
      </c>
      <c r="AB148" s="81">
        <v>118.41500000000001</v>
      </c>
      <c r="AC148" s="81">
        <v>118.41500000000001</v>
      </c>
      <c r="AD148" s="81">
        <v>118.41500000000001</v>
      </c>
      <c r="AE148" s="81">
        <v>118.41500000000001</v>
      </c>
      <c r="AF148" s="81">
        <v>118.41500000000001</v>
      </c>
      <c r="AG148" s="81">
        <v>118.41500000000001</v>
      </c>
      <c r="AH148" s="81">
        <v>118.41500000000001</v>
      </c>
      <c r="AI148" s="81">
        <v>118.41500000000001</v>
      </c>
      <c r="AJ148" s="81">
        <v>118.41500000000001</v>
      </c>
      <c r="AK148" s="81">
        <v>118.41500000000001</v>
      </c>
      <c r="AL148" s="81">
        <v>118.41500000000001</v>
      </c>
      <c r="AM148" s="81">
        <v>118.41500000000001</v>
      </c>
      <c r="AN148" s="81">
        <v>118.41500000000001</v>
      </c>
      <c r="AO148" s="81">
        <v>118.41500000000001</v>
      </c>
      <c r="AP148" s="81">
        <v>118.41500000000001</v>
      </c>
    </row>
    <row r="149" spans="1:42" x14ac:dyDescent="0.3">
      <c r="A149" s="84">
        <v>30</v>
      </c>
      <c r="B149" s="84" t="s">
        <v>252</v>
      </c>
      <c r="C149" s="84" t="s">
        <v>253</v>
      </c>
      <c r="D149" s="84">
        <v>3</v>
      </c>
      <c r="E149" s="84" t="s">
        <v>282</v>
      </c>
      <c r="F149" s="84" t="s">
        <v>353</v>
      </c>
      <c r="G149" s="84" t="s">
        <v>354</v>
      </c>
      <c r="H149" s="84" t="s">
        <v>283</v>
      </c>
      <c r="I149" s="84">
        <v>0</v>
      </c>
      <c r="J149" s="84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</row>
    <row r="150" spans="1:42" x14ac:dyDescent="0.3">
      <c r="A150" s="84">
        <v>30</v>
      </c>
      <c r="B150" s="84" t="s">
        <v>252</v>
      </c>
      <c r="C150" s="84" t="s">
        <v>253</v>
      </c>
      <c r="D150" s="84">
        <v>4</v>
      </c>
      <c r="E150" s="84" t="s">
        <v>284</v>
      </c>
      <c r="F150" s="84"/>
      <c r="G150" s="84"/>
      <c r="H150" s="84" t="s">
        <v>283</v>
      </c>
      <c r="I150" s="84">
        <v>0</v>
      </c>
      <c r="J150" s="84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</row>
    <row r="151" spans="1:42" x14ac:dyDescent="0.3">
      <c r="A151" s="84">
        <v>30</v>
      </c>
      <c r="B151" s="84" t="s">
        <v>252</v>
      </c>
      <c r="C151" s="84" t="s">
        <v>253</v>
      </c>
      <c r="D151" s="84">
        <v>5</v>
      </c>
      <c r="E151" s="84" t="s">
        <v>286</v>
      </c>
      <c r="F151" s="84"/>
      <c r="G151" s="84"/>
      <c r="H151" s="84" t="s">
        <v>283</v>
      </c>
      <c r="I151" s="84">
        <v>0</v>
      </c>
      <c r="J151" s="84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983"/>
  <sheetViews>
    <sheetView workbookViewId="0">
      <selection activeCell="H2" sqref="H2:H19"/>
    </sheetView>
  </sheetViews>
  <sheetFormatPr defaultColWidth="14.44140625" defaultRowHeight="14.4" x14ac:dyDescent="0.3"/>
  <cols>
    <col min="1" max="1" width="7.33203125" customWidth="1"/>
    <col min="2" max="2" width="19.88671875" bestFit="1" customWidth="1"/>
    <col min="3" max="3" width="15.5546875" customWidth="1"/>
    <col min="4" max="4" width="12.33203125" customWidth="1"/>
    <col min="5" max="5" width="38.33203125" customWidth="1"/>
    <col min="6" max="6" width="4.6640625" customWidth="1"/>
    <col min="7" max="7" width="21.33203125" customWidth="1"/>
    <col min="8" max="8" width="19.6640625" customWidth="1"/>
    <col min="9" max="41" width="5" customWidth="1"/>
    <col min="42" max="42" width="6.6640625" customWidth="1"/>
  </cols>
  <sheetData>
    <row r="1" spans="1:42" ht="14.2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273</v>
      </c>
      <c r="H1" s="2" t="s">
        <v>274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8"/>
    </row>
    <row r="2" spans="1:42" ht="14.25" customHeight="1" x14ac:dyDescent="0.3">
      <c r="A2" s="4">
        <v>1</v>
      </c>
      <c r="B2" s="4" t="s">
        <v>255</v>
      </c>
      <c r="C2" s="4" t="s">
        <v>256</v>
      </c>
      <c r="D2" s="4">
        <v>1</v>
      </c>
      <c r="E2" s="4" t="s">
        <v>284</v>
      </c>
      <c r="F2" s="4"/>
      <c r="G2" s="4" t="s">
        <v>363</v>
      </c>
      <c r="H2" s="4">
        <v>0</v>
      </c>
    </row>
    <row r="3" spans="1:42" ht="14.25" customHeight="1" x14ac:dyDescent="0.3">
      <c r="A3" s="4">
        <v>1</v>
      </c>
      <c r="B3" s="4" t="s">
        <v>255</v>
      </c>
      <c r="C3" s="4" t="s">
        <v>256</v>
      </c>
      <c r="D3" s="4">
        <v>2</v>
      </c>
      <c r="E3" s="4" t="s">
        <v>286</v>
      </c>
      <c r="F3" s="4"/>
      <c r="G3" s="4" t="s">
        <v>363</v>
      </c>
      <c r="H3" s="4">
        <v>0</v>
      </c>
    </row>
    <row r="4" spans="1:42" ht="14.25" customHeight="1" x14ac:dyDescent="0.3">
      <c r="A4" s="5">
        <v>2</v>
      </c>
      <c r="B4" s="5" t="s">
        <v>257</v>
      </c>
      <c r="C4" s="5" t="s">
        <v>258</v>
      </c>
      <c r="D4" s="5">
        <v>1</v>
      </c>
      <c r="E4" s="5" t="s">
        <v>284</v>
      </c>
      <c r="F4" s="5"/>
      <c r="G4" s="5" t="s">
        <v>363</v>
      </c>
      <c r="H4" s="5">
        <v>0</v>
      </c>
    </row>
    <row r="5" spans="1:42" ht="14.25" customHeight="1" x14ac:dyDescent="0.3">
      <c r="A5" s="5">
        <v>2</v>
      </c>
      <c r="B5" s="5" t="s">
        <v>257</v>
      </c>
      <c r="C5" s="5" t="s">
        <v>258</v>
      </c>
      <c r="D5" s="5">
        <v>2</v>
      </c>
      <c r="E5" s="5" t="s">
        <v>286</v>
      </c>
      <c r="F5" s="5"/>
      <c r="G5" s="5" t="s">
        <v>363</v>
      </c>
      <c r="H5" s="5">
        <v>0</v>
      </c>
    </row>
    <row r="6" spans="1:42" ht="14.25" customHeight="1" x14ac:dyDescent="0.3">
      <c r="A6" s="4">
        <v>3</v>
      </c>
      <c r="B6" s="4" t="s">
        <v>259</v>
      </c>
      <c r="C6" s="4" t="s">
        <v>260</v>
      </c>
      <c r="D6" s="4">
        <v>1</v>
      </c>
      <c r="E6" s="4" t="s">
        <v>284</v>
      </c>
      <c r="F6" s="4"/>
      <c r="G6" s="4" t="s">
        <v>363</v>
      </c>
      <c r="H6" s="4">
        <v>0</v>
      </c>
    </row>
    <row r="7" spans="1:42" ht="14.25" customHeight="1" x14ac:dyDescent="0.3">
      <c r="A7" s="4">
        <v>3</v>
      </c>
      <c r="B7" s="4" t="s">
        <v>259</v>
      </c>
      <c r="C7" s="4" t="s">
        <v>260</v>
      </c>
      <c r="D7" s="4">
        <v>2</v>
      </c>
      <c r="E7" s="4" t="s">
        <v>286</v>
      </c>
      <c r="F7" s="4"/>
      <c r="G7" s="4" t="s">
        <v>363</v>
      </c>
      <c r="H7" s="4">
        <v>0</v>
      </c>
    </row>
    <row r="8" spans="1:42" ht="14.25" customHeight="1" x14ac:dyDescent="0.3">
      <c r="A8" s="5">
        <v>4</v>
      </c>
      <c r="B8" s="5" t="s">
        <v>261</v>
      </c>
      <c r="C8" s="5" t="s">
        <v>262</v>
      </c>
      <c r="D8" s="5">
        <v>1</v>
      </c>
      <c r="E8" s="5" t="s">
        <v>284</v>
      </c>
      <c r="F8" s="5"/>
      <c r="G8" s="5" t="s">
        <v>363</v>
      </c>
      <c r="H8" s="5">
        <v>0</v>
      </c>
    </row>
    <row r="9" spans="1:42" ht="14.25" customHeight="1" x14ac:dyDescent="0.3">
      <c r="A9" s="5">
        <v>4</v>
      </c>
      <c r="B9" s="5" t="s">
        <v>261</v>
      </c>
      <c r="C9" s="5" t="s">
        <v>262</v>
      </c>
      <c r="D9" s="5">
        <v>2</v>
      </c>
      <c r="E9" s="5" t="s">
        <v>286</v>
      </c>
      <c r="F9" s="5"/>
      <c r="G9" s="5" t="s">
        <v>363</v>
      </c>
      <c r="H9" s="5">
        <v>0</v>
      </c>
    </row>
    <row r="10" spans="1:42" ht="14.25" customHeight="1" x14ac:dyDescent="0.3">
      <c r="A10" s="4">
        <v>5</v>
      </c>
      <c r="B10" s="4" t="s">
        <v>263</v>
      </c>
      <c r="C10" s="4" t="s">
        <v>264</v>
      </c>
      <c r="D10" s="4">
        <v>1</v>
      </c>
      <c r="E10" s="4" t="s">
        <v>284</v>
      </c>
      <c r="F10" s="4"/>
      <c r="G10" s="4" t="s">
        <v>363</v>
      </c>
      <c r="H10" s="4">
        <v>0</v>
      </c>
    </row>
    <row r="11" spans="1:42" ht="14.25" customHeight="1" x14ac:dyDescent="0.3">
      <c r="A11" s="4">
        <v>5</v>
      </c>
      <c r="B11" s="4" t="s">
        <v>263</v>
      </c>
      <c r="C11" s="4" t="s">
        <v>264</v>
      </c>
      <c r="D11" s="4">
        <v>2</v>
      </c>
      <c r="E11" s="4" t="s">
        <v>286</v>
      </c>
      <c r="F11" s="4"/>
      <c r="G11" s="4" t="s">
        <v>363</v>
      </c>
      <c r="H11" s="4">
        <v>0</v>
      </c>
    </row>
    <row r="12" spans="1:42" ht="14.25" customHeight="1" x14ac:dyDescent="0.3">
      <c r="A12" s="5">
        <v>6</v>
      </c>
      <c r="B12" s="5" t="s">
        <v>265</v>
      </c>
      <c r="C12" s="5" t="s">
        <v>266</v>
      </c>
      <c r="D12" s="5">
        <v>1</v>
      </c>
      <c r="E12" s="5" t="s">
        <v>284</v>
      </c>
      <c r="F12" s="5"/>
      <c r="G12" s="5" t="s">
        <v>363</v>
      </c>
      <c r="H12" s="5">
        <v>0</v>
      </c>
    </row>
    <row r="13" spans="1:42" ht="14.25" customHeight="1" x14ac:dyDescent="0.3">
      <c r="A13" s="5">
        <v>6</v>
      </c>
      <c r="B13" s="5" t="s">
        <v>265</v>
      </c>
      <c r="C13" s="5" t="s">
        <v>266</v>
      </c>
      <c r="D13" s="5">
        <v>2</v>
      </c>
      <c r="E13" s="5" t="s">
        <v>286</v>
      </c>
      <c r="F13" s="5"/>
      <c r="G13" s="5" t="s">
        <v>363</v>
      </c>
      <c r="H13" s="5">
        <v>0</v>
      </c>
    </row>
    <row r="14" spans="1:42" ht="14.25" customHeight="1" x14ac:dyDescent="0.3">
      <c r="A14" s="4">
        <v>7</v>
      </c>
      <c r="B14" s="4" t="s">
        <v>267</v>
      </c>
      <c r="C14" s="4" t="s">
        <v>268</v>
      </c>
      <c r="D14" s="4">
        <v>1</v>
      </c>
      <c r="E14" s="4" t="s">
        <v>284</v>
      </c>
      <c r="F14" s="4"/>
      <c r="G14" s="4" t="s">
        <v>363</v>
      </c>
      <c r="H14" s="4">
        <v>0</v>
      </c>
    </row>
    <row r="15" spans="1:42" ht="14.25" customHeight="1" x14ac:dyDescent="0.3">
      <c r="A15" s="4">
        <v>7</v>
      </c>
      <c r="B15" s="4" t="s">
        <v>267</v>
      </c>
      <c r="C15" s="4" t="s">
        <v>268</v>
      </c>
      <c r="D15" s="4">
        <v>2</v>
      </c>
      <c r="E15" s="4" t="s">
        <v>286</v>
      </c>
      <c r="F15" s="4"/>
      <c r="G15" s="4" t="s">
        <v>363</v>
      </c>
      <c r="H15" s="4">
        <v>0</v>
      </c>
    </row>
    <row r="16" spans="1:42" ht="14.25" customHeight="1" x14ac:dyDescent="0.3">
      <c r="A16" s="5">
        <v>8</v>
      </c>
      <c r="B16" s="5" t="s">
        <v>269</v>
      </c>
      <c r="C16" s="5" t="s">
        <v>270</v>
      </c>
      <c r="D16" s="5">
        <v>1</v>
      </c>
      <c r="E16" s="5" t="s">
        <v>284</v>
      </c>
      <c r="F16" s="5"/>
      <c r="G16" s="5" t="s">
        <v>363</v>
      </c>
      <c r="H16" s="5">
        <v>0</v>
      </c>
    </row>
    <row r="17" spans="1:8" ht="14.25" customHeight="1" x14ac:dyDescent="0.3">
      <c r="A17" s="5">
        <v>8</v>
      </c>
      <c r="B17" s="5" t="s">
        <v>269</v>
      </c>
      <c r="C17" s="5" t="s">
        <v>270</v>
      </c>
      <c r="D17" s="5">
        <v>2</v>
      </c>
      <c r="E17" s="5" t="s">
        <v>286</v>
      </c>
      <c r="F17" s="5"/>
      <c r="G17" s="5" t="s">
        <v>363</v>
      </c>
      <c r="H17" s="5">
        <v>0</v>
      </c>
    </row>
    <row r="18" spans="1:8" ht="14.25" customHeight="1" x14ac:dyDescent="0.3">
      <c r="A18" s="4">
        <v>9</v>
      </c>
      <c r="B18" s="4" t="s">
        <v>271</v>
      </c>
      <c r="C18" s="4" t="s">
        <v>272</v>
      </c>
      <c r="D18" s="4">
        <v>1</v>
      </c>
      <c r="E18" s="4" t="s">
        <v>284</v>
      </c>
      <c r="F18" s="4"/>
      <c r="G18" s="4" t="s">
        <v>363</v>
      </c>
      <c r="H18" s="4">
        <v>0</v>
      </c>
    </row>
    <row r="19" spans="1:8" ht="14.25" customHeight="1" x14ac:dyDescent="0.3">
      <c r="A19" s="4">
        <v>9</v>
      </c>
      <c r="B19" s="4" t="s">
        <v>271</v>
      </c>
      <c r="C19" s="4" t="s">
        <v>272</v>
      </c>
      <c r="D19" s="4">
        <v>2</v>
      </c>
      <c r="E19" s="4" t="s">
        <v>286</v>
      </c>
      <c r="F19" s="4"/>
      <c r="G19" s="4" t="s">
        <v>363</v>
      </c>
      <c r="H19" s="4">
        <v>0</v>
      </c>
    </row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A5DF-1F88-4D7F-B783-5409655D26A5}">
  <sheetPr>
    <tabColor rgb="FF00B0F0"/>
  </sheetPr>
  <dimension ref="A1:AN3"/>
  <sheetViews>
    <sheetView workbookViewId="0"/>
  </sheetViews>
  <sheetFormatPr defaultColWidth="8.88671875" defaultRowHeight="14.4" x14ac:dyDescent="0.3"/>
  <cols>
    <col min="1" max="1" width="12.44140625" bestFit="1" customWidth="1"/>
    <col min="3" max="3" width="47.109375" bestFit="1" customWidth="1"/>
    <col min="4" max="4" width="11.5546875" bestFit="1" customWidth="1"/>
    <col min="7" max="7" width="14.88671875" bestFit="1" customWidth="1"/>
  </cols>
  <sheetData>
    <row r="1" spans="1:40" x14ac:dyDescent="0.3">
      <c r="A1" s="27" t="s">
        <v>364</v>
      </c>
      <c r="B1" s="27" t="s">
        <v>2</v>
      </c>
      <c r="C1" s="27" t="s">
        <v>3</v>
      </c>
      <c r="D1" s="27" t="s">
        <v>365</v>
      </c>
      <c r="E1" s="27" t="s">
        <v>5</v>
      </c>
      <c r="F1" s="27" t="s">
        <v>6</v>
      </c>
      <c r="G1" s="1" t="s">
        <v>273</v>
      </c>
      <c r="H1" s="27">
        <v>2018</v>
      </c>
      <c r="I1" s="27">
        <v>2019</v>
      </c>
      <c r="J1" s="27">
        <v>2020</v>
      </c>
      <c r="K1" s="27">
        <v>2021</v>
      </c>
      <c r="L1" s="27">
        <v>2022</v>
      </c>
      <c r="M1" s="27">
        <v>2023</v>
      </c>
      <c r="N1" s="27">
        <v>2024</v>
      </c>
      <c r="O1" s="27">
        <v>2025</v>
      </c>
      <c r="P1" s="27">
        <v>2026</v>
      </c>
      <c r="Q1" s="27">
        <v>2027</v>
      </c>
      <c r="R1" s="27">
        <v>2028</v>
      </c>
      <c r="S1" s="27">
        <v>2029</v>
      </c>
      <c r="T1" s="27">
        <v>2030</v>
      </c>
      <c r="U1" s="27">
        <v>2031</v>
      </c>
      <c r="V1" s="27">
        <v>2032</v>
      </c>
      <c r="W1" s="27">
        <v>2033</v>
      </c>
      <c r="X1" s="27">
        <v>2034</v>
      </c>
      <c r="Y1" s="27">
        <v>2035</v>
      </c>
      <c r="Z1" s="27">
        <v>2036</v>
      </c>
      <c r="AA1" s="27">
        <v>2037</v>
      </c>
      <c r="AB1" s="27">
        <v>2038</v>
      </c>
      <c r="AC1" s="27">
        <v>2039</v>
      </c>
      <c r="AD1" s="27">
        <v>2040</v>
      </c>
      <c r="AE1" s="27">
        <v>2041</v>
      </c>
      <c r="AF1" s="27">
        <v>2042</v>
      </c>
      <c r="AG1" s="27">
        <v>2043</v>
      </c>
      <c r="AH1" s="27">
        <v>2044</v>
      </c>
      <c r="AI1" s="27">
        <v>2045</v>
      </c>
      <c r="AJ1" s="27">
        <v>2046</v>
      </c>
      <c r="AK1" s="27">
        <v>2047</v>
      </c>
      <c r="AL1" s="27">
        <v>2048</v>
      </c>
      <c r="AM1" s="27">
        <v>2049</v>
      </c>
      <c r="AN1" s="27">
        <v>2050</v>
      </c>
    </row>
    <row r="2" spans="1:40" x14ac:dyDescent="0.3">
      <c r="A2" s="23" t="s">
        <v>366</v>
      </c>
      <c r="B2" s="23" t="s">
        <v>367</v>
      </c>
      <c r="C2" s="23" t="s">
        <v>368</v>
      </c>
      <c r="D2" s="23" t="s">
        <v>369</v>
      </c>
      <c r="E2" s="23" t="s">
        <v>370</v>
      </c>
      <c r="F2" s="23"/>
      <c r="G2" s="23" t="s">
        <v>290</v>
      </c>
      <c r="H2" s="23">
        <v>1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3">
      <c r="A3" s="23" t="s">
        <v>366</v>
      </c>
      <c r="B3" s="23" t="s">
        <v>371</v>
      </c>
      <c r="C3" s="23" t="s">
        <v>372</v>
      </c>
      <c r="D3" s="23" t="s">
        <v>373</v>
      </c>
      <c r="E3" s="23" t="s">
        <v>374</v>
      </c>
      <c r="F3" s="23" t="s">
        <v>375</v>
      </c>
      <c r="G3" s="23" t="s">
        <v>291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F7DE-71E4-4489-B753-FC2994B37098}">
  <sheetPr>
    <tabColor rgb="FFC00000"/>
  </sheetPr>
  <dimension ref="A1:AK11"/>
  <sheetViews>
    <sheetView workbookViewId="0"/>
  </sheetViews>
  <sheetFormatPr defaultColWidth="8.88671875" defaultRowHeight="14.4" x14ac:dyDescent="0.3"/>
  <cols>
    <col min="1" max="1" width="16.109375" bestFit="1" customWidth="1"/>
    <col min="2" max="2" width="8.6640625" bestFit="1" customWidth="1"/>
    <col min="3" max="22" width="11.6640625" bestFit="1" customWidth="1"/>
    <col min="23" max="23" width="10.6640625" bestFit="1" customWidth="1"/>
    <col min="24" max="26" width="11.6640625" bestFit="1" customWidth="1"/>
    <col min="27" max="27" width="10.6640625" bestFit="1" customWidth="1"/>
    <col min="28" max="33" width="11.6640625" bestFit="1" customWidth="1"/>
    <col min="34" max="34" width="10.6640625" bestFit="1" customWidth="1"/>
    <col min="35" max="35" width="11.6640625" bestFit="1" customWidth="1"/>
    <col min="36" max="36" width="77.6640625" bestFit="1" customWidth="1"/>
    <col min="37" max="37" width="59" bestFit="1" customWidth="1"/>
  </cols>
  <sheetData>
    <row r="1" spans="1:37" ht="15" thickBot="1" x14ac:dyDescent="0.35">
      <c r="A1" s="30" t="s">
        <v>376</v>
      </c>
      <c r="B1" s="31" t="s">
        <v>377</v>
      </c>
      <c r="C1" s="32">
        <v>2018</v>
      </c>
      <c r="D1" s="32">
        <v>2019</v>
      </c>
      <c r="E1" s="32">
        <v>2020</v>
      </c>
      <c r="F1" s="32">
        <v>2021</v>
      </c>
      <c r="G1" s="32">
        <v>2022</v>
      </c>
      <c r="H1" s="32">
        <v>2023</v>
      </c>
      <c r="I1" s="32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3">
        <v>2050</v>
      </c>
      <c r="AJ1" s="34" t="s">
        <v>378</v>
      </c>
      <c r="AK1" s="34" t="s">
        <v>379</v>
      </c>
    </row>
    <row r="2" spans="1:37" ht="29.4" thickBot="1" x14ac:dyDescent="0.35">
      <c r="A2" s="35" t="s">
        <v>380</v>
      </c>
      <c r="B2" s="36" t="s">
        <v>381</v>
      </c>
      <c r="C2" s="37">
        <v>215023</v>
      </c>
      <c r="D2" s="37">
        <v>220727.6</v>
      </c>
      <c r="E2" s="37">
        <v>200939.9</v>
      </c>
      <c r="F2" s="37">
        <v>217321.1</v>
      </c>
      <c r="G2" s="37">
        <v>223838.6</v>
      </c>
      <c r="H2" s="38">
        <v>230600.7</v>
      </c>
      <c r="I2" s="37">
        <v>238502.8</v>
      </c>
      <c r="J2" s="37">
        <v>247481.7</v>
      </c>
      <c r="K2" s="37">
        <v>256798.7</v>
      </c>
      <c r="L2" s="37">
        <v>266466.40000000002</v>
      </c>
      <c r="M2" s="37">
        <v>276498</v>
      </c>
      <c r="N2" s="37">
        <v>286907.3</v>
      </c>
      <c r="O2" s="37">
        <v>297708.5</v>
      </c>
      <c r="P2" s="37">
        <v>308916.40000000002</v>
      </c>
      <c r="Q2" s="37">
        <v>320546.09999999998</v>
      </c>
      <c r="R2" s="37">
        <v>332613.7</v>
      </c>
      <c r="S2" s="37">
        <v>345135.6</v>
      </c>
      <c r="T2" s="37">
        <v>358128.9</v>
      </c>
      <c r="U2" s="37">
        <v>371611.4</v>
      </c>
      <c r="V2" s="37">
        <v>385601.4</v>
      </c>
      <c r="W2" s="37">
        <v>400118.2</v>
      </c>
      <c r="X2" s="37">
        <v>415181.4</v>
      </c>
      <c r="Y2" s="37">
        <v>430811.7</v>
      </c>
      <c r="Z2" s="37">
        <v>447030.5</v>
      </c>
      <c r="AA2" s="37">
        <v>445074.57277863938</v>
      </c>
      <c r="AB2" s="37">
        <v>454098.77772457182</v>
      </c>
      <c r="AC2" s="37">
        <v>463122.98267050419</v>
      </c>
      <c r="AD2" s="37">
        <v>472147.18761643663</v>
      </c>
      <c r="AE2" s="37">
        <v>481171.39256236888</v>
      </c>
      <c r="AF2" s="37">
        <v>490195.59750830132</v>
      </c>
      <c r="AG2" s="37">
        <v>499219.80245423369</v>
      </c>
      <c r="AH2" s="37">
        <v>508244.00740016613</v>
      </c>
      <c r="AI2" s="37">
        <v>517268.21234609839</v>
      </c>
      <c r="AJ2" t="s">
        <v>382</v>
      </c>
    </row>
    <row r="3" spans="1:37" ht="43.8" thickBot="1" x14ac:dyDescent="0.35">
      <c r="A3" s="35" t="s">
        <v>383</v>
      </c>
      <c r="B3" s="36" t="s">
        <v>384</v>
      </c>
      <c r="C3" s="39">
        <f>C2</f>
        <v>215023</v>
      </c>
      <c r="D3" s="39">
        <f>D2</f>
        <v>220727.6</v>
      </c>
      <c r="E3" s="39">
        <f t="shared" ref="E3:Z3" si="0">E2</f>
        <v>200939.9</v>
      </c>
      <c r="F3" s="39">
        <f t="shared" si="0"/>
        <v>217321.1</v>
      </c>
      <c r="G3" s="39">
        <f t="shared" si="0"/>
        <v>223838.6</v>
      </c>
      <c r="H3" s="40">
        <f t="shared" si="0"/>
        <v>230600.7</v>
      </c>
      <c r="I3" s="39">
        <f t="shared" si="0"/>
        <v>238502.8</v>
      </c>
      <c r="J3" s="39">
        <f t="shared" si="0"/>
        <v>247481.7</v>
      </c>
      <c r="K3" s="39">
        <f t="shared" si="0"/>
        <v>256798.7</v>
      </c>
      <c r="L3" s="39">
        <f t="shared" si="0"/>
        <v>266466.40000000002</v>
      </c>
      <c r="M3" s="39">
        <f t="shared" si="0"/>
        <v>276498</v>
      </c>
      <c r="N3" s="39">
        <f t="shared" si="0"/>
        <v>286907.3</v>
      </c>
      <c r="O3" s="39">
        <f t="shared" si="0"/>
        <v>297708.5</v>
      </c>
      <c r="P3" s="39">
        <f t="shared" si="0"/>
        <v>308916.40000000002</v>
      </c>
      <c r="Q3" s="39">
        <f t="shared" si="0"/>
        <v>320546.09999999998</v>
      </c>
      <c r="R3" s="39">
        <f t="shared" si="0"/>
        <v>332613.7</v>
      </c>
      <c r="S3" s="39">
        <f t="shared" si="0"/>
        <v>345135.6</v>
      </c>
      <c r="T3" s="39">
        <f t="shared" si="0"/>
        <v>358128.9</v>
      </c>
      <c r="U3" s="39">
        <f t="shared" si="0"/>
        <v>371611.4</v>
      </c>
      <c r="V3" s="39">
        <f t="shared" si="0"/>
        <v>385601.4</v>
      </c>
      <c r="W3" s="39">
        <f t="shared" si="0"/>
        <v>400118.2</v>
      </c>
      <c r="X3" s="39">
        <f t="shared" si="0"/>
        <v>415181.4</v>
      </c>
      <c r="Y3" s="39">
        <f t="shared" si="0"/>
        <v>430811.7</v>
      </c>
      <c r="Z3" s="39">
        <f t="shared" si="0"/>
        <v>447030.5</v>
      </c>
      <c r="AA3" s="39">
        <f>Z3*(1+AA5)</f>
        <v>463859.89036567486</v>
      </c>
      <c r="AB3" s="39">
        <f t="shared" ref="AB3:AI3" si="1">AA3*(1+AB5)</f>
        <v>481322.85803777573</v>
      </c>
      <c r="AC3" s="39">
        <f t="shared" si="1"/>
        <v>499443.25534811593</v>
      </c>
      <c r="AD3" s="39">
        <f t="shared" si="1"/>
        <v>518245.83259901241</v>
      </c>
      <c r="AE3" s="39">
        <f t="shared" si="1"/>
        <v>537756.27186924778</v>
      </c>
      <c r="AF3" s="39">
        <f t="shared" si="1"/>
        <v>558001.22209272813</v>
      </c>
      <c r="AG3" s="39">
        <f t="shared" si="1"/>
        <v>579008.33545774943</v>
      </c>
      <c r="AH3" s="39">
        <f t="shared" si="1"/>
        <v>600806.30517658987</v>
      </c>
      <c r="AI3" s="39">
        <f t="shared" si="1"/>
        <v>623424.90467701689</v>
      </c>
    </row>
    <row r="4" spans="1:37" ht="43.8" thickBot="1" x14ac:dyDescent="0.35">
      <c r="A4" s="41" t="s">
        <v>385</v>
      </c>
      <c r="B4" s="36" t="s">
        <v>386</v>
      </c>
      <c r="C4" s="42">
        <v>0</v>
      </c>
      <c r="D4" s="42">
        <v>2.6530185142984729E-2</v>
      </c>
      <c r="E4" s="42">
        <v>-8.9647601840458613E-2</v>
      </c>
      <c r="F4" s="42">
        <v>8.1522883210353003E-2</v>
      </c>
      <c r="G4" s="42">
        <v>2.9990185030353701E-2</v>
      </c>
      <c r="H4" s="43">
        <v>3.0209713606143024E-2</v>
      </c>
      <c r="I4" s="42">
        <v>3.4267458858537624E-2</v>
      </c>
      <c r="J4" s="42">
        <v>3.7646937478302243E-2</v>
      </c>
      <c r="K4" s="42">
        <v>3.7647228057670526E-2</v>
      </c>
      <c r="L4" s="42">
        <v>3.7646997434177085E-2</v>
      </c>
      <c r="M4" s="42">
        <v>3.7646772726317376E-2</v>
      </c>
      <c r="N4" s="42">
        <v>3.7646926921713675E-2</v>
      </c>
      <c r="O4" s="42">
        <v>3.7647003056387941E-2</v>
      </c>
      <c r="P4" s="42">
        <v>3.76472287489273E-2</v>
      </c>
      <c r="Q4" s="42">
        <v>3.7646754914921809E-2</v>
      </c>
      <c r="R4" s="42">
        <v>3.7647003036380841E-2</v>
      </c>
      <c r="S4" s="42">
        <v>3.7646976056608508E-2</v>
      </c>
      <c r="T4" s="42">
        <v>3.7646942245308936E-2</v>
      </c>
      <c r="U4" s="42">
        <v>3.7647059480538987E-2</v>
      </c>
      <c r="V4" s="42">
        <v>3.7646853675640732E-2</v>
      </c>
      <c r="W4" s="42">
        <v>3.7647166218794818E-2</v>
      </c>
      <c r="X4" s="42">
        <v>3.7646875348334594E-2</v>
      </c>
      <c r="Y4" s="42">
        <v>3.7646917708741255E-2</v>
      </c>
      <c r="Z4" s="42">
        <v>3.7647074116139344E-2</v>
      </c>
      <c r="AA4" s="42">
        <v>0</v>
      </c>
      <c r="AB4" s="42">
        <v>2.0275714448465421E-2</v>
      </c>
      <c r="AC4" s="42">
        <v>1.9872779643124033E-2</v>
      </c>
      <c r="AD4" s="42">
        <v>1.9485547648480317E-2</v>
      </c>
      <c r="AE4" s="42">
        <v>1.9113118075508587E-2</v>
      </c>
      <c r="AF4" s="42">
        <v>1.8754658081138367E-2</v>
      </c>
      <c r="AG4" s="42">
        <v>1.8409396150848852E-2</v>
      </c>
      <c r="AH4" s="42">
        <v>1.8076616555609756E-2</v>
      </c>
      <c r="AI4" s="44">
        <v>1.7755654399338638E-2</v>
      </c>
      <c r="AJ4" t="s">
        <v>382</v>
      </c>
    </row>
    <row r="5" spans="1:37" ht="43.2" x14ac:dyDescent="0.3">
      <c r="A5" s="45" t="s">
        <v>387</v>
      </c>
      <c r="B5" s="46" t="s">
        <v>388</v>
      </c>
      <c r="C5" s="47">
        <f>C4</f>
        <v>0</v>
      </c>
      <c r="D5" s="47">
        <f t="shared" ref="D5:Z5" si="2">D4</f>
        <v>2.6530185142984729E-2</v>
      </c>
      <c r="E5" s="47">
        <f t="shared" si="2"/>
        <v>-8.9647601840458613E-2</v>
      </c>
      <c r="F5" s="47">
        <f t="shared" si="2"/>
        <v>8.1522883210353003E-2</v>
      </c>
      <c r="G5" s="47">
        <f t="shared" si="2"/>
        <v>2.9990185030353701E-2</v>
      </c>
      <c r="H5" s="48">
        <f t="shared" si="2"/>
        <v>3.0209713606143024E-2</v>
      </c>
      <c r="I5" s="47">
        <f t="shared" si="2"/>
        <v>3.4267458858537624E-2</v>
      </c>
      <c r="J5" s="47">
        <f t="shared" si="2"/>
        <v>3.7646937478302243E-2</v>
      </c>
      <c r="K5" s="47">
        <f t="shared" si="2"/>
        <v>3.7647228057670526E-2</v>
      </c>
      <c r="L5" s="47">
        <f t="shared" si="2"/>
        <v>3.7646997434177085E-2</v>
      </c>
      <c r="M5" s="47">
        <f t="shared" si="2"/>
        <v>3.7646772726317376E-2</v>
      </c>
      <c r="N5" s="47">
        <f t="shared" si="2"/>
        <v>3.7646926921713675E-2</v>
      </c>
      <c r="O5" s="47">
        <f t="shared" si="2"/>
        <v>3.7647003056387941E-2</v>
      </c>
      <c r="P5" s="47">
        <f t="shared" si="2"/>
        <v>3.76472287489273E-2</v>
      </c>
      <c r="Q5" s="47">
        <f t="shared" si="2"/>
        <v>3.7646754914921809E-2</v>
      </c>
      <c r="R5" s="47">
        <f t="shared" si="2"/>
        <v>3.7647003036380841E-2</v>
      </c>
      <c r="S5" s="47">
        <f t="shared" si="2"/>
        <v>3.7646976056608508E-2</v>
      </c>
      <c r="T5" s="47">
        <f t="shared" si="2"/>
        <v>3.7646942245308936E-2</v>
      </c>
      <c r="U5" s="47">
        <f t="shared" si="2"/>
        <v>3.7647059480538987E-2</v>
      </c>
      <c r="V5" s="47">
        <f t="shared" si="2"/>
        <v>3.7646853675640732E-2</v>
      </c>
      <c r="W5" s="47">
        <f t="shared" si="2"/>
        <v>3.7647166218794818E-2</v>
      </c>
      <c r="X5" s="47">
        <f t="shared" si="2"/>
        <v>3.7646875348334594E-2</v>
      </c>
      <c r="Y5" s="47">
        <f t="shared" si="2"/>
        <v>3.7646917708741255E-2</v>
      </c>
      <c r="Z5" s="47">
        <f t="shared" si="2"/>
        <v>3.7647074116139344E-2</v>
      </c>
      <c r="AA5" s="49">
        <f>Z5</f>
        <v>3.7647074116139344E-2</v>
      </c>
      <c r="AB5" s="49">
        <f t="shared" ref="AB5:AI5" si="3">AA5</f>
        <v>3.7647074116139344E-2</v>
      </c>
      <c r="AC5" s="49">
        <f t="shared" si="3"/>
        <v>3.7647074116139344E-2</v>
      </c>
      <c r="AD5" s="49">
        <f t="shared" si="3"/>
        <v>3.7647074116139344E-2</v>
      </c>
      <c r="AE5" s="49">
        <f t="shared" si="3"/>
        <v>3.7647074116139344E-2</v>
      </c>
      <c r="AF5" s="49">
        <f t="shared" si="3"/>
        <v>3.7647074116139344E-2</v>
      </c>
      <c r="AG5" s="49">
        <f t="shared" si="3"/>
        <v>3.7647074116139344E-2</v>
      </c>
      <c r="AH5" s="49">
        <f t="shared" si="3"/>
        <v>3.7647074116139344E-2</v>
      </c>
      <c r="AI5" s="50">
        <f t="shared" si="3"/>
        <v>3.7647074116139344E-2</v>
      </c>
      <c r="AJ5" s="34" t="s">
        <v>389</v>
      </c>
    </row>
    <row r="6" spans="1:37" ht="57.6" x14ac:dyDescent="0.3">
      <c r="A6" s="51" t="s">
        <v>390</v>
      </c>
      <c r="B6" s="51" t="s">
        <v>391</v>
      </c>
      <c r="C6" s="23"/>
      <c r="D6" s="23"/>
      <c r="E6" s="23"/>
      <c r="F6" s="23"/>
      <c r="G6" s="23"/>
      <c r="H6" s="52">
        <v>-9.4288051561304924E-3</v>
      </c>
      <c r="I6" s="53">
        <f>H6</f>
        <v>-9.4288051561304924E-3</v>
      </c>
      <c r="J6" s="53">
        <f t="shared" ref="J6:AI6" si="4">I6</f>
        <v>-9.4288051561304924E-3</v>
      </c>
      <c r="K6" s="53">
        <f t="shared" si="4"/>
        <v>-9.4288051561304924E-3</v>
      </c>
      <c r="L6" s="53">
        <f t="shared" si="4"/>
        <v>-9.4288051561304924E-3</v>
      </c>
      <c r="M6" s="53">
        <f t="shared" si="4"/>
        <v>-9.4288051561304924E-3</v>
      </c>
      <c r="N6" s="53">
        <f t="shared" si="4"/>
        <v>-9.4288051561304924E-3</v>
      </c>
      <c r="O6" s="53">
        <f t="shared" si="4"/>
        <v>-9.4288051561304924E-3</v>
      </c>
      <c r="P6" s="53">
        <f t="shared" si="4"/>
        <v>-9.4288051561304924E-3</v>
      </c>
      <c r="Q6" s="53">
        <f t="shared" si="4"/>
        <v>-9.4288051561304924E-3</v>
      </c>
      <c r="R6" s="53">
        <f t="shared" si="4"/>
        <v>-9.4288051561304924E-3</v>
      </c>
      <c r="S6" s="53">
        <f t="shared" si="4"/>
        <v>-9.4288051561304924E-3</v>
      </c>
      <c r="T6" s="53">
        <f t="shared" si="4"/>
        <v>-9.4288051561304924E-3</v>
      </c>
      <c r="U6" s="53">
        <f t="shared" si="4"/>
        <v>-9.4288051561304924E-3</v>
      </c>
      <c r="V6" s="53">
        <f t="shared" si="4"/>
        <v>-9.4288051561304924E-3</v>
      </c>
      <c r="W6" s="53">
        <f t="shared" si="4"/>
        <v>-9.4288051561304924E-3</v>
      </c>
      <c r="X6" s="53">
        <f t="shared" si="4"/>
        <v>-9.4288051561304924E-3</v>
      </c>
      <c r="Y6" s="53">
        <f t="shared" si="4"/>
        <v>-9.4288051561304924E-3</v>
      </c>
      <c r="Z6" s="53">
        <f t="shared" si="4"/>
        <v>-9.4288051561304924E-3</v>
      </c>
      <c r="AA6" s="53">
        <f t="shared" si="4"/>
        <v>-9.4288051561304924E-3</v>
      </c>
      <c r="AB6" s="53">
        <f t="shared" si="4"/>
        <v>-9.4288051561304924E-3</v>
      </c>
      <c r="AC6" s="53">
        <f t="shared" si="4"/>
        <v>-9.4288051561304924E-3</v>
      </c>
      <c r="AD6" s="53">
        <f t="shared" si="4"/>
        <v>-9.4288051561304924E-3</v>
      </c>
      <c r="AE6" s="53">
        <f t="shared" si="4"/>
        <v>-9.4288051561304924E-3</v>
      </c>
      <c r="AF6" s="53">
        <f t="shared" si="4"/>
        <v>-9.4288051561304924E-3</v>
      </c>
      <c r="AG6" s="53">
        <f t="shared" si="4"/>
        <v>-9.4288051561304924E-3</v>
      </c>
      <c r="AH6" s="53">
        <f t="shared" si="4"/>
        <v>-9.4288051561304924E-3</v>
      </c>
      <c r="AI6" s="53">
        <f t="shared" si="4"/>
        <v>-9.4288051561304924E-3</v>
      </c>
      <c r="AJ6" t="s">
        <v>382</v>
      </c>
    </row>
    <row r="7" spans="1:37" ht="28.8" x14ac:dyDescent="0.3">
      <c r="A7" s="54" t="s">
        <v>392</v>
      </c>
      <c r="B7" s="55" t="s">
        <v>393</v>
      </c>
      <c r="C7" s="56">
        <v>9792850</v>
      </c>
      <c r="D7" s="56">
        <v>9958829</v>
      </c>
      <c r="E7" s="56">
        <v>10121763</v>
      </c>
      <c r="F7" s="56">
        <v>10278345</v>
      </c>
      <c r="G7" s="56">
        <v>10432860</v>
      </c>
      <c r="H7" s="57">
        <f>G7+($AI$7-$G$7)/($AI$1-$G$1)</f>
        <v>10560257.857142856</v>
      </c>
      <c r="I7" s="56">
        <f t="shared" ref="I7:AH7" si="5">H7+($AI$7-$G$7)/($AI$1-$G$1)</f>
        <v>10687655.714285713</v>
      </c>
      <c r="J7" s="56">
        <f t="shared" si="5"/>
        <v>10815053.571428569</v>
      </c>
      <c r="K7" s="56">
        <f t="shared" si="5"/>
        <v>10942451.428571425</v>
      </c>
      <c r="L7" s="56">
        <f t="shared" si="5"/>
        <v>11069849.285714282</v>
      </c>
      <c r="M7" s="56">
        <f t="shared" si="5"/>
        <v>11197247.142857138</v>
      </c>
      <c r="N7" s="56">
        <f t="shared" si="5"/>
        <v>11324644.999999994</v>
      </c>
      <c r="O7" s="56">
        <f t="shared" si="5"/>
        <v>11452042.857142851</v>
      </c>
      <c r="P7" s="56">
        <f t="shared" si="5"/>
        <v>11579440.714285707</v>
      </c>
      <c r="Q7" s="56">
        <f t="shared" si="5"/>
        <v>11706838.571428563</v>
      </c>
      <c r="R7" s="56">
        <f t="shared" si="5"/>
        <v>11834236.42857142</v>
      </c>
      <c r="S7" s="56">
        <f t="shared" si="5"/>
        <v>11961634.285714276</v>
      </c>
      <c r="T7" s="56">
        <f t="shared" si="5"/>
        <v>12089032.142857132</v>
      </c>
      <c r="U7" s="56">
        <f t="shared" si="5"/>
        <v>12216429.999999989</v>
      </c>
      <c r="V7" s="56">
        <f t="shared" si="5"/>
        <v>12343827.857142845</v>
      </c>
      <c r="W7" s="56">
        <f t="shared" si="5"/>
        <v>12471225.714285702</v>
      </c>
      <c r="X7" s="56">
        <f t="shared" si="5"/>
        <v>12598623.571428558</v>
      </c>
      <c r="Y7" s="56">
        <f t="shared" si="5"/>
        <v>12726021.428571414</v>
      </c>
      <c r="Z7" s="56">
        <f t="shared" si="5"/>
        <v>12853419.285714271</v>
      </c>
      <c r="AA7" s="56">
        <f t="shared" si="5"/>
        <v>12980817.142857127</v>
      </c>
      <c r="AB7" s="56">
        <f t="shared" si="5"/>
        <v>13108214.999999983</v>
      </c>
      <c r="AC7" s="56">
        <f t="shared" si="5"/>
        <v>13235612.85714284</v>
      </c>
      <c r="AD7" s="56">
        <f t="shared" si="5"/>
        <v>13363010.714285696</v>
      </c>
      <c r="AE7" s="56">
        <f t="shared" si="5"/>
        <v>13490408.571428552</v>
      </c>
      <c r="AF7" s="56">
        <f t="shared" si="5"/>
        <v>13617806.428571409</v>
      </c>
      <c r="AG7" s="56">
        <f t="shared" si="5"/>
        <v>13745204.285714265</v>
      </c>
      <c r="AH7" s="56">
        <f t="shared" si="5"/>
        <v>13872602.142857121</v>
      </c>
      <c r="AI7" s="56">
        <v>14000000</v>
      </c>
      <c r="AJ7" t="s">
        <v>394</v>
      </c>
      <c r="AK7" t="s">
        <v>395</v>
      </c>
    </row>
    <row r="8" spans="1:37" ht="43.2" x14ac:dyDescent="0.3">
      <c r="A8" s="54" t="s">
        <v>396</v>
      </c>
      <c r="B8" s="55" t="s">
        <v>397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58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ht="28.8" x14ac:dyDescent="0.3">
      <c r="A9" s="54" t="s">
        <v>398</v>
      </c>
      <c r="B9" s="55" t="s">
        <v>399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58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57.6" x14ac:dyDescent="0.3">
      <c r="A10" s="54" t="s">
        <v>400</v>
      </c>
      <c r="B10" s="55" t="s">
        <v>401</v>
      </c>
      <c r="D10" s="59">
        <f>(D8-C8)/C8</f>
        <v>9.4215016220760128E-3</v>
      </c>
      <c r="E10" s="59">
        <f t="shared" ref="E10:AI11" si="8">(E8-D8)/D8</f>
        <v>-0.10430190244419008</v>
      </c>
      <c r="F10" s="59">
        <f t="shared" si="8"/>
        <v>6.5046785541044969E-2</v>
      </c>
      <c r="G10" s="59">
        <f t="shared" si="8"/>
        <v>1.4735601585357307E-2</v>
      </c>
      <c r="H10" s="60">
        <f t="shared" si="8"/>
        <v>1.7781370312195489E-2</v>
      </c>
      <c r="I10" s="59">
        <f t="shared" si="8"/>
        <v>2.193889387725342E-2</v>
      </c>
      <c r="J10" s="59">
        <f t="shared" si="8"/>
        <v>2.5423789859799834E-2</v>
      </c>
      <c r="K10" s="59">
        <f t="shared" si="8"/>
        <v>2.5566385461503794E-2</v>
      </c>
      <c r="L10" s="59">
        <f t="shared" si="8"/>
        <v>2.5705190411164484E-2</v>
      </c>
      <c r="M10" s="59">
        <f t="shared" si="8"/>
        <v>2.5840837425437465E-2</v>
      </c>
      <c r="N10" s="59">
        <f t="shared" si="8"/>
        <v>2.597380207226406E-2</v>
      </c>
      <c r="O10" s="59">
        <f t="shared" si="8"/>
        <v>2.6103734636147968E-2</v>
      </c>
      <c r="P10" s="59">
        <f t="shared" si="8"/>
        <v>2.6230957732508789E-2</v>
      </c>
      <c r="Q10" s="59">
        <f t="shared" si="8"/>
        <v>2.6354724855668404E-2</v>
      </c>
      <c r="R10" s="59">
        <f t="shared" si="8"/>
        <v>2.6476531206159025E-2</v>
      </c>
      <c r="S10" s="59">
        <f t="shared" si="8"/>
        <v>2.6595476063981587E-2</v>
      </c>
      <c r="T10" s="59">
        <f t="shared" si="8"/>
        <v>2.6711906640246318E-2</v>
      </c>
      <c r="U10" s="59">
        <f t="shared" si="8"/>
        <v>2.6826057612693188E-2</v>
      </c>
      <c r="V10" s="59">
        <f t="shared" si="8"/>
        <v>2.6937535046184322E-2</v>
      </c>
      <c r="W10" s="59">
        <f t="shared" si="8"/>
        <v>2.7047243767290806E-2</v>
      </c>
      <c r="X10" s="59">
        <f t="shared" si="8"/>
        <v>2.7154142738230056E-2</v>
      </c>
      <c r="Y10" s="59">
        <f t="shared" si="8"/>
        <v>2.7259225488595155E-2</v>
      </c>
      <c r="Z10" s="59">
        <f t="shared" si="8"/>
        <v>2.736233892043349E-2</v>
      </c>
      <c r="AA10" s="59">
        <f t="shared" si="8"/>
        <v>-1.4146753437850343E-2</v>
      </c>
      <c r="AB10" s="59">
        <f t="shared" si="8"/>
        <v>1.0359723620146689E-2</v>
      </c>
      <c r="AC10" s="59">
        <f t="shared" si="8"/>
        <v>1.0056112437211915E-2</v>
      </c>
      <c r="AD10" s="59">
        <f t="shared" si="8"/>
        <v>9.7661605331440474E-3</v>
      </c>
      <c r="AE10" s="59">
        <f t="shared" si="8"/>
        <v>9.4890339166368784E-3</v>
      </c>
      <c r="AF10" s="59">
        <f t="shared" si="8"/>
        <v>9.2239630257632509E-3</v>
      </c>
      <c r="AG10" s="59">
        <f t="shared" si="8"/>
        <v>8.9702367126283829E-3</v>
      </c>
      <c r="AH10" s="59">
        <f t="shared" si="8"/>
        <v>8.7271968850386981E-3</v>
      </c>
      <c r="AI10" s="59">
        <f t="shared" si="8"/>
        <v>8.4942337232297681E-3</v>
      </c>
    </row>
    <row r="11" spans="1:37" ht="43.2" x14ac:dyDescent="0.3">
      <c r="A11" s="54" t="s">
        <v>402</v>
      </c>
      <c r="B11" s="55" t="s">
        <v>403</v>
      </c>
      <c r="D11" s="59">
        <f>(D9-C9)/C9</f>
        <v>9.4215016220760128E-3</v>
      </c>
      <c r="E11" s="59">
        <f t="shared" si="8"/>
        <v>-0.10430190244419008</v>
      </c>
      <c r="F11" s="59">
        <f t="shared" si="8"/>
        <v>6.5046785541044969E-2</v>
      </c>
      <c r="G11" s="59">
        <f t="shared" si="8"/>
        <v>1.4735601585357307E-2</v>
      </c>
      <c r="H11" s="60">
        <f t="shared" si="8"/>
        <v>1.7781370312195489E-2</v>
      </c>
      <c r="I11" s="59">
        <f t="shared" si="8"/>
        <v>2.193889387725342E-2</v>
      </c>
      <c r="J11" s="59">
        <f t="shared" si="8"/>
        <v>2.5423789859799834E-2</v>
      </c>
      <c r="K11" s="59">
        <f t="shared" si="8"/>
        <v>2.5566385461503794E-2</v>
      </c>
      <c r="L11" s="59">
        <f t="shared" si="8"/>
        <v>2.5705190411164484E-2</v>
      </c>
      <c r="M11" s="59">
        <f t="shared" si="8"/>
        <v>2.5840837425437465E-2</v>
      </c>
      <c r="N11" s="59">
        <f t="shared" si="8"/>
        <v>2.597380207226406E-2</v>
      </c>
      <c r="O11" s="59">
        <f t="shared" si="8"/>
        <v>2.6103734636147968E-2</v>
      </c>
      <c r="P11" s="59">
        <f t="shared" si="8"/>
        <v>2.6230957732508789E-2</v>
      </c>
      <c r="Q11" s="59">
        <f t="shared" si="8"/>
        <v>2.6354724855668404E-2</v>
      </c>
      <c r="R11" s="59">
        <f t="shared" si="8"/>
        <v>2.6476531206159025E-2</v>
      </c>
      <c r="S11" s="59">
        <f t="shared" si="8"/>
        <v>2.6595476063981587E-2</v>
      </c>
      <c r="T11" s="59">
        <f t="shared" si="8"/>
        <v>2.6711906640246318E-2</v>
      </c>
      <c r="U11" s="59">
        <f t="shared" si="8"/>
        <v>2.6826057612693188E-2</v>
      </c>
      <c r="V11" s="59">
        <f t="shared" si="8"/>
        <v>2.6937535046184322E-2</v>
      </c>
      <c r="W11" s="59">
        <f t="shared" si="8"/>
        <v>2.7047243767290806E-2</v>
      </c>
      <c r="X11" s="59">
        <f t="shared" si="8"/>
        <v>2.7154142738230056E-2</v>
      </c>
      <c r="Y11" s="59">
        <f t="shared" si="8"/>
        <v>2.7259225488595155E-2</v>
      </c>
      <c r="Z11" s="59">
        <f t="shared" si="8"/>
        <v>2.736233892043349E-2</v>
      </c>
      <c r="AA11" s="59">
        <f t="shared" si="8"/>
        <v>2.7463276574110827E-2</v>
      </c>
      <c r="AB11" s="59">
        <f t="shared" si="8"/>
        <v>2.7562252215297098E-2</v>
      </c>
      <c r="AC11" s="59">
        <f t="shared" si="8"/>
        <v>2.7659322499363218E-2</v>
      </c>
      <c r="AD11" s="59">
        <f t="shared" si="8"/>
        <v>2.7754541921158324E-2</v>
      </c>
      <c r="AE11" s="59">
        <f t="shared" si="8"/>
        <v>2.7847962917022261E-2</v>
      </c>
      <c r="AF11" s="59">
        <f t="shared" si="8"/>
        <v>2.7939635961078194E-2</v>
      </c>
      <c r="AG11" s="59">
        <f t="shared" si="8"/>
        <v>2.802960965616446E-2</v>
      </c>
      <c r="AH11" s="59">
        <f t="shared" si="8"/>
        <v>2.8117930819759707E-2</v>
      </c>
      <c r="AI11" s="59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DF5176-581F-4194-817E-ACCBAD668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CE32F-E4B3-41B0-A621-ECC8C4385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F00DA5-4FB9-4C47-94C2-1A74C78E5B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  <vt:lpstr>growth_formula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Susana Solorzano Jiménez</cp:lastModifiedBy>
  <cp:revision/>
  <dcterms:created xsi:type="dcterms:W3CDTF">2023-08-03T05:43:35Z</dcterms:created>
  <dcterms:modified xsi:type="dcterms:W3CDTF">2024-09-06T00:27:37Z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