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HON_Model_20240923_ET\"/>
    </mc:Choice>
  </mc:AlternateContent>
  <xr:revisionPtr revIDLastSave="0" documentId="13_ncr:1_{65109AC6-1E0D-4B67-A57A-3C21CC4E20C7}" xr6:coauthVersionLast="47" xr6:coauthVersionMax="47" xr10:uidLastSave="{00000000-0000-0000-0000-000000000000}"/>
  <bookViews>
    <workbookView xWindow="-28920" yWindow="-120" windowWidth="29040" windowHeight="15720" tabRatio="705" activeTab="9" xr2:uid="{00000000-000D-0000-FFFF-FFFF00000000}"/>
  </bookViews>
  <sheets>
    <sheet name="Scenarios" sheetId="7" r:id="rId1"/>
    <sheet name="Overall_Parameters" sheetId="4" r:id="rId2"/>
    <sheet name="Mode_Shift" sheetId="5" r:id="rId3"/>
    <sheet name="Distance_Levers" sheetId="3" r:id="rId4"/>
    <sheet name="Electrical" sheetId="13" r:id="rId5"/>
    <sheet name="Occupancy_Rate" sheetId="6" r:id="rId6"/>
    <sheet name="Tech_Adoption" sheetId="2" r:id="rId7"/>
    <sheet name="T_Elasticity" sheetId="15" r:id="rId8"/>
    <sheet name="SmartGrid" sheetId="14" r:id="rId9"/>
    <sheet name="Efficiency" sheetId="9" r:id="rId10"/>
  </sheets>
  <definedNames>
    <definedName name="_xlnm._FilterDatabase" localSheetId="4" hidden="1">Electrical!$A$1:$Q$51</definedName>
    <definedName name="_xlnm._FilterDatabase" localSheetId="6" hidden="1">Tech_Adoption!$A$1:$Q$1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3" i="13" l="1"/>
  <c r="K32" i="13"/>
  <c r="K31" i="13"/>
  <c r="K30" i="13"/>
  <c r="K12" i="13"/>
  <c r="K11" i="13"/>
  <c r="K10" i="13"/>
  <c r="K9" i="13"/>
  <c r="K47" i="13" l="1"/>
  <c r="K25" i="13"/>
  <c r="K42" i="13"/>
  <c r="AQ14" i="14" l="1"/>
  <c r="S4" i="14" s="1"/>
  <c r="T4" i="14" s="1"/>
  <c r="U4" i="14" s="1"/>
  <c r="V4" i="14" s="1"/>
  <c r="W4" i="14" s="1"/>
  <c r="X4" i="14" s="1"/>
  <c r="Y4" i="14" s="1"/>
  <c r="Z4" i="14" s="1"/>
  <c r="AA4" i="14" s="1"/>
  <c r="AB4" i="14" s="1"/>
  <c r="AC4" i="14" s="1"/>
  <c r="AD4" i="14" s="1"/>
  <c r="AE4" i="14" s="1"/>
  <c r="AF4" i="14" s="1"/>
  <c r="AG4" i="14" s="1"/>
  <c r="AH4" i="14" s="1"/>
  <c r="AI4" i="14" s="1"/>
  <c r="AJ4" i="14" s="1"/>
  <c r="AK4" i="14" s="1"/>
  <c r="AL4" i="14" s="1"/>
  <c r="AM4" i="14" s="1"/>
  <c r="AN4" i="14" s="1"/>
  <c r="AO4" i="14" s="1"/>
  <c r="AP4" i="14" s="1"/>
  <c r="X6" i="14"/>
  <c r="Y6" i="14" s="1"/>
  <c r="Z6" i="14" s="1"/>
  <c r="AA6" i="14" s="1"/>
  <c r="AB6" i="14" s="1"/>
  <c r="AC6" i="14" s="1"/>
  <c r="AD6" i="14" s="1"/>
  <c r="AE6" i="14" s="1"/>
  <c r="AF6" i="14" s="1"/>
  <c r="AG6" i="14" s="1"/>
  <c r="AH6" i="14" s="1"/>
  <c r="AI6" i="14" s="1"/>
  <c r="AJ6" i="14" s="1"/>
  <c r="AK6" i="14" s="1"/>
  <c r="AL6" i="14" s="1"/>
  <c r="AM6" i="14" s="1"/>
  <c r="AN6" i="14" s="1"/>
  <c r="AO6" i="14" s="1"/>
  <c r="AP6" i="14" s="1"/>
  <c r="AQ6" i="14" s="1"/>
  <c r="S6" i="14"/>
  <c r="T6" i="14" s="1"/>
  <c r="U6" i="14" s="1"/>
  <c r="V6" i="14" s="1"/>
  <c r="AQ5" i="14"/>
  <c r="S5" i="14"/>
  <c r="T5" i="14" s="1"/>
  <c r="U5" i="14" s="1"/>
  <c r="V5" i="14" s="1"/>
  <c r="W5" i="14" s="1"/>
  <c r="X5" i="14" s="1"/>
  <c r="Y5" i="14" s="1"/>
  <c r="Z5" i="14" s="1"/>
  <c r="AA5" i="14" s="1"/>
  <c r="AB5" i="14" s="1"/>
  <c r="AC5" i="14" s="1"/>
  <c r="AD5" i="14" s="1"/>
  <c r="AE5" i="14" s="1"/>
  <c r="AF5" i="14" s="1"/>
  <c r="AG5" i="14" s="1"/>
  <c r="AH5" i="14" s="1"/>
  <c r="AI5" i="14" s="1"/>
  <c r="AJ5" i="14" s="1"/>
  <c r="AK5" i="14" s="1"/>
  <c r="AL5" i="14" s="1"/>
  <c r="AM5" i="14" s="1"/>
  <c r="AN5" i="14" s="1"/>
  <c r="AO5" i="14" s="1"/>
  <c r="AP5" i="14" s="1"/>
  <c r="AQ4" i="14"/>
  <c r="K50" i="13"/>
  <c r="K41" i="13"/>
  <c r="K28" i="13"/>
  <c r="K15" i="13"/>
  <c r="M48" i="14"/>
  <c r="N48" i="14"/>
  <c r="O48" i="14"/>
  <c r="P48" i="14"/>
  <c r="Q48" i="14"/>
  <c r="R48" i="14"/>
  <c r="S48" i="14"/>
  <c r="T48" i="14"/>
  <c r="U48" i="14"/>
  <c r="V48" i="14"/>
  <c r="W48" i="14"/>
  <c r="X48" i="14"/>
  <c r="Y48" i="14"/>
  <c r="Z48" i="14"/>
  <c r="AA48" i="14"/>
  <c r="AB48" i="14"/>
  <c r="AC48" i="14"/>
  <c r="AD48" i="14"/>
  <c r="AE48" i="14"/>
  <c r="AF48" i="14"/>
  <c r="AG48" i="14"/>
  <c r="AH48" i="14"/>
  <c r="AI48" i="14"/>
  <c r="AJ48" i="14"/>
  <c r="AK48" i="14"/>
  <c r="AL48" i="14"/>
  <c r="AM48" i="14"/>
  <c r="AN48" i="14"/>
  <c r="AO48" i="14"/>
  <c r="AP48" i="14"/>
  <c r="AQ48" i="14"/>
  <c r="L48" i="14"/>
  <c r="S14" i="14" l="1"/>
  <c r="T14" i="14" s="1"/>
  <c r="U14" i="14" s="1"/>
  <c r="V14" i="14" s="1"/>
  <c r="W14" i="14" s="1"/>
  <c r="X14" i="14" s="1"/>
  <c r="Y14" i="14" s="1"/>
  <c r="Z14" i="14" s="1"/>
  <c r="AA14" i="14" s="1"/>
  <c r="AB14" i="14" s="1"/>
  <c r="AC14" i="14" s="1"/>
  <c r="AD14" i="14" s="1"/>
  <c r="AE14" i="14" s="1"/>
  <c r="AF14" i="14" s="1"/>
  <c r="AG14" i="14" s="1"/>
  <c r="AH14" i="14" s="1"/>
  <c r="AI14" i="14" s="1"/>
  <c r="AJ14" i="14" s="1"/>
  <c r="AK14" i="14" s="1"/>
  <c r="AL14" i="14" s="1"/>
  <c r="AM14" i="14" s="1"/>
  <c r="AN14" i="14" s="1"/>
  <c r="AO14" i="14" s="1"/>
  <c r="AP14" i="14" s="1"/>
  <c r="AQ145" i="14"/>
  <c r="S145" i="14"/>
  <c r="T145" i="14" s="1"/>
  <c r="U145" i="14" s="1"/>
  <c r="V145" i="14" s="1"/>
  <c r="W145" i="14" s="1"/>
  <c r="X145" i="14" s="1"/>
  <c r="Y145" i="14" s="1"/>
  <c r="Z145" i="14" s="1"/>
  <c r="AA145" i="14" s="1"/>
  <c r="AB145" i="14" s="1"/>
  <c r="AC145" i="14" s="1"/>
  <c r="AD145" i="14" s="1"/>
  <c r="AE145" i="14" s="1"/>
  <c r="AF145" i="14" s="1"/>
  <c r="AG145" i="14" s="1"/>
  <c r="AH145" i="14" s="1"/>
  <c r="AI145" i="14" s="1"/>
  <c r="AJ145" i="14" s="1"/>
  <c r="AK145" i="14" s="1"/>
  <c r="AL145" i="14" s="1"/>
  <c r="AM145" i="14" s="1"/>
  <c r="AN145" i="14" s="1"/>
  <c r="AO145" i="14" s="1"/>
  <c r="AP145" i="14" s="1"/>
  <c r="AQ144" i="14"/>
  <c r="S144" i="14"/>
  <c r="T144" i="14" s="1"/>
  <c r="U144" i="14" s="1"/>
  <c r="V144" i="14" s="1"/>
  <c r="W144" i="14" s="1"/>
  <c r="X144" i="14" s="1"/>
  <c r="Y144" i="14" s="1"/>
  <c r="Z144" i="14" s="1"/>
  <c r="AA144" i="14" s="1"/>
  <c r="AB144" i="14" s="1"/>
  <c r="AC144" i="14" s="1"/>
  <c r="AD144" i="14" s="1"/>
  <c r="AE144" i="14" s="1"/>
  <c r="AF144" i="14" s="1"/>
  <c r="AG144" i="14" s="1"/>
  <c r="AH144" i="14" s="1"/>
  <c r="AI144" i="14" s="1"/>
  <c r="AJ144" i="14" s="1"/>
  <c r="AK144" i="14" s="1"/>
  <c r="AL144" i="14" s="1"/>
  <c r="AM144" i="14" s="1"/>
  <c r="AN144" i="14" s="1"/>
  <c r="AO144" i="14" s="1"/>
  <c r="AP144" i="14" s="1"/>
  <c r="AQ143" i="14"/>
  <c r="S143" i="14"/>
  <c r="T143" i="14" s="1"/>
  <c r="U143" i="14" s="1"/>
  <c r="V143" i="14" s="1"/>
  <c r="W143" i="14" s="1"/>
  <c r="X143" i="14" s="1"/>
  <c r="Y143" i="14" s="1"/>
  <c r="Z143" i="14" s="1"/>
  <c r="AA143" i="14" s="1"/>
  <c r="AB143" i="14" s="1"/>
  <c r="AC143" i="14" s="1"/>
  <c r="AD143" i="14" s="1"/>
  <c r="AE143" i="14" s="1"/>
  <c r="AF143" i="14" s="1"/>
  <c r="AG143" i="14" s="1"/>
  <c r="AH143" i="14" s="1"/>
  <c r="AI143" i="14" s="1"/>
  <c r="AJ143" i="14" s="1"/>
  <c r="AK143" i="14" s="1"/>
  <c r="AL143" i="14" s="1"/>
  <c r="AM143" i="14" s="1"/>
  <c r="AN143" i="14" s="1"/>
  <c r="AO143" i="14" s="1"/>
  <c r="AP143" i="14" s="1"/>
  <c r="AQ142" i="14"/>
  <c r="S142" i="14"/>
  <c r="T142" i="14" s="1"/>
  <c r="U142" i="14" s="1"/>
  <c r="V142" i="14" s="1"/>
  <c r="W142" i="14" s="1"/>
  <c r="X142" i="14" s="1"/>
  <c r="Y142" i="14" s="1"/>
  <c r="Z142" i="14" s="1"/>
  <c r="AA142" i="14" s="1"/>
  <c r="AB142" i="14" s="1"/>
  <c r="AC142" i="14" s="1"/>
  <c r="AD142" i="14" s="1"/>
  <c r="AE142" i="14" s="1"/>
  <c r="AF142" i="14" s="1"/>
  <c r="AG142" i="14" s="1"/>
  <c r="AH142" i="14" s="1"/>
  <c r="AI142" i="14" s="1"/>
  <c r="AJ142" i="14" s="1"/>
  <c r="AK142" i="14" s="1"/>
  <c r="AL142" i="14" s="1"/>
  <c r="AM142" i="14" s="1"/>
  <c r="AN142" i="14" s="1"/>
  <c r="AO142" i="14" s="1"/>
  <c r="AP142" i="14" s="1"/>
  <c r="AQ141" i="14"/>
  <c r="S141" i="14"/>
  <c r="T141" i="14" s="1"/>
  <c r="U141" i="14" s="1"/>
  <c r="V141" i="14" s="1"/>
  <c r="W141" i="14" s="1"/>
  <c r="X141" i="14" s="1"/>
  <c r="Y141" i="14" s="1"/>
  <c r="Z141" i="14" s="1"/>
  <c r="AA141" i="14" s="1"/>
  <c r="AB141" i="14" s="1"/>
  <c r="AC141" i="14" s="1"/>
  <c r="AD141" i="14" s="1"/>
  <c r="AE141" i="14" s="1"/>
  <c r="AF141" i="14" s="1"/>
  <c r="AG141" i="14" s="1"/>
  <c r="AH141" i="14" s="1"/>
  <c r="AI141" i="14" s="1"/>
  <c r="AJ141" i="14" s="1"/>
  <c r="AK141" i="14" s="1"/>
  <c r="AL141" i="14" s="1"/>
  <c r="AM141" i="14" s="1"/>
  <c r="AN141" i="14" s="1"/>
  <c r="AO141" i="14" s="1"/>
  <c r="AP141" i="14" s="1"/>
  <c r="AQ140" i="14"/>
  <c r="S140" i="14"/>
  <c r="T140" i="14" s="1"/>
  <c r="U140" i="14" s="1"/>
  <c r="V140" i="14" s="1"/>
  <c r="W140" i="14" s="1"/>
  <c r="X140" i="14" s="1"/>
  <c r="Y140" i="14" s="1"/>
  <c r="Z140" i="14" s="1"/>
  <c r="AA140" i="14" s="1"/>
  <c r="AB140" i="14" s="1"/>
  <c r="AC140" i="14" s="1"/>
  <c r="AD140" i="14" s="1"/>
  <c r="AE140" i="14" s="1"/>
  <c r="AF140" i="14" s="1"/>
  <c r="AG140" i="14" s="1"/>
  <c r="AH140" i="14" s="1"/>
  <c r="AI140" i="14" s="1"/>
  <c r="AJ140" i="14" s="1"/>
  <c r="AK140" i="14" s="1"/>
  <c r="AL140" i="14" s="1"/>
  <c r="AM140" i="14" s="1"/>
  <c r="AN140" i="14" s="1"/>
  <c r="AO140" i="14" s="1"/>
  <c r="AP140" i="14" s="1"/>
  <c r="AQ139" i="14"/>
  <c r="S139" i="14"/>
  <c r="T139" i="14" s="1"/>
  <c r="U139" i="14" s="1"/>
  <c r="V139" i="14" s="1"/>
  <c r="W139" i="14" s="1"/>
  <c r="X139" i="14" s="1"/>
  <c r="Y139" i="14" s="1"/>
  <c r="Z139" i="14" s="1"/>
  <c r="AA139" i="14" s="1"/>
  <c r="AB139" i="14" s="1"/>
  <c r="AC139" i="14" s="1"/>
  <c r="AD139" i="14" s="1"/>
  <c r="AE139" i="14" s="1"/>
  <c r="AF139" i="14" s="1"/>
  <c r="AG139" i="14" s="1"/>
  <c r="AH139" i="14" s="1"/>
  <c r="AI139" i="14" s="1"/>
  <c r="AJ139" i="14" s="1"/>
  <c r="AK139" i="14" s="1"/>
  <c r="AL139" i="14" s="1"/>
  <c r="AM139" i="14" s="1"/>
  <c r="AN139" i="14" s="1"/>
  <c r="AO139" i="14" s="1"/>
  <c r="AP139" i="14" s="1"/>
  <c r="AQ138" i="14"/>
  <c r="S138" i="14"/>
  <c r="T138" i="14" s="1"/>
  <c r="U138" i="14" s="1"/>
  <c r="V138" i="14" s="1"/>
  <c r="W138" i="14" s="1"/>
  <c r="X138" i="14" s="1"/>
  <c r="Y138" i="14" s="1"/>
  <c r="Z138" i="14" s="1"/>
  <c r="AA138" i="14" s="1"/>
  <c r="AB138" i="14" s="1"/>
  <c r="AC138" i="14" s="1"/>
  <c r="AD138" i="14" s="1"/>
  <c r="AE138" i="14" s="1"/>
  <c r="AF138" i="14" s="1"/>
  <c r="AG138" i="14" s="1"/>
  <c r="AH138" i="14" s="1"/>
  <c r="AI138" i="14" s="1"/>
  <c r="AJ138" i="14" s="1"/>
  <c r="AK138" i="14" s="1"/>
  <c r="AL138" i="14" s="1"/>
  <c r="AM138" i="14" s="1"/>
  <c r="AN138" i="14" s="1"/>
  <c r="AO138" i="14" s="1"/>
  <c r="AP138" i="14" s="1"/>
  <c r="AQ137" i="14"/>
  <c r="S137" i="14"/>
  <c r="T137" i="14" s="1"/>
  <c r="U137" i="14" s="1"/>
  <c r="V137" i="14" s="1"/>
  <c r="W137" i="14" s="1"/>
  <c r="X137" i="14" s="1"/>
  <c r="Y137" i="14" s="1"/>
  <c r="Z137" i="14" s="1"/>
  <c r="AA137" i="14" s="1"/>
  <c r="AB137" i="14" s="1"/>
  <c r="AC137" i="14" s="1"/>
  <c r="AD137" i="14" s="1"/>
  <c r="AE137" i="14" s="1"/>
  <c r="AF137" i="14" s="1"/>
  <c r="AG137" i="14" s="1"/>
  <c r="AH137" i="14" s="1"/>
  <c r="AI137" i="14" s="1"/>
  <c r="AJ137" i="14" s="1"/>
  <c r="AK137" i="14" s="1"/>
  <c r="AL137" i="14" s="1"/>
  <c r="AM137" i="14" s="1"/>
  <c r="AN137" i="14" s="1"/>
  <c r="AO137" i="14" s="1"/>
  <c r="AP137" i="14" s="1"/>
  <c r="AQ136" i="14"/>
  <c r="S136" i="14"/>
  <c r="T136" i="14" s="1"/>
  <c r="U136" i="14" s="1"/>
  <c r="V136" i="14" s="1"/>
  <c r="W136" i="14" s="1"/>
  <c r="X136" i="14" s="1"/>
  <c r="Y136" i="14" s="1"/>
  <c r="Z136" i="14" s="1"/>
  <c r="AA136" i="14" s="1"/>
  <c r="AB136" i="14" s="1"/>
  <c r="AC136" i="14" s="1"/>
  <c r="AD136" i="14" s="1"/>
  <c r="AE136" i="14" s="1"/>
  <c r="AF136" i="14" s="1"/>
  <c r="AG136" i="14" s="1"/>
  <c r="AH136" i="14" s="1"/>
  <c r="AI136" i="14" s="1"/>
  <c r="AJ136" i="14" s="1"/>
  <c r="AK136" i="14" s="1"/>
  <c r="AL136" i="14" s="1"/>
  <c r="AM136" i="14" s="1"/>
  <c r="AN136" i="14" s="1"/>
  <c r="AO136" i="14" s="1"/>
  <c r="AP136" i="14" s="1"/>
  <c r="AQ135" i="14"/>
  <c r="S135" i="14"/>
  <c r="T135" i="14" s="1"/>
  <c r="U135" i="14" s="1"/>
  <c r="V135" i="14" s="1"/>
  <c r="W135" i="14" s="1"/>
  <c r="X135" i="14" s="1"/>
  <c r="Y135" i="14" s="1"/>
  <c r="Z135" i="14" s="1"/>
  <c r="AA135" i="14" s="1"/>
  <c r="AB135" i="14" s="1"/>
  <c r="AC135" i="14" s="1"/>
  <c r="AD135" i="14" s="1"/>
  <c r="AE135" i="14" s="1"/>
  <c r="AF135" i="14" s="1"/>
  <c r="AG135" i="14" s="1"/>
  <c r="AH135" i="14" s="1"/>
  <c r="AI135" i="14" s="1"/>
  <c r="AJ135" i="14" s="1"/>
  <c r="AK135" i="14" s="1"/>
  <c r="AL135" i="14" s="1"/>
  <c r="AM135" i="14" s="1"/>
  <c r="AN135" i="14" s="1"/>
  <c r="AO135" i="14" s="1"/>
  <c r="AP135" i="14" s="1"/>
  <c r="AQ134" i="14"/>
  <c r="S134" i="14"/>
  <c r="T134" i="14" s="1"/>
  <c r="U134" i="14" s="1"/>
  <c r="V134" i="14" s="1"/>
  <c r="W134" i="14" s="1"/>
  <c r="X134" i="14" s="1"/>
  <c r="Y134" i="14" s="1"/>
  <c r="Z134" i="14" s="1"/>
  <c r="AA134" i="14" s="1"/>
  <c r="AB134" i="14" s="1"/>
  <c r="AC134" i="14" s="1"/>
  <c r="AD134" i="14" s="1"/>
  <c r="AE134" i="14" s="1"/>
  <c r="AF134" i="14" s="1"/>
  <c r="AG134" i="14" s="1"/>
  <c r="AH134" i="14" s="1"/>
  <c r="AI134" i="14" s="1"/>
  <c r="AJ134" i="14" s="1"/>
  <c r="AK134" i="14" s="1"/>
  <c r="AL134" i="14" s="1"/>
  <c r="AM134" i="14" s="1"/>
  <c r="AN134" i="14" s="1"/>
  <c r="AO134" i="14" s="1"/>
  <c r="AP134" i="14" s="1"/>
  <c r="AQ133" i="14"/>
  <c r="S133" i="14"/>
  <c r="T133" i="14" s="1"/>
  <c r="U133" i="14" s="1"/>
  <c r="V133" i="14" s="1"/>
  <c r="W133" i="14" s="1"/>
  <c r="X133" i="14" s="1"/>
  <c r="Y133" i="14" s="1"/>
  <c r="Z133" i="14" s="1"/>
  <c r="AA133" i="14" s="1"/>
  <c r="AB133" i="14" s="1"/>
  <c r="AC133" i="14" s="1"/>
  <c r="AD133" i="14" s="1"/>
  <c r="AE133" i="14" s="1"/>
  <c r="AF133" i="14" s="1"/>
  <c r="AG133" i="14" s="1"/>
  <c r="AH133" i="14" s="1"/>
  <c r="AI133" i="14" s="1"/>
  <c r="AJ133" i="14" s="1"/>
  <c r="AK133" i="14" s="1"/>
  <c r="AL133" i="14" s="1"/>
  <c r="AM133" i="14" s="1"/>
  <c r="AN133" i="14" s="1"/>
  <c r="AO133" i="14" s="1"/>
  <c r="AP133" i="14" s="1"/>
  <c r="AQ132" i="14"/>
  <c r="S132" i="14"/>
  <c r="T132" i="14" s="1"/>
  <c r="U132" i="14" s="1"/>
  <c r="V132" i="14" s="1"/>
  <c r="W132" i="14" s="1"/>
  <c r="X132" i="14" s="1"/>
  <c r="Y132" i="14" s="1"/>
  <c r="Z132" i="14" s="1"/>
  <c r="AA132" i="14" s="1"/>
  <c r="AB132" i="14" s="1"/>
  <c r="AC132" i="14" s="1"/>
  <c r="AD132" i="14" s="1"/>
  <c r="AE132" i="14" s="1"/>
  <c r="AF132" i="14" s="1"/>
  <c r="AG132" i="14" s="1"/>
  <c r="AH132" i="14" s="1"/>
  <c r="AI132" i="14" s="1"/>
  <c r="AJ132" i="14" s="1"/>
  <c r="AK132" i="14" s="1"/>
  <c r="AL132" i="14" s="1"/>
  <c r="AM132" i="14" s="1"/>
  <c r="AN132" i="14" s="1"/>
  <c r="AO132" i="14" s="1"/>
  <c r="AP132" i="14" s="1"/>
  <c r="AQ131" i="14"/>
  <c r="S131" i="14"/>
  <c r="T131" i="14" s="1"/>
  <c r="U131" i="14" s="1"/>
  <c r="V131" i="14" s="1"/>
  <c r="W131" i="14" s="1"/>
  <c r="X131" i="14" s="1"/>
  <c r="Y131" i="14" s="1"/>
  <c r="Z131" i="14" s="1"/>
  <c r="AA131" i="14" s="1"/>
  <c r="AB131" i="14" s="1"/>
  <c r="AC131" i="14" s="1"/>
  <c r="AD131" i="14" s="1"/>
  <c r="AE131" i="14" s="1"/>
  <c r="AF131" i="14" s="1"/>
  <c r="AG131" i="14" s="1"/>
  <c r="AH131" i="14" s="1"/>
  <c r="AI131" i="14" s="1"/>
  <c r="AJ131" i="14" s="1"/>
  <c r="AK131" i="14" s="1"/>
  <c r="AL131" i="14" s="1"/>
  <c r="AM131" i="14" s="1"/>
  <c r="AN131" i="14" s="1"/>
  <c r="AO131" i="14" s="1"/>
  <c r="AP131" i="14" s="1"/>
  <c r="AQ130" i="14"/>
  <c r="S130" i="14"/>
  <c r="T130" i="14" s="1"/>
  <c r="U130" i="14" s="1"/>
  <c r="V130" i="14" s="1"/>
  <c r="W130" i="14" s="1"/>
  <c r="X130" i="14" s="1"/>
  <c r="Y130" i="14" s="1"/>
  <c r="Z130" i="14" s="1"/>
  <c r="AA130" i="14" s="1"/>
  <c r="AB130" i="14" s="1"/>
  <c r="AC130" i="14" s="1"/>
  <c r="AD130" i="14" s="1"/>
  <c r="AE130" i="14" s="1"/>
  <c r="AF130" i="14" s="1"/>
  <c r="AG130" i="14" s="1"/>
  <c r="AH130" i="14" s="1"/>
  <c r="AI130" i="14" s="1"/>
  <c r="AJ130" i="14" s="1"/>
  <c r="AK130" i="14" s="1"/>
  <c r="AL130" i="14" s="1"/>
  <c r="AM130" i="14" s="1"/>
  <c r="AN130" i="14" s="1"/>
  <c r="AO130" i="14" s="1"/>
  <c r="AP130" i="14" s="1"/>
  <c r="AQ129" i="14"/>
  <c r="S129" i="14"/>
  <c r="T129" i="14" s="1"/>
  <c r="U129" i="14" s="1"/>
  <c r="V129" i="14" s="1"/>
  <c r="W129" i="14" s="1"/>
  <c r="X129" i="14" s="1"/>
  <c r="Y129" i="14" s="1"/>
  <c r="Z129" i="14" s="1"/>
  <c r="AA129" i="14" s="1"/>
  <c r="AB129" i="14" s="1"/>
  <c r="AC129" i="14" s="1"/>
  <c r="AD129" i="14" s="1"/>
  <c r="AE129" i="14" s="1"/>
  <c r="AF129" i="14" s="1"/>
  <c r="AG129" i="14" s="1"/>
  <c r="AH129" i="14" s="1"/>
  <c r="AI129" i="14" s="1"/>
  <c r="AJ129" i="14" s="1"/>
  <c r="AK129" i="14" s="1"/>
  <c r="AL129" i="14" s="1"/>
  <c r="AM129" i="14" s="1"/>
  <c r="AN129" i="14" s="1"/>
  <c r="AO129" i="14" s="1"/>
  <c r="AP129" i="14" s="1"/>
  <c r="AQ128" i="14"/>
  <c r="S128" i="14"/>
  <c r="T128" i="14" s="1"/>
  <c r="U128" i="14" s="1"/>
  <c r="V128" i="14" s="1"/>
  <c r="W128" i="14" s="1"/>
  <c r="X128" i="14" s="1"/>
  <c r="Y128" i="14" s="1"/>
  <c r="Z128" i="14" s="1"/>
  <c r="AA128" i="14" s="1"/>
  <c r="AB128" i="14" s="1"/>
  <c r="AC128" i="14" s="1"/>
  <c r="AD128" i="14" s="1"/>
  <c r="AE128" i="14" s="1"/>
  <c r="AF128" i="14" s="1"/>
  <c r="AG128" i="14" s="1"/>
  <c r="AH128" i="14" s="1"/>
  <c r="AI128" i="14" s="1"/>
  <c r="AJ128" i="14" s="1"/>
  <c r="AK128" i="14" s="1"/>
  <c r="AL128" i="14" s="1"/>
  <c r="AM128" i="14" s="1"/>
  <c r="AN128" i="14" s="1"/>
  <c r="AO128" i="14" s="1"/>
  <c r="AP128" i="14" s="1"/>
  <c r="AQ127" i="14"/>
  <c r="S127" i="14"/>
  <c r="T127" i="14" s="1"/>
  <c r="U127" i="14" s="1"/>
  <c r="V127" i="14" s="1"/>
  <c r="W127" i="14" s="1"/>
  <c r="X127" i="14" s="1"/>
  <c r="Y127" i="14" s="1"/>
  <c r="Z127" i="14" s="1"/>
  <c r="AA127" i="14" s="1"/>
  <c r="AB127" i="14" s="1"/>
  <c r="AC127" i="14" s="1"/>
  <c r="AD127" i="14" s="1"/>
  <c r="AE127" i="14" s="1"/>
  <c r="AF127" i="14" s="1"/>
  <c r="AG127" i="14" s="1"/>
  <c r="AH127" i="14" s="1"/>
  <c r="AI127" i="14" s="1"/>
  <c r="AJ127" i="14" s="1"/>
  <c r="AK127" i="14" s="1"/>
  <c r="AL127" i="14" s="1"/>
  <c r="AM127" i="14" s="1"/>
  <c r="AN127" i="14" s="1"/>
  <c r="AO127" i="14" s="1"/>
  <c r="AP127" i="14" s="1"/>
  <c r="AQ126" i="14"/>
  <c r="S126" i="14"/>
  <c r="T126" i="14" s="1"/>
  <c r="U126" i="14" s="1"/>
  <c r="V126" i="14" s="1"/>
  <c r="W126" i="14" s="1"/>
  <c r="X126" i="14" s="1"/>
  <c r="Y126" i="14" s="1"/>
  <c r="Z126" i="14" s="1"/>
  <c r="AA126" i="14" s="1"/>
  <c r="AB126" i="14" s="1"/>
  <c r="AC126" i="14" s="1"/>
  <c r="AD126" i="14" s="1"/>
  <c r="AE126" i="14" s="1"/>
  <c r="AF126" i="14" s="1"/>
  <c r="AG126" i="14" s="1"/>
  <c r="AH126" i="14" s="1"/>
  <c r="AI126" i="14" s="1"/>
  <c r="AJ126" i="14" s="1"/>
  <c r="AK126" i="14" s="1"/>
  <c r="AL126" i="14" s="1"/>
  <c r="AM126" i="14" s="1"/>
  <c r="AN126" i="14" s="1"/>
  <c r="AO126" i="14" s="1"/>
  <c r="AP126" i="14" s="1"/>
  <c r="AQ125" i="14"/>
  <c r="S125" i="14"/>
  <c r="T125" i="14" s="1"/>
  <c r="U125" i="14" s="1"/>
  <c r="V125" i="14" s="1"/>
  <c r="W125" i="14" s="1"/>
  <c r="X125" i="14" s="1"/>
  <c r="Y125" i="14" s="1"/>
  <c r="Z125" i="14" s="1"/>
  <c r="AA125" i="14" s="1"/>
  <c r="AB125" i="14" s="1"/>
  <c r="AC125" i="14" s="1"/>
  <c r="AD125" i="14" s="1"/>
  <c r="AE125" i="14" s="1"/>
  <c r="AF125" i="14" s="1"/>
  <c r="AG125" i="14" s="1"/>
  <c r="AH125" i="14" s="1"/>
  <c r="AI125" i="14" s="1"/>
  <c r="AJ125" i="14" s="1"/>
  <c r="AK125" i="14" s="1"/>
  <c r="AL125" i="14" s="1"/>
  <c r="AM125" i="14" s="1"/>
  <c r="AN125" i="14" s="1"/>
  <c r="AO125" i="14" s="1"/>
  <c r="AP125" i="14" s="1"/>
  <c r="AQ124" i="14"/>
  <c r="S124" i="14"/>
  <c r="T124" i="14" s="1"/>
  <c r="U124" i="14" s="1"/>
  <c r="V124" i="14" s="1"/>
  <c r="W124" i="14" s="1"/>
  <c r="X124" i="14" s="1"/>
  <c r="Y124" i="14" s="1"/>
  <c r="Z124" i="14" s="1"/>
  <c r="AA124" i="14" s="1"/>
  <c r="AB124" i="14" s="1"/>
  <c r="AC124" i="14" s="1"/>
  <c r="AD124" i="14" s="1"/>
  <c r="AE124" i="14" s="1"/>
  <c r="AF124" i="14" s="1"/>
  <c r="AG124" i="14" s="1"/>
  <c r="AH124" i="14" s="1"/>
  <c r="AI124" i="14" s="1"/>
  <c r="AJ124" i="14" s="1"/>
  <c r="AK124" i="14" s="1"/>
  <c r="AL124" i="14" s="1"/>
  <c r="AM124" i="14" s="1"/>
  <c r="AN124" i="14" s="1"/>
  <c r="AO124" i="14" s="1"/>
  <c r="AP124" i="14" s="1"/>
  <c r="AQ123" i="14"/>
  <c r="S123" i="14"/>
  <c r="T123" i="14" s="1"/>
  <c r="U123" i="14" s="1"/>
  <c r="V123" i="14" s="1"/>
  <c r="W123" i="14" s="1"/>
  <c r="X123" i="14" s="1"/>
  <c r="Y123" i="14" s="1"/>
  <c r="Z123" i="14" s="1"/>
  <c r="AA123" i="14" s="1"/>
  <c r="AB123" i="14" s="1"/>
  <c r="AC123" i="14" s="1"/>
  <c r="AD123" i="14" s="1"/>
  <c r="AE123" i="14" s="1"/>
  <c r="AF123" i="14" s="1"/>
  <c r="AG123" i="14" s="1"/>
  <c r="AH123" i="14" s="1"/>
  <c r="AI123" i="14" s="1"/>
  <c r="AJ123" i="14" s="1"/>
  <c r="AK123" i="14" s="1"/>
  <c r="AL123" i="14" s="1"/>
  <c r="AM123" i="14" s="1"/>
  <c r="AN123" i="14" s="1"/>
  <c r="AO123" i="14" s="1"/>
  <c r="AP123" i="14" s="1"/>
  <c r="AQ122" i="14"/>
  <c r="S122" i="14"/>
  <c r="T122" i="14" s="1"/>
  <c r="U122" i="14" s="1"/>
  <c r="V122" i="14" s="1"/>
  <c r="W122" i="14" s="1"/>
  <c r="X122" i="14" s="1"/>
  <c r="Y122" i="14" s="1"/>
  <c r="Z122" i="14" s="1"/>
  <c r="AA122" i="14" s="1"/>
  <c r="AB122" i="14" s="1"/>
  <c r="AC122" i="14" s="1"/>
  <c r="AD122" i="14" s="1"/>
  <c r="AE122" i="14" s="1"/>
  <c r="AF122" i="14" s="1"/>
  <c r="AG122" i="14" s="1"/>
  <c r="AH122" i="14" s="1"/>
  <c r="AI122" i="14" s="1"/>
  <c r="AJ122" i="14" s="1"/>
  <c r="AK122" i="14" s="1"/>
  <c r="AL122" i="14" s="1"/>
  <c r="AM122" i="14" s="1"/>
  <c r="AN122" i="14" s="1"/>
  <c r="AO122" i="14" s="1"/>
  <c r="AP122" i="14" s="1"/>
  <c r="AQ121" i="14"/>
  <c r="S121" i="14"/>
  <c r="T121" i="14" s="1"/>
  <c r="U121" i="14" s="1"/>
  <c r="V121" i="14" s="1"/>
  <c r="W121" i="14" s="1"/>
  <c r="X121" i="14" s="1"/>
  <c r="Y121" i="14" s="1"/>
  <c r="Z121" i="14" s="1"/>
  <c r="AA121" i="14" s="1"/>
  <c r="AB121" i="14" s="1"/>
  <c r="AC121" i="14" s="1"/>
  <c r="AD121" i="14" s="1"/>
  <c r="AE121" i="14" s="1"/>
  <c r="AF121" i="14" s="1"/>
  <c r="AG121" i="14" s="1"/>
  <c r="AH121" i="14" s="1"/>
  <c r="AI121" i="14" s="1"/>
  <c r="AJ121" i="14" s="1"/>
  <c r="AK121" i="14" s="1"/>
  <c r="AL121" i="14" s="1"/>
  <c r="AM121" i="14" s="1"/>
  <c r="AN121" i="14" s="1"/>
  <c r="AO121" i="14" s="1"/>
  <c r="AP121" i="14" s="1"/>
  <c r="AQ120" i="14"/>
  <c r="S120" i="14"/>
  <c r="T120" i="14" s="1"/>
  <c r="U120" i="14" s="1"/>
  <c r="V120" i="14" s="1"/>
  <c r="W120" i="14" s="1"/>
  <c r="X120" i="14" s="1"/>
  <c r="Y120" i="14" s="1"/>
  <c r="Z120" i="14" s="1"/>
  <c r="AA120" i="14" s="1"/>
  <c r="AB120" i="14" s="1"/>
  <c r="AC120" i="14" s="1"/>
  <c r="AD120" i="14" s="1"/>
  <c r="AE120" i="14" s="1"/>
  <c r="AF120" i="14" s="1"/>
  <c r="AG120" i="14" s="1"/>
  <c r="AH120" i="14" s="1"/>
  <c r="AI120" i="14" s="1"/>
  <c r="AJ120" i="14" s="1"/>
  <c r="AK120" i="14" s="1"/>
  <c r="AL120" i="14" s="1"/>
  <c r="AM120" i="14" s="1"/>
  <c r="AN120" i="14" s="1"/>
  <c r="AO120" i="14" s="1"/>
  <c r="AP120" i="14" s="1"/>
  <c r="AQ119" i="14"/>
  <c r="S119" i="14"/>
  <c r="T119" i="14" s="1"/>
  <c r="U119" i="14" s="1"/>
  <c r="V119" i="14" s="1"/>
  <c r="W119" i="14" s="1"/>
  <c r="X119" i="14" s="1"/>
  <c r="Y119" i="14" s="1"/>
  <c r="Z119" i="14" s="1"/>
  <c r="AA119" i="14" s="1"/>
  <c r="AB119" i="14" s="1"/>
  <c r="AC119" i="14" s="1"/>
  <c r="AD119" i="14" s="1"/>
  <c r="AE119" i="14" s="1"/>
  <c r="AF119" i="14" s="1"/>
  <c r="AG119" i="14" s="1"/>
  <c r="AH119" i="14" s="1"/>
  <c r="AI119" i="14" s="1"/>
  <c r="AJ119" i="14" s="1"/>
  <c r="AK119" i="14" s="1"/>
  <c r="AL119" i="14" s="1"/>
  <c r="AM119" i="14" s="1"/>
  <c r="AN119" i="14" s="1"/>
  <c r="AO119" i="14" s="1"/>
  <c r="AP119" i="14" s="1"/>
  <c r="AQ118" i="14"/>
  <c r="S118" i="14"/>
  <c r="T118" i="14" s="1"/>
  <c r="U118" i="14" s="1"/>
  <c r="V118" i="14" s="1"/>
  <c r="W118" i="14" s="1"/>
  <c r="X118" i="14" s="1"/>
  <c r="Y118" i="14" s="1"/>
  <c r="Z118" i="14" s="1"/>
  <c r="AA118" i="14" s="1"/>
  <c r="AB118" i="14" s="1"/>
  <c r="AC118" i="14" s="1"/>
  <c r="AD118" i="14" s="1"/>
  <c r="AE118" i="14" s="1"/>
  <c r="AF118" i="14" s="1"/>
  <c r="AG118" i="14" s="1"/>
  <c r="AH118" i="14" s="1"/>
  <c r="AI118" i="14" s="1"/>
  <c r="AJ118" i="14" s="1"/>
  <c r="AK118" i="14" s="1"/>
  <c r="AL118" i="14" s="1"/>
  <c r="AM118" i="14" s="1"/>
  <c r="AN118" i="14" s="1"/>
  <c r="AO118" i="14" s="1"/>
  <c r="AP118" i="14" s="1"/>
  <c r="AQ117" i="14"/>
  <c r="S117" i="14"/>
  <c r="T117" i="14" s="1"/>
  <c r="U117" i="14" s="1"/>
  <c r="V117" i="14" s="1"/>
  <c r="W117" i="14" s="1"/>
  <c r="X117" i="14" s="1"/>
  <c r="Y117" i="14" s="1"/>
  <c r="Z117" i="14" s="1"/>
  <c r="AA117" i="14" s="1"/>
  <c r="AB117" i="14" s="1"/>
  <c r="AC117" i="14" s="1"/>
  <c r="AD117" i="14" s="1"/>
  <c r="AE117" i="14" s="1"/>
  <c r="AF117" i="14" s="1"/>
  <c r="AG117" i="14" s="1"/>
  <c r="AH117" i="14" s="1"/>
  <c r="AI117" i="14" s="1"/>
  <c r="AJ117" i="14" s="1"/>
  <c r="AK117" i="14" s="1"/>
  <c r="AL117" i="14" s="1"/>
  <c r="AM117" i="14" s="1"/>
  <c r="AN117" i="14" s="1"/>
  <c r="AO117" i="14" s="1"/>
  <c r="AP117" i="14" s="1"/>
  <c r="AQ116" i="14"/>
  <c r="S116" i="14"/>
  <c r="T116" i="14" s="1"/>
  <c r="U116" i="14" s="1"/>
  <c r="V116" i="14" s="1"/>
  <c r="W116" i="14" s="1"/>
  <c r="X116" i="14" s="1"/>
  <c r="Y116" i="14" s="1"/>
  <c r="Z116" i="14" s="1"/>
  <c r="AA116" i="14" s="1"/>
  <c r="AB116" i="14" s="1"/>
  <c r="AC116" i="14" s="1"/>
  <c r="AD116" i="14" s="1"/>
  <c r="AE116" i="14" s="1"/>
  <c r="AF116" i="14" s="1"/>
  <c r="AG116" i="14" s="1"/>
  <c r="AH116" i="14" s="1"/>
  <c r="AI116" i="14" s="1"/>
  <c r="AJ116" i="14" s="1"/>
  <c r="AK116" i="14" s="1"/>
  <c r="AL116" i="14" s="1"/>
  <c r="AM116" i="14" s="1"/>
  <c r="AN116" i="14" s="1"/>
  <c r="AO116" i="14" s="1"/>
  <c r="AP116" i="14" s="1"/>
  <c r="AQ115" i="14"/>
  <c r="S115" i="14"/>
  <c r="T115" i="14" s="1"/>
  <c r="U115" i="14" s="1"/>
  <c r="V115" i="14" s="1"/>
  <c r="W115" i="14" s="1"/>
  <c r="X115" i="14" s="1"/>
  <c r="Y115" i="14" s="1"/>
  <c r="Z115" i="14" s="1"/>
  <c r="AA115" i="14" s="1"/>
  <c r="AB115" i="14" s="1"/>
  <c r="AC115" i="14" s="1"/>
  <c r="AD115" i="14" s="1"/>
  <c r="AE115" i="14" s="1"/>
  <c r="AF115" i="14" s="1"/>
  <c r="AG115" i="14" s="1"/>
  <c r="AH115" i="14" s="1"/>
  <c r="AI115" i="14" s="1"/>
  <c r="AJ115" i="14" s="1"/>
  <c r="AK115" i="14" s="1"/>
  <c r="AL115" i="14" s="1"/>
  <c r="AM115" i="14" s="1"/>
  <c r="AN115" i="14" s="1"/>
  <c r="AO115" i="14" s="1"/>
  <c r="AP115" i="14" s="1"/>
  <c r="AQ114" i="14"/>
  <c r="S114" i="14"/>
  <c r="T114" i="14" s="1"/>
  <c r="U114" i="14" s="1"/>
  <c r="V114" i="14" s="1"/>
  <c r="W114" i="14" s="1"/>
  <c r="X114" i="14" s="1"/>
  <c r="Y114" i="14" s="1"/>
  <c r="Z114" i="14" s="1"/>
  <c r="AA114" i="14" s="1"/>
  <c r="AB114" i="14" s="1"/>
  <c r="AC114" i="14" s="1"/>
  <c r="AD114" i="14" s="1"/>
  <c r="AE114" i="14" s="1"/>
  <c r="AF114" i="14" s="1"/>
  <c r="AG114" i="14" s="1"/>
  <c r="AH114" i="14" s="1"/>
  <c r="AI114" i="14" s="1"/>
  <c r="AJ114" i="14" s="1"/>
  <c r="AK114" i="14" s="1"/>
  <c r="AL114" i="14" s="1"/>
  <c r="AM114" i="14" s="1"/>
  <c r="AN114" i="14" s="1"/>
  <c r="AO114" i="14" s="1"/>
  <c r="AP114" i="14" s="1"/>
  <c r="AQ113" i="14"/>
  <c r="S113" i="14"/>
  <c r="T113" i="14" s="1"/>
  <c r="U113" i="14" s="1"/>
  <c r="V113" i="14" s="1"/>
  <c r="W113" i="14" s="1"/>
  <c r="X113" i="14" s="1"/>
  <c r="Y113" i="14" s="1"/>
  <c r="Z113" i="14" s="1"/>
  <c r="AA113" i="14" s="1"/>
  <c r="AB113" i="14" s="1"/>
  <c r="AC113" i="14" s="1"/>
  <c r="AD113" i="14" s="1"/>
  <c r="AE113" i="14" s="1"/>
  <c r="AF113" i="14" s="1"/>
  <c r="AG113" i="14" s="1"/>
  <c r="AH113" i="14" s="1"/>
  <c r="AI113" i="14" s="1"/>
  <c r="AJ113" i="14" s="1"/>
  <c r="AK113" i="14" s="1"/>
  <c r="AL113" i="14" s="1"/>
  <c r="AM113" i="14" s="1"/>
  <c r="AN113" i="14" s="1"/>
  <c r="AO113" i="14" s="1"/>
  <c r="AP113" i="14" s="1"/>
  <c r="AQ112" i="14"/>
  <c r="S112" i="14"/>
  <c r="T112" i="14" s="1"/>
  <c r="U112" i="14" s="1"/>
  <c r="V112" i="14" s="1"/>
  <c r="W112" i="14" s="1"/>
  <c r="X112" i="14" s="1"/>
  <c r="Y112" i="14" s="1"/>
  <c r="Z112" i="14" s="1"/>
  <c r="AA112" i="14" s="1"/>
  <c r="AB112" i="14" s="1"/>
  <c r="AC112" i="14" s="1"/>
  <c r="AD112" i="14" s="1"/>
  <c r="AE112" i="14" s="1"/>
  <c r="AF112" i="14" s="1"/>
  <c r="AG112" i="14" s="1"/>
  <c r="AH112" i="14" s="1"/>
  <c r="AI112" i="14" s="1"/>
  <c r="AJ112" i="14" s="1"/>
  <c r="AK112" i="14" s="1"/>
  <c r="AL112" i="14" s="1"/>
  <c r="AM112" i="14" s="1"/>
  <c r="AN112" i="14" s="1"/>
  <c r="AO112" i="14" s="1"/>
  <c r="AP112" i="14" s="1"/>
  <c r="AQ111" i="14"/>
  <c r="S111" i="14"/>
  <c r="T111" i="14" s="1"/>
  <c r="U111" i="14" s="1"/>
  <c r="V111" i="14" s="1"/>
  <c r="W111" i="14" s="1"/>
  <c r="X111" i="14" s="1"/>
  <c r="Y111" i="14" s="1"/>
  <c r="Z111" i="14" s="1"/>
  <c r="AA111" i="14" s="1"/>
  <c r="AB111" i="14" s="1"/>
  <c r="AC111" i="14" s="1"/>
  <c r="AD111" i="14" s="1"/>
  <c r="AE111" i="14" s="1"/>
  <c r="AF111" i="14" s="1"/>
  <c r="AG111" i="14" s="1"/>
  <c r="AH111" i="14" s="1"/>
  <c r="AI111" i="14" s="1"/>
  <c r="AJ111" i="14" s="1"/>
  <c r="AK111" i="14" s="1"/>
  <c r="AL111" i="14" s="1"/>
  <c r="AM111" i="14" s="1"/>
  <c r="AN111" i="14" s="1"/>
  <c r="AO111" i="14" s="1"/>
  <c r="AP111" i="14" s="1"/>
  <c r="AQ110" i="14"/>
  <c r="S110" i="14"/>
  <c r="T110" i="14" s="1"/>
  <c r="U110" i="14" s="1"/>
  <c r="V110" i="14" s="1"/>
  <c r="W110" i="14" s="1"/>
  <c r="X110" i="14" s="1"/>
  <c r="Y110" i="14" s="1"/>
  <c r="Z110" i="14" s="1"/>
  <c r="AA110" i="14" s="1"/>
  <c r="AB110" i="14" s="1"/>
  <c r="AC110" i="14" s="1"/>
  <c r="AD110" i="14" s="1"/>
  <c r="AE110" i="14" s="1"/>
  <c r="AF110" i="14" s="1"/>
  <c r="AG110" i="14" s="1"/>
  <c r="AH110" i="14" s="1"/>
  <c r="AI110" i="14" s="1"/>
  <c r="AJ110" i="14" s="1"/>
  <c r="AK110" i="14" s="1"/>
  <c r="AL110" i="14" s="1"/>
  <c r="AM110" i="14" s="1"/>
  <c r="AN110" i="14" s="1"/>
  <c r="AO110" i="14" s="1"/>
  <c r="AP110" i="14" s="1"/>
  <c r="AQ109" i="14"/>
  <c r="S109" i="14"/>
  <c r="T109" i="14" s="1"/>
  <c r="U109" i="14" s="1"/>
  <c r="V109" i="14" s="1"/>
  <c r="W109" i="14" s="1"/>
  <c r="X109" i="14" s="1"/>
  <c r="Y109" i="14" s="1"/>
  <c r="Z109" i="14" s="1"/>
  <c r="AA109" i="14" s="1"/>
  <c r="AB109" i="14" s="1"/>
  <c r="AC109" i="14" s="1"/>
  <c r="AD109" i="14" s="1"/>
  <c r="AE109" i="14" s="1"/>
  <c r="AF109" i="14" s="1"/>
  <c r="AG109" i="14" s="1"/>
  <c r="AH109" i="14" s="1"/>
  <c r="AI109" i="14" s="1"/>
  <c r="AJ109" i="14" s="1"/>
  <c r="AK109" i="14" s="1"/>
  <c r="AL109" i="14" s="1"/>
  <c r="AM109" i="14" s="1"/>
  <c r="AN109" i="14" s="1"/>
  <c r="AO109" i="14" s="1"/>
  <c r="AP109" i="14" s="1"/>
  <c r="AQ108" i="14"/>
  <c r="S108" i="14"/>
  <c r="T108" i="14" s="1"/>
  <c r="U108" i="14" s="1"/>
  <c r="V108" i="14" s="1"/>
  <c r="W108" i="14" s="1"/>
  <c r="X108" i="14" s="1"/>
  <c r="Y108" i="14" s="1"/>
  <c r="Z108" i="14" s="1"/>
  <c r="AA108" i="14" s="1"/>
  <c r="AB108" i="14" s="1"/>
  <c r="AC108" i="14" s="1"/>
  <c r="AD108" i="14" s="1"/>
  <c r="AE108" i="14" s="1"/>
  <c r="AF108" i="14" s="1"/>
  <c r="AG108" i="14" s="1"/>
  <c r="AH108" i="14" s="1"/>
  <c r="AI108" i="14" s="1"/>
  <c r="AJ108" i="14" s="1"/>
  <c r="AK108" i="14" s="1"/>
  <c r="AL108" i="14" s="1"/>
  <c r="AM108" i="14" s="1"/>
  <c r="AN108" i="14" s="1"/>
  <c r="AO108" i="14" s="1"/>
  <c r="AP108" i="14" s="1"/>
  <c r="AQ107" i="14"/>
  <c r="S107" i="14"/>
  <c r="T107" i="14" s="1"/>
  <c r="U107" i="14" s="1"/>
  <c r="V107" i="14" s="1"/>
  <c r="W107" i="14" s="1"/>
  <c r="X107" i="14" s="1"/>
  <c r="Y107" i="14" s="1"/>
  <c r="Z107" i="14" s="1"/>
  <c r="AA107" i="14" s="1"/>
  <c r="AB107" i="14" s="1"/>
  <c r="AC107" i="14" s="1"/>
  <c r="AD107" i="14" s="1"/>
  <c r="AE107" i="14" s="1"/>
  <c r="AF107" i="14" s="1"/>
  <c r="AG107" i="14" s="1"/>
  <c r="AH107" i="14" s="1"/>
  <c r="AI107" i="14" s="1"/>
  <c r="AJ107" i="14" s="1"/>
  <c r="AK107" i="14" s="1"/>
  <c r="AL107" i="14" s="1"/>
  <c r="AM107" i="14" s="1"/>
  <c r="AN107" i="14" s="1"/>
  <c r="AO107" i="14" s="1"/>
  <c r="AP107" i="14" s="1"/>
  <c r="AQ106" i="14"/>
  <c r="S106" i="14"/>
  <c r="T106" i="14" s="1"/>
  <c r="U106" i="14" s="1"/>
  <c r="V106" i="14" s="1"/>
  <c r="W106" i="14" s="1"/>
  <c r="X106" i="14" s="1"/>
  <c r="Y106" i="14" s="1"/>
  <c r="Z106" i="14" s="1"/>
  <c r="AA106" i="14" s="1"/>
  <c r="AB106" i="14" s="1"/>
  <c r="AC106" i="14" s="1"/>
  <c r="AD106" i="14" s="1"/>
  <c r="AE106" i="14" s="1"/>
  <c r="AF106" i="14" s="1"/>
  <c r="AG106" i="14" s="1"/>
  <c r="AH106" i="14" s="1"/>
  <c r="AI106" i="14" s="1"/>
  <c r="AJ106" i="14" s="1"/>
  <c r="AK106" i="14" s="1"/>
  <c r="AL106" i="14" s="1"/>
  <c r="AM106" i="14" s="1"/>
  <c r="AN106" i="14" s="1"/>
  <c r="AO106" i="14" s="1"/>
  <c r="AP106" i="14" s="1"/>
  <c r="AQ105" i="14"/>
  <c r="S105" i="14"/>
  <c r="T105" i="14" s="1"/>
  <c r="U105" i="14" s="1"/>
  <c r="V105" i="14" s="1"/>
  <c r="W105" i="14" s="1"/>
  <c r="X105" i="14" s="1"/>
  <c r="Y105" i="14" s="1"/>
  <c r="Z105" i="14" s="1"/>
  <c r="AA105" i="14" s="1"/>
  <c r="AB105" i="14" s="1"/>
  <c r="AC105" i="14" s="1"/>
  <c r="AD105" i="14" s="1"/>
  <c r="AE105" i="14" s="1"/>
  <c r="AF105" i="14" s="1"/>
  <c r="AG105" i="14" s="1"/>
  <c r="AH105" i="14" s="1"/>
  <c r="AI105" i="14" s="1"/>
  <c r="AJ105" i="14" s="1"/>
  <c r="AK105" i="14" s="1"/>
  <c r="AL105" i="14" s="1"/>
  <c r="AM105" i="14" s="1"/>
  <c r="AN105" i="14" s="1"/>
  <c r="AO105" i="14" s="1"/>
  <c r="AP105" i="14" s="1"/>
  <c r="AQ104" i="14"/>
  <c r="S104" i="14"/>
  <c r="T104" i="14" s="1"/>
  <c r="U104" i="14" s="1"/>
  <c r="V104" i="14" s="1"/>
  <c r="W104" i="14" s="1"/>
  <c r="X104" i="14" s="1"/>
  <c r="Y104" i="14" s="1"/>
  <c r="Z104" i="14" s="1"/>
  <c r="AA104" i="14" s="1"/>
  <c r="AB104" i="14" s="1"/>
  <c r="AC104" i="14" s="1"/>
  <c r="AD104" i="14" s="1"/>
  <c r="AE104" i="14" s="1"/>
  <c r="AF104" i="14" s="1"/>
  <c r="AG104" i="14" s="1"/>
  <c r="AH104" i="14" s="1"/>
  <c r="AI104" i="14" s="1"/>
  <c r="AJ104" i="14" s="1"/>
  <c r="AK104" i="14" s="1"/>
  <c r="AL104" i="14" s="1"/>
  <c r="AM104" i="14" s="1"/>
  <c r="AN104" i="14" s="1"/>
  <c r="AO104" i="14" s="1"/>
  <c r="AP104" i="14" s="1"/>
  <c r="AQ103" i="14"/>
  <c r="S103" i="14"/>
  <c r="T103" i="14" s="1"/>
  <c r="U103" i="14" s="1"/>
  <c r="V103" i="14" s="1"/>
  <c r="W103" i="14" s="1"/>
  <c r="X103" i="14" s="1"/>
  <c r="Y103" i="14" s="1"/>
  <c r="Z103" i="14" s="1"/>
  <c r="AA103" i="14" s="1"/>
  <c r="AB103" i="14" s="1"/>
  <c r="AC103" i="14" s="1"/>
  <c r="AD103" i="14" s="1"/>
  <c r="AE103" i="14" s="1"/>
  <c r="AF103" i="14" s="1"/>
  <c r="AG103" i="14" s="1"/>
  <c r="AH103" i="14" s="1"/>
  <c r="AI103" i="14" s="1"/>
  <c r="AJ103" i="14" s="1"/>
  <c r="AK103" i="14" s="1"/>
  <c r="AL103" i="14" s="1"/>
  <c r="AM103" i="14" s="1"/>
  <c r="AN103" i="14" s="1"/>
  <c r="AO103" i="14" s="1"/>
  <c r="AP103" i="14" s="1"/>
  <c r="AQ102" i="14"/>
  <c r="S102" i="14"/>
  <c r="T102" i="14" s="1"/>
  <c r="U102" i="14" s="1"/>
  <c r="V102" i="14" s="1"/>
  <c r="W102" i="14" s="1"/>
  <c r="X102" i="14" s="1"/>
  <c r="Y102" i="14" s="1"/>
  <c r="Z102" i="14" s="1"/>
  <c r="AA102" i="14" s="1"/>
  <c r="AB102" i="14" s="1"/>
  <c r="AC102" i="14" s="1"/>
  <c r="AD102" i="14" s="1"/>
  <c r="AE102" i="14" s="1"/>
  <c r="AF102" i="14" s="1"/>
  <c r="AG102" i="14" s="1"/>
  <c r="AH102" i="14" s="1"/>
  <c r="AI102" i="14" s="1"/>
  <c r="AJ102" i="14" s="1"/>
  <c r="AK102" i="14" s="1"/>
  <c r="AL102" i="14" s="1"/>
  <c r="AM102" i="14" s="1"/>
  <c r="AN102" i="14" s="1"/>
  <c r="AO102" i="14" s="1"/>
  <c r="AP102" i="14" s="1"/>
  <c r="AQ101" i="14"/>
  <c r="S101" i="14"/>
  <c r="T101" i="14" s="1"/>
  <c r="U101" i="14" s="1"/>
  <c r="V101" i="14" s="1"/>
  <c r="W101" i="14" s="1"/>
  <c r="X101" i="14" s="1"/>
  <c r="Y101" i="14" s="1"/>
  <c r="Z101" i="14" s="1"/>
  <c r="AA101" i="14" s="1"/>
  <c r="AB101" i="14" s="1"/>
  <c r="AC101" i="14" s="1"/>
  <c r="AD101" i="14" s="1"/>
  <c r="AE101" i="14" s="1"/>
  <c r="AF101" i="14" s="1"/>
  <c r="AG101" i="14" s="1"/>
  <c r="AH101" i="14" s="1"/>
  <c r="AI101" i="14" s="1"/>
  <c r="AJ101" i="14" s="1"/>
  <c r="AK101" i="14" s="1"/>
  <c r="AL101" i="14" s="1"/>
  <c r="AM101" i="14" s="1"/>
  <c r="AN101" i="14" s="1"/>
  <c r="AO101" i="14" s="1"/>
  <c r="AP101" i="14" s="1"/>
  <c r="AQ100" i="14"/>
  <c r="S100" i="14"/>
  <c r="T100" i="14" s="1"/>
  <c r="U100" i="14" s="1"/>
  <c r="V100" i="14" s="1"/>
  <c r="W100" i="14" s="1"/>
  <c r="X100" i="14" s="1"/>
  <c r="Y100" i="14" s="1"/>
  <c r="Z100" i="14" s="1"/>
  <c r="AA100" i="14" s="1"/>
  <c r="AB100" i="14" s="1"/>
  <c r="AC100" i="14" s="1"/>
  <c r="AD100" i="14" s="1"/>
  <c r="AE100" i="14" s="1"/>
  <c r="AF100" i="14" s="1"/>
  <c r="AG100" i="14" s="1"/>
  <c r="AH100" i="14" s="1"/>
  <c r="AI100" i="14" s="1"/>
  <c r="AJ100" i="14" s="1"/>
  <c r="AK100" i="14" s="1"/>
  <c r="AL100" i="14" s="1"/>
  <c r="AM100" i="14" s="1"/>
  <c r="AN100" i="14" s="1"/>
  <c r="AO100" i="14" s="1"/>
  <c r="AP100" i="14" s="1"/>
  <c r="AQ99" i="14"/>
  <c r="S99" i="14"/>
  <c r="T99" i="14" s="1"/>
  <c r="U99" i="14" s="1"/>
  <c r="V99" i="14" s="1"/>
  <c r="W99" i="14" s="1"/>
  <c r="X99" i="14" s="1"/>
  <c r="Y99" i="14" s="1"/>
  <c r="Z99" i="14" s="1"/>
  <c r="AA99" i="14" s="1"/>
  <c r="AB99" i="14" s="1"/>
  <c r="AC99" i="14" s="1"/>
  <c r="AD99" i="14" s="1"/>
  <c r="AE99" i="14" s="1"/>
  <c r="AF99" i="14" s="1"/>
  <c r="AG99" i="14" s="1"/>
  <c r="AH99" i="14" s="1"/>
  <c r="AI99" i="14" s="1"/>
  <c r="AJ99" i="14" s="1"/>
  <c r="AK99" i="14" s="1"/>
  <c r="AL99" i="14" s="1"/>
  <c r="AM99" i="14" s="1"/>
  <c r="AN99" i="14" s="1"/>
  <c r="AO99" i="14" s="1"/>
  <c r="AP99" i="14" s="1"/>
  <c r="AQ98" i="14"/>
  <c r="S98" i="14"/>
  <c r="T98" i="14" s="1"/>
  <c r="U98" i="14" s="1"/>
  <c r="V98" i="14" s="1"/>
  <c r="W98" i="14" s="1"/>
  <c r="X98" i="14" s="1"/>
  <c r="Y98" i="14" s="1"/>
  <c r="Z98" i="14" s="1"/>
  <c r="AA98" i="14" s="1"/>
  <c r="AB98" i="14" s="1"/>
  <c r="AC98" i="14" s="1"/>
  <c r="AD98" i="14" s="1"/>
  <c r="AE98" i="14" s="1"/>
  <c r="AF98" i="14" s="1"/>
  <c r="AG98" i="14" s="1"/>
  <c r="AH98" i="14" s="1"/>
  <c r="AI98" i="14" s="1"/>
  <c r="AJ98" i="14" s="1"/>
  <c r="AK98" i="14" s="1"/>
  <c r="AL98" i="14" s="1"/>
  <c r="AM98" i="14" s="1"/>
  <c r="AN98" i="14" s="1"/>
  <c r="AO98" i="14" s="1"/>
  <c r="AP98" i="14" s="1"/>
  <c r="AQ97" i="14"/>
  <c r="S97" i="14"/>
  <c r="T97" i="14" s="1"/>
  <c r="U97" i="14" s="1"/>
  <c r="V97" i="14" s="1"/>
  <c r="W97" i="14" s="1"/>
  <c r="X97" i="14" s="1"/>
  <c r="Y97" i="14" s="1"/>
  <c r="Z97" i="14" s="1"/>
  <c r="AA97" i="14" s="1"/>
  <c r="AB97" i="14" s="1"/>
  <c r="AC97" i="14" s="1"/>
  <c r="AD97" i="14" s="1"/>
  <c r="AE97" i="14" s="1"/>
  <c r="AF97" i="14" s="1"/>
  <c r="AG97" i="14" s="1"/>
  <c r="AH97" i="14" s="1"/>
  <c r="AI97" i="14" s="1"/>
  <c r="AJ97" i="14" s="1"/>
  <c r="AK97" i="14" s="1"/>
  <c r="AL97" i="14" s="1"/>
  <c r="AM97" i="14" s="1"/>
  <c r="AN97" i="14" s="1"/>
  <c r="AO97" i="14" s="1"/>
  <c r="AP97" i="14" s="1"/>
  <c r="AQ96" i="14"/>
  <c r="S96" i="14"/>
  <c r="T96" i="14" s="1"/>
  <c r="U96" i="14" s="1"/>
  <c r="V96" i="14" s="1"/>
  <c r="W96" i="14" s="1"/>
  <c r="X96" i="14" s="1"/>
  <c r="Y96" i="14" s="1"/>
  <c r="Z96" i="14" s="1"/>
  <c r="AA96" i="14" s="1"/>
  <c r="AB96" i="14" s="1"/>
  <c r="AC96" i="14" s="1"/>
  <c r="AD96" i="14" s="1"/>
  <c r="AE96" i="14" s="1"/>
  <c r="AF96" i="14" s="1"/>
  <c r="AG96" i="14" s="1"/>
  <c r="AH96" i="14" s="1"/>
  <c r="AI96" i="14" s="1"/>
  <c r="AJ96" i="14" s="1"/>
  <c r="AK96" i="14" s="1"/>
  <c r="AL96" i="14" s="1"/>
  <c r="AM96" i="14" s="1"/>
  <c r="AN96" i="14" s="1"/>
  <c r="AO96" i="14" s="1"/>
  <c r="AP96" i="1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luisf</author>
  </authors>
  <commentList>
    <comment ref="E1" authorId="0" shapeId="0" xr:uid="{CFDE31B1-9810-4268-A5DF-E20FCEE7F6AD}">
      <text>
        <r>
          <rPr>
            <b/>
            <sz val="9"/>
            <color indexed="81"/>
            <rFont val="Tahoma"/>
            <family val="2"/>
          </rPr>
          <t xml:space="preserve">YES: the indices can be called from the stable_scenario dictionary.
NO: the system must generate the fields.
</t>
        </r>
      </text>
    </comment>
    <comment ref="G1" authorId="0" shapeId="0" xr:uid="{C5EA98F0-77D9-4E2A-B4A2-225437306484}">
      <text>
        <r>
          <rPr>
            <b/>
            <sz val="9"/>
            <color indexed="81"/>
            <rFont val="Tahoma"/>
            <family val="2"/>
          </rPr>
          <t xml:space="preserve">Used for exact values before y_ini
</t>
        </r>
      </text>
    </comment>
    <comment ref="I1" authorId="0" shapeId="0" xr:uid="{85A649BF-465A-4C43-B729-C3AD90F149F2}">
      <text>
        <r>
          <rPr>
            <b/>
            <sz val="9"/>
            <color indexed="81"/>
            <rFont val="Tahoma"/>
            <family val="2"/>
          </rPr>
          <t>Preceding year of initial year of separation between values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luisf</author>
  </authors>
  <commentList>
    <comment ref="H1" authorId="0" shapeId="0" xr:uid="{262E4C9E-7D42-4756-ACA1-6FF5F58F1949}">
      <text>
        <r>
          <rPr>
            <b/>
            <sz val="9"/>
            <color indexed="81"/>
            <rFont val="Tahoma"/>
            <family val="2"/>
          </rPr>
          <t>Preceding year of initial year of separation between values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<sst xmlns="http://schemas.openxmlformats.org/spreadsheetml/2006/main" count="3489" uniqueCount="331">
  <si>
    <t>Name</t>
  </si>
  <si>
    <t>Activated</t>
  </si>
  <si>
    <t>Base</t>
  </si>
  <si>
    <t>Reference</t>
  </si>
  <si>
    <t>Based_On</t>
  </si>
  <si>
    <t>Description</t>
  </si>
  <si>
    <t>BAU</t>
  </si>
  <si>
    <t>YES</t>
  </si>
  <si>
    <t>ref</t>
  </si>
  <si>
    <t>Represents a system based on fossil fuels and private transport for the next 30 years.</t>
  </si>
  <si>
    <t>NDP</t>
  </si>
  <si>
    <t>NO</t>
  </si>
  <si>
    <t>Represents a policy vision in a National Decarbonization Plan.</t>
  </si>
  <si>
    <t>NDPAMB</t>
  </si>
  <si>
    <t>Parameter</t>
  </si>
  <si>
    <t>Value</t>
  </si>
  <si>
    <t>Initial_Year_of_Uncertainty</t>
  </si>
  <si>
    <t>Scenario</t>
  </si>
  <si>
    <t>Group_Description</t>
  </si>
  <si>
    <t>Group_Set</t>
  </si>
  <si>
    <t>Relative reduction to BAU - distance</t>
  </si>
  <si>
    <t>Private vehicles - Automobiles</t>
  </si>
  <si>
    <t>Techs_Auto</t>
  </si>
  <si>
    <t>Private vehicles - Motorcycle</t>
  </si>
  <si>
    <t>Techs_Motos</t>
  </si>
  <si>
    <t>Private vehicles - Pick Up and Jeep</t>
  </si>
  <si>
    <t>Techs_SUV</t>
  </si>
  <si>
    <t>Tourism vehicles - Bus Tourism</t>
  </si>
  <si>
    <t>Techs_Buses_Tur</t>
  </si>
  <si>
    <t>Public vehicles - Taxis</t>
  </si>
  <si>
    <t>Techs_Taxi</t>
  </si>
  <si>
    <t>Public vehicles - Bus Public</t>
  </si>
  <si>
    <t>Techs_Buses_Pub</t>
  </si>
  <si>
    <t>Private vehicles - Minibus</t>
  </si>
  <si>
    <t>Techs_Buses_Micro</t>
  </si>
  <si>
    <t>Heavy freight vehicles</t>
  </si>
  <si>
    <t>Techs_He_Freight</t>
  </si>
  <si>
    <t>Light freight vehicles</t>
  </si>
  <si>
    <t>Techs_Li_Freight</t>
  </si>
  <si>
    <t>Transport_Category</t>
  </si>
  <si>
    <t>Description_Set</t>
  </si>
  <si>
    <t>Tech_Set</t>
  </si>
  <si>
    <t>Context</t>
  </si>
  <si>
    <t>Built-in</t>
  </si>
  <si>
    <t>Logistic</t>
  </si>
  <si>
    <t>Linear</t>
  </si>
  <si>
    <t>R2021</t>
  </si>
  <si>
    <t>R2050</t>
  </si>
  <si>
    <t>L</t>
  </si>
  <si>
    <t>C</t>
  </si>
  <si>
    <t>M</t>
  </si>
  <si>
    <t>y_ini</t>
  </si>
  <si>
    <t>v_2030</t>
  </si>
  <si>
    <t>v_2040</t>
  </si>
  <si>
    <t>v_2050</t>
  </si>
  <si>
    <t>Public</t>
  </si>
  <si>
    <t>Public - Passenger Transport</t>
  </si>
  <si>
    <t>E6TDPASPUB</t>
  </si>
  <si>
    <t>Demand</t>
  </si>
  <si>
    <t>n.a.</t>
  </si>
  <si>
    <t>Non Motorized - Passenger Transport</t>
  </si>
  <si>
    <t>E6TRNOMOT</t>
  </si>
  <si>
    <t>Relative increase to BAU - occupancy rate</t>
  </si>
  <si>
    <t>Description Parameter-Set</t>
  </si>
  <si>
    <t>Built-in Parameter-Set</t>
  </si>
  <si>
    <t>Exact_Years</t>
  </si>
  <si>
    <t>Exact_Values</t>
  </si>
  <si>
    <t>Milestone_Years</t>
  </si>
  <si>
    <t>Milestone_Value</t>
  </si>
  <si>
    <t>Unit</t>
  </si>
  <si>
    <t>Security_Multiplier</t>
  </si>
  <si>
    <t>Method</t>
  </si>
  <si>
    <t>TotalTechnologyAnnualActivityUpperLimit</t>
  </si>
  <si>
    <t>2018 ; 2019 ; 2020 ; 2021 ; 2022 ; 2023</t>
  </si>
  <si>
    <t>PJ</t>
  </si>
  <si>
    <t>Write ; Interpolate ; Fix_Last</t>
  </si>
  <si>
    <t>The maximum production with GLP</t>
  </si>
  <si>
    <t>2018 ; 2019 ; 2020 ; 2021 ; 2022 ; 2023 ; 2024</t>
  </si>
  <si>
    <t>PPGTDSL</t>
  </si>
  <si>
    <t>The maximum production with diesel</t>
  </si>
  <si>
    <t>0.004 ; 0.027 ; 0.00 ; 0.00 ; 0.00 ; 0.00</t>
  </si>
  <si>
    <t>PPICEDSL</t>
  </si>
  <si>
    <t>0.44 ; 0.83 ; 0.74 ; 0.09 ; 0.10 ; 0.10</t>
  </si>
  <si>
    <t>PPFOI</t>
  </si>
  <si>
    <t>The maximum production with fuel oil</t>
  </si>
  <si>
    <t>PPCOK</t>
  </si>
  <si>
    <t>The maximum production with coke</t>
  </si>
  <si>
    <t>2018 ; 2019 ; 2020 ; 2021 ; 2022 ; 2023 ; 2024 ; 2025 ; 2026</t>
  </si>
  <si>
    <t>3.14 ; 3.32 ; 3.10 ; 3.35 ; 3.33 ; 3.33 ; 2.2 ; 2.2 ; 2.2</t>
  </si>
  <si>
    <t>PPBIM</t>
  </si>
  <si>
    <t>The maximum production with biomass</t>
  </si>
  <si>
    <t>2018 ; 2019 ; 2020 ; 2021 ; 2022 ; 2023 ; 2024 ; 2025 ; 2026 ; 2027 ; 2028 ; 2029 ; 2030</t>
  </si>
  <si>
    <t>TotalTechnologyAnnualActivityLowerLimit</t>
  </si>
  <si>
    <t>The minimum production with biomass</t>
  </si>
  <si>
    <t>PPBGS</t>
  </si>
  <si>
    <t>The maximum production with biogas</t>
  </si>
  <si>
    <t>0 ; 0 ; 0 ; 0 ; 0 ; 0 ; 0 ; 0 ; 0 ; 0 ; 0 ; 0 ; 0</t>
  </si>
  <si>
    <t>The minimum production with biogas</t>
  </si>
  <si>
    <t>The minimum production with GLP</t>
  </si>
  <si>
    <t>0.003 ; 0.022 ; 0.00 ; 0.00 ; 0.00 ; 0.00</t>
  </si>
  <si>
    <t>0.36 ; 0.68 ; 0.61 ; 0.08 ; 0.09 ; 0.09</t>
  </si>
  <si>
    <t>2.57 ; 2.72 ; 2.54 ; 2.74 ; 2.72 ; 2.72 ; 1.5 ; 1.5 ; 1.5</t>
  </si>
  <si>
    <t>PPNGS</t>
  </si>
  <si>
    <t>The maximum production with natural gas</t>
  </si>
  <si>
    <t>CapacityFactor</t>
  </si>
  <si>
    <t>The capacity factor of natural gas plants</t>
  </si>
  <si>
    <t>Overwrite ; Interpolate ; Fix_Last</t>
  </si>
  <si>
    <t>The minimum production with fuel oil</t>
  </si>
  <si>
    <t>The capacity factor of fuel oil</t>
  </si>
  <si>
    <t>TotalAnnualMinCapacityInvestment</t>
  </si>
  <si>
    <t>STOELE</t>
  </si>
  <si>
    <t>Investment in batteries</t>
  </si>
  <si>
    <t>2018 ; 2019 ; 2020 ; 2021 ; 2022 ; 2023 ; 2024 ; 2025 ; 2026 ; 2027 ; 2028 ; 2029 ; 2030 ; 2031 ; 2032</t>
  </si>
  <si>
    <t>0 ; 0 ; 0 ; 0 ; 0 ; 0 ; 0 ; 0 ; 0 ; 0.05 ; 0 ; 0.05 ; 0 ; 0.05 ; 0.024</t>
  </si>
  <si>
    <t>GW</t>
  </si>
  <si>
    <t>The minimum production with diesel</t>
  </si>
  <si>
    <t>0 ; 0 ; 0 ; 0 ; 0 ; 0 ; 0 ; 0 ; 0 ; 0.05 ; 0 ; 0.05 ; 0 ; 0.05 ; 0.026</t>
  </si>
  <si>
    <t>Sector</t>
  </si>
  <si>
    <t>Restriction_Type</t>
  </si>
  <si>
    <t>Transport</t>
  </si>
  <si>
    <t>Private</t>
  </si>
  <si>
    <t>Automobiles Diesel</t>
  </si>
  <si>
    <t>TRAUTDSL</t>
  </si>
  <si>
    <t>interp</t>
  </si>
  <si>
    <t>Min</t>
  </si>
  <si>
    <t>Automobiles Gasoline</t>
  </si>
  <si>
    <t>TRAUTGSL</t>
  </si>
  <si>
    <t>Taxi Gasoline</t>
  </si>
  <si>
    <t>TRTAXGSL</t>
  </si>
  <si>
    <t>Taxi LPG</t>
  </si>
  <si>
    <t>TRTAXLPG</t>
  </si>
  <si>
    <t>Motorcycle Gasoline</t>
  </si>
  <si>
    <t>TRMOTGSL</t>
  </si>
  <si>
    <t>Pick Up and Jeep Diesel</t>
  </si>
  <si>
    <t>TRSUVDSL</t>
  </si>
  <si>
    <t>Pick Up and Jeep Gasoline</t>
  </si>
  <si>
    <t>TRSUVGSL</t>
  </si>
  <si>
    <t>Bus Public Diesel</t>
  </si>
  <si>
    <t>TRBPUDSL</t>
  </si>
  <si>
    <t>Bus Public Gasoline</t>
  </si>
  <si>
    <t>TRBPUGSL</t>
  </si>
  <si>
    <t>Max</t>
  </si>
  <si>
    <t>Bus Public Hydrogen</t>
  </si>
  <si>
    <t>TRBPUHYD</t>
  </si>
  <si>
    <t>Bus Tourism Diesel</t>
  </si>
  <si>
    <t>TRBTURDSL</t>
  </si>
  <si>
    <t>Bus Tourism Gasoline</t>
  </si>
  <si>
    <t>TRBTURGSL</t>
  </si>
  <si>
    <t>Bus Tourism Electric</t>
  </si>
  <si>
    <t>TRBTURELE</t>
  </si>
  <si>
    <t>Minibus Diesel</t>
  </si>
  <si>
    <t>TRMBSDSL</t>
  </si>
  <si>
    <t>Minibus Gasoline</t>
  </si>
  <si>
    <t>TRMBSGSL</t>
  </si>
  <si>
    <t>Heavy Fright</t>
  </si>
  <si>
    <t>Heavy Truck Diesel</t>
  </si>
  <si>
    <t>TRYTKDSL</t>
  </si>
  <si>
    <t>Heavy Truck Electric</t>
  </si>
  <si>
    <t>TRYTKELE</t>
  </si>
  <si>
    <t>Heavy Truck Hydrogen</t>
  </si>
  <si>
    <t>TRYTKHYD</t>
  </si>
  <si>
    <t>Heavy Truck Hybrid Diesel</t>
  </si>
  <si>
    <t>TRYTKHD</t>
  </si>
  <si>
    <t>Light Freight</t>
  </si>
  <si>
    <t>Light Truck Diesel</t>
  </si>
  <si>
    <t>TRYLFDSL</t>
  </si>
  <si>
    <t>Light Truck Gasoline</t>
  </si>
  <si>
    <t>TRYLFGSL</t>
  </si>
  <si>
    <t>Light Truck Hybrid Diesel</t>
  </si>
  <si>
    <t>TRYLFHD</t>
  </si>
  <si>
    <t>Light Truck Electric</t>
  </si>
  <si>
    <t>TRYLFELE</t>
  </si>
  <si>
    <t>Min/Max</t>
  </si>
  <si>
    <t>Automobiles Hybrid Gasoline</t>
  </si>
  <si>
    <t>TRAUTHG</t>
  </si>
  <si>
    <t>Automobiles Electric</t>
  </si>
  <si>
    <t>TRAUTELE</t>
  </si>
  <si>
    <t>Taxi Electric</t>
  </si>
  <si>
    <t>TRTAXELE</t>
  </si>
  <si>
    <t>Motorcycle Electric</t>
  </si>
  <si>
    <t>TRMOTELE</t>
  </si>
  <si>
    <t>Pick Up and Jeep Electric</t>
  </si>
  <si>
    <t>TRSUVELE</t>
  </si>
  <si>
    <t>Bus Public Electric</t>
  </si>
  <si>
    <t>TRBPUELE</t>
  </si>
  <si>
    <t>Minibus Electric</t>
  </si>
  <si>
    <t>TRMBSELE</t>
  </si>
  <si>
    <t>Set</t>
  </si>
  <si>
    <t>Set_Index</t>
  </si>
  <si>
    <t>Contains: PP</t>
  </si>
  <si>
    <t>Relationship of yearly output and capacity for power plants (electrical load factor)</t>
  </si>
  <si>
    <t>None</t>
  </si>
  <si>
    <t>Exact_Multiplier</t>
  </si>
  <si>
    <t> </t>
  </si>
  <si>
    <t>InputActivityRatio</t>
  </si>
  <si>
    <t>ELE_DIST</t>
  </si>
  <si>
    <t>Improvement of efficiency of distribution network</t>
  </si>
  <si>
    <t>LU_FORLAT</t>
  </si>
  <si>
    <t>Exact</t>
  </si>
  <si>
    <t>LU_FORCON</t>
  </si>
  <si>
    <t>LU_FORMAN</t>
  </si>
  <si>
    <t>LU_CUL</t>
  </si>
  <si>
    <t>LU_ABO</t>
  </si>
  <si>
    <t>LU_PAS</t>
  </si>
  <si>
    <t>LU_HUM</t>
  </si>
  <si>
    <t>LU_ASE</t>
  </si>
  <si>
    <t>NS_LU_FOR_PER</t>
  </si>
  <si>
    <t>NS_LU_FOR_CON</t>
  </si>
  <si>
    <t>NS_LU_CUL_PER</t>
  </si>
  <si>
    <t>NS_LU_CUL_CON</t>
  </si>
  <si>
    <t>NS_LU_PAS_PER</t>
  </si>
  <si>
    <t>NS_LU_PAS_CON</t>
  </si>
  <si>
    <t>EmissionActivityRatio</t>
  </si>
  <si>
    <t>T4DSL_PRI</t>
  </si>
  <si>
    <t>T4GSL_PRI</t>
  </si>
  <si>
    <t>T4GSL_PUB</t>
  </si>
  <si>
    <t>T4DSL_PUB</t>
  </si>
  <si>
    <t>T4GSL_TUR</t>
  </si>
  <si>
    <t>T4DSL_HEA</t>
  </si>
  <si>
    <t>T4DSL_LIG</t>
  </si>
  <si>
    <t>T4GSL_LIG</t>
  </si>
  <si>
    <t>SpecifiedAnnualDemand</t>
  </si>
  <si>
    <t>E5EXPLPG</t>
  </si>
  <si>
    <t>f</t>
  </si>
  <si>
    <t>Demand Exports LPG</t>
  </si>
  <si>
    <t>E5EXPDSL</t>
  </si>
  <si>
    <t>Demand Exports Diesel</t>
  </si>
  <si>
    <t>E5EXPGSL</t>
  </si>
  <si>
    <t>Demand Exports Gasoline</t>
  </si>
  <si>
    <t>E5EXPELE</t>
  </si>
  <si>
    <t>Demand Exports Electric</t>
  </si>
  <si>
    <t>E5EXPKER</t>
  </si>
  <si>
    <t>Demand Exports Kerosen</t>
  </si>
  <si>
    <t>E5EXPFOI</t>
  </si>
  <si>
    <t>Demand Exports Fuel Oil</t>
  </si>
  <si>
    <t>E5TACKER</t>
  </si>
  <si>
    <t>Demand Transport - Aero Kerosen</t>
  </si>
  <si>
    <t>E5TOTDSL</t>
  </si>
  <si>
    <t>Demand Transport - Other Diesel</t>
  </si>
  <si>
    <t>E5TOTGSL</t>
  </si>
  <si>
    <t>Demand Transport - Other Gasoline</t>
  </si>
  <si>
    <t>E5TOTELE</t>
  </si>
  <si>
    <t>Demand Transport - Other Electric</t>
  </si>
  <si>
    <t>E5INDKER</t>
  </si>
  <si>
    <t>Demand Industrial Kerosen</t>
  </si>
  <si>
    <t>E5INDBIM</t>
  </si>
  <si>
    <t>Demand Industrial Biomass</t>
  </si>
  <si>
    <t>E5INDELE</t>
  </si>
  <si>
    <t>Demand Industrial Electric</t>
  </si>
  <si>
    <t>E5INDLPG</t>
  </si>
  <si>
    <t>Demand Industrial LPG</t>
  </si>
  <si>
    <t>E5INDGSL</t>
  </si>
  <si>
    <t>Demand Industrial Gasoline</t>
  </si>
  <si>
    <t>E5INDDSL</t>
  </si>
  <si>
    <t>Demand Industrial Diesel</t>
  </si>
  <si>
    <t>E5INDFOI</t>
  </si>
  <si>
    <t>Demand Industrial Fuel Oil</t>
  </si>
  <si>
    <t>E5INDCOK</t>
  </si>
  <si>
    <t>Demand Industrial Coke</t>
  </si>
  <si>
    <t>E5INDHYD</t>
  </si>
  <si>
    <t>Demand Industrial Hydrogen</t>
  </si>
  <si>
    <t>E5INDFIR</t>
  </si>
  <si>
    <t>Demand Industrial Firewood</t>
  </si>
  <si>
    <t>E5INDBGS</t>
  </si>
  <si>
    <t>Demand Industrial Biogas</t>
  </si>
  <si>
    <t>E5RESFIR</t>
  </si>
  <si>
    <t>Demand Residential Firewood</t>
  </si>
  <si>
    <t>E5RESELE</t>
  </si>
  <si>
    <t>Demand Residential Electric</t>
  </si>
  <si>
    <t>E5RESLPG</t>
  </si>
  <si>
    <t>Demand Residential LPG</t>
  </si>
  <si>
    <t>E5RESKER</t>
  </si>
  <si>
    <t>Demand Residential Kerosen</t>
  </si>
  <si>
    <t>E5RESBIM</t>
  </si>
  <si>
    <t>Demand Residential Biomass</t>
  </si>
  <si>
    <t>E5COMFIR</t>
  </si>
  <si>
    <t>Demand Commercial Firewood</t>
  </si>
  <si>
    <t>E5COMELE</t>
  </si>
  <si>
    <t>Demand Commercial Electric</t>
  </si>
  <si>
    <t>E5COMLPG</t>
  </si>
  <si>
    <t>Demand Commercial LPG</t>
  </si>
  <si>
    <t>E5COMGSL</t>
  </si>
  <si>
    <t>Demand Commercial Gasoline</t>
  </si>
  <si>
    <t>E5COMDSL</t>
  </si>
  <si>
    <t>Demand Commercial Diesel</t>
  </si>
  <si>
    <t>E5COMKER</t>
  </si>
  <si>
    <t>Demand Commercial Kerosen</t>
  </si>
  <si>
    <t>E5COMFOI</t>
  </si>
  <si>
    <t>Demand Commercial Fuel Oil</t>
  </si>
  <si>
    <t>E5AGRDSL</t>
  </si>
  <si>
    <t>Demand Agriculture Diesel</t>
  </si>
  <si>
    <t>E5AGRLPG</t>
  </si>
  <si>
    <t>Demand Agriculture LPG</t>
  </si>
  <si>
    <t>E5AGRELE</t>
  </si>
  <si>
    <t>Demand Agriculture Electric</t>
  </si>
  <si>
    <t>E5AGRKER</t>
  </si>
  <si>
    <t>Demand Agriculture Kerosen</t>
  </si>
  <si>
    <t>E5AGRFIR</t>
  </si>
  <si>
    <t>Demand Agriculture Firewood</t>
  </si>
  <si>
    <t>E5AGRBGS</t>
  </si>
  <si>
    <t>Demand Agriculture Biofuel/Biogas</t>
  </si>
  <si>
    <t>NS_LAT_CON</t>
  </si>
  <si>
    <t>2018 ; 2019 ; 2020 ; 2021 ; 2022 ; 2023 ; 2024 ; 2025</t>
  </si>
  <si>
    <t>2.34 ; 3.13 ; 2.56 ; 2.6 ; 2.61 ; 2.61 ; 2.61 ; 2.61</t>
  </si>
  <si>
    <t>3.14 ; 3.32 ; 3.10 ; 3.35 ; 3.33 ; 3.33</t>
  </si>
  <si>
    <t>PPDLPG</t>
  </si>
  <si>
    <t>0.19 ; 0.19 ; 0.19 ; 0.19 ; 0.19 ; 0.19 ; 0.19</t>
  </si>
  <si>
    <t>0.18 ; 0.18 ; 0.18 ; 0.18 ; 0.18 ; 0.18 ; 0.18</t>
  </si>
  <si>
    <t>3 ; 3.33 ; 3 ; 3 ; 3 ; 3 ; 3 ; 3 ; 3 ; 3 ; 3 ; 3 ; 3</t>
  </si>
  <si>
    <t>2.34 ; 3.13 ; 2.56 ; 2.6 ; 2.61 ; 2.61 ; 2.61 ; 2.61 ; 2.61 ; 2.61 ; 2.61 ; 2.61 ; 2.61</t>
  </si>
  <si>
    <t>PPDDSL</t>
  </si>
  <si>
    <t>The minimum production with distributed diesel</t>
  </si>
  <si>
    <t>intact</t>
  </si>
  <si>
    <t>adim</t>
  </si>
  <si>
    <t>TotalAnnualMaxCapacity</t>
  </si>
  <si>
    <t>PPPVD</t>
  </si>
  <si>
    <t>The minimum production with distributed solar</t>
  </si>
  <si>
    <t>PPGEO</t>
  </si>
  <si>
    <t>The minimum production with geo</t>
  </si>
  <si>
    <t>CapitalCost</t>
  </si>
  <si>
    <t>ELE_TRANS</t>
  </si>
  <si>
    <t>Improvement of resilient of distribution network</t>
  </si>
  <si>
    <t>T5FIRRES</t>
  </si>
  <si>
    <t>Improvement of effcient stoves</t>
  </si>
  <si>
    <t>FixedCost</t>
  </si>
  <si>
    <t>T5ELECOM</t>
  </si>
  <si>
    <t>Efficiency program</t>
  </si>
  <si>
    <t>T5ELEIND</t>
  </si>
  <si>
    <t>T5ELERES</t>
  </si>
  <si>
    <t>2.57 ; 2.88 ; 2.54 ; 2.74 ; 2.72 ; 2.72</t>
  </si>
  <si>
    <t>Replace appliances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</si>
</sst>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i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0000"/>
      <name val="Calibri"/>
      <family val="2"/>
    </font>
    <font>
      <sz val="11"/>
      <color rgb="FFFF00FF"/>
      <name val="Calibri"/>
      <family val="2"/>
      <scheme val="minor"/>
    </font>
    <font>
      <b/>
      <sz val="11"/>
      <color rgb="FFFF00FF"/>
      <name val="Calibri"/>
      <family val="2"/>
      <scheme val="minor"/>
    </font>
    <font>
      <sz val="11"/>
      <color rgb="FFFF00FF"/>
      <name val="Calibri"/>
      <family val="2"/>
    </font>
  </fonts>
  <fills count="17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8CBAD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rgb="FFC6E0B4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rgb="FF000000"/>
      </patternFill>
    </fill>
    <fill>
      <patternFill patternType="solid">
        <fgColor theme="4" tint="0.79998168889431442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DDEBF7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theme="5"/>
        <bgColor rgb="FF000000"/>
      </patternFill>
    </fill>
    <fill>
      <patternFill patternType="solid">
        <fgColor theme="8" tint="0.59999389629810485"/>
        <bgColor indexed="64"/>
      </patternFill>
    </fill>
  </fills>
  <borders count="5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9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10" xfId="0" applyBorder="1"/>
    <xf numFmtId="0" fontId="0" fillId="0" borderId="9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0" fillId="0" borderId="14" xfId="0" applyBorder="1"/>
    <xf numFmtId="0" fontId="1" fillId="0" borderId="15" xfId="0" applyFont="1" applyBorder="1"/>
    <xf numFmtId="0" fontId="1" fillId="0" borderId="7" xfId="0" applyFont="1" applyBorder="1"/>
    <xf numFmtId="0" fontId="1" fillId="0" borderId="16" xfId="0" applyFont="1" applyBorder="1"/>
    <xf numFmtId="0" fontId="0" fillId="0" borderId="2" xfId="0" applyBorder="1"/>
    <xf numFmtId="0" fontId="1" fillId="0" borderId="7" xfId="0" applyFont="1" applyBorder="1" applyAlignment="1">
      <alignment horizontal="center" vertical="center" wrapText="1"/>
    </xf>
    <xf numFmtId="0" fontId="0" fillId="0" borderId="8" xfId="0" applyBorder="1"/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" xfId="0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3" xfId="0" applyBorder="1" applyAlignment="1">
      <alignment horizontal="center"/>
    </xf>
    <xf numFmtId="0" fontId="5" fillId="0" borderId="15" xfId="0" applyFont="1" applyBorder="1"/>
    <xf numFmtId="0" fontId="5" fillId="0" borderId="21" xfId="0" applyFont="1" applyBorder="1"/>
    <xf numFmtId="0" fontId="5" fillId="0" borderId="24" xfId="0" applyFont="1" applyBorder="1"/>
    <xf numFmtId="0" fontId="5" fillId="0" borderId="21" xfId="0" applyFont="1" applyBorder="1" applyAlignment="1">
      <alignment wrapText="1"/>
    </xf>
    <xf numFmtId="0" fontId="5" fillId="0" borderId="25" xfId="0" applyFont="1" applyBorder="1"/>
    <xf numFmtId="0" fontId="5" fillId="0" borderId="18" xfId="0" applyFont="1" applyBorder="1"/>
    <xf numFmtId="0" fontId="6" fillId="5" borderId="35" xfId="0" applyFont="1" applyFill="1" applyBorder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6" fillId="6" borderId="32" xfId="0" applyFont="1" applyFill="1" applyBorder="1" applyAlignment="1">
      <alignment horizontal="center" vertical="center"/>
    </xf>
    <xf numFmtId="0" fontId="6" fillId="6" borderId="0" xfId="0" applyFont="1" applyFill="1" applyAlignment="1">
      <alignment horizontal="center" vertical="center"/>
    </xf>
    <xf numFmtId="0" fontId="6" fillId="6" borderId="33" xfId="0" applyFont="1" applyFill="1" applyBorder="1" applyAlignment="1">
      <alignment horizontal="center" vertical="center"/>
    </xf>
    <xf numFmtId="0" fontId="6" fillId="6" borderId="34" xfId="0" applyFont="1" applyFill="1" applyBorder="1" applyAlignment="1">
      <alignment horizontal="center" vertical="center"/>
    </xf>
    <xf numFmtId="0" fontId="6" fillId="6" borderId="35" xfId="0" applyFont="1" applyFill="1" applyBorder="1" applyAlignment="1">
      <alignment horizontal="center" vertical="center"/>
    </xf>
    <xf numFmtId="0" fontId="6" fillId="6" borderId="36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8" borderId="9" xfId="0" applyFont="1" applyFill="1" applyBorder="1" applyAlignment="1">
      <alignment horizontal="center" vertical="center" wrapText="1"/>
    </xf>
    <xf numFmtId="0" fontId="7" fillId="8" borderId="5" xfId="0" applyFont="1" applyFill="1" applyBorder="1" applyAlignment="1">
      <alignment horizontal="center" vertical="center" wrapText="1"/>
    </xf>
    <xf numFmtId="0" fontId="7" fillId="8" borderId="10" xfId="0" applyFont="1" applyFill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0" xfId="0" applyFont="1" applyAlignment="1">
      <alignment wrapText="1"/>
    </xf>
    <xf numFmtId="0" fontId="7" fillId="0" borderId="0" xfId="0" applyFont="1"/>
    <xf numFmtId="0" fontId="0" fillId="0" borderId="3" xfId="0" applyBorder="1" applyAlignment="1">
      <alignment horizontal="center"/>
    </xf>
    <xf numFmtId="0" fontId="0" fillId="3" borderId="3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9" xfId="0" applyFill="1" applyBorder="1" applyAlignment="1">
      <alignment horizontal="center"/>
    </xf>
    <xf numFmtId="0" fontId="0" fillId="3" borderId="8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6" fillId="9" borderId="29" xfId="0" applyFont="1" applyFill="1" applyBorder="1" applyAlignment="1">
      <alignment horizontal="center" vertical="center"/>
    </xf>
    <xf numFmtId="0" fontId="6" fillId="9" borderId="30" xfId="0" applyFont="1" applyFill="1" applyBorder="1" applyAlignment="1">
      <alignment horizontal="center" vertical="center"/>
    </xf>
    <xf numFmtId="0" fontId="6" fillId="9" borderId="32" xfId="0" applyFont="1" applyFill="1" applyBorder="1" applyAlignment="1">
      <alignment horizontal="center" vertical="center"/>
    </xf>
    <xf numFmtId="0" fontId="6" fillId="9" borderId="34" xfId="0" applyFont="1" applyFill="1" applyBorder="1" applyAlignment="1">
      <alignment horizontal="center" vertical="center"/>
    </xf>
    <xf numFmtId="0" fontId="6" fillId="9" borderId="35" xfId="0" applyFont="1" applyFill="1" applyBorder="1" applyAlignment="1">
      <alignment horizontal="center" vertical="center"/>
    </xf>
    <xf numFmtId="0" fontId="6" fillId="9" borderId="31" xfId="0" applyFont="1" applyFill="1" applyBorder="1" applyAlignment="1">
      <alignment horizontal="center" vertical="center"/>
    </xf>
    <xf numFmtId="0" fontId="6" fillId="9" borderId="33" xfId="0" applyFont="1" applyFill="1" applyBorder="1" applyAlignment="1">
      <alignment horizontal="center" vertical="center"/>
    </xf>
    <xf numFmtId="0" fontId="6" fillId="9" borderId="36" xfId="0" applyFont="1" applyFill="1" applyBorder="1" applyAlignment="1">
      <alignment horizontal="center" vertical="center"/>
    </xf>
    <xf numFmtId="0" fontId="6" fillId="10" borderId="30" xfId="0" applyFont="1" applyFill="1" applyBorder="1" applyAlignment="1">
      <alignment horizontal="center" vertical="center"/>
    </xf>
    <xf numFmtId="0" fontId="6" fillId="10" borderId="35" xfId="0" applyFont="1" applyFill="1" applyBorder="1" applyAlignment="1">
      <alignment horizontal="center" vertical="center"/>
    </xf>
    <xf numFmtId="0" fontId="6" fillId="9" borderId="0" xfId="0" applyFont="1" applyFill="1" applyAlignment="1">
      <alignment horizontal="center" vertical="center"/>
    </xf>
    <xf numFmtId="0" fontId="6" fillId="10" borderId="0" xfId="0" applyFont="1" applyFill="1" applyAlignment="1">
      <alignment horizontal="center" vertical="center"/>
    </xf>
    <xf numFmtId="0" fontId="0" fillId="0" borderId="9" xfId="0" applyBorder="1"/>
    <xf numFmtId="0" fontId="0" fillId="0" borderId="3" xfId="0" applyBorder="1"/>
    <xf numFmtId="0" fontId="7" fillId="11" borderId="3" xfId="0" applyFont="1" applyFill="1" applyBorder="1" applyAlignment="1">
      <alignment horizontal="center" vertical="center" wrapText="1"/>
    </xf>
    <xf numFmtId="0" fontId="7" fillId="11" borderId="9" xfId="0" applyFont="1" applyFill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2" borderId="8" xfId="0" applyFont="1" applyFill="1" applyBorder="1" applyAlignment="1">
      <alignment horizontal="center" vertical="center" wrapText="1"/>
    </xf>
    <xf numFmtId="0" fontId="7" fillId="8" borderId="3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left" vertical="top"/>
    </xf>
    <xf numFmtId="2" fontId="0" fillId="0" borderId="8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2" fontId="0" fillId="0" borderId="10" xfId="0" applyNumberForma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2" fontId="0" fillId="3" borderId="8" xfId="0" applyNumberFormat="1" applyFill="1" applyBorder="1" applyAlignment="1">
      <alignment horizontal="center" vertical="center"/>
    </xf>
    <xf numFmtId="2" fontId="0" fillId="3" borderId="2" xfId="0" applyNumberFormat="1" applyFill="1" applyBorder="1" applyAlignment="1">
      <alignment horizontal="center" vertical="center"/>
    </xf>
    <xf numFmtId="2" fontId="0" fillId="3" borderId="9" xfId="0" applyNumberFormat="1" applyFill="1" applyBorder="1" applyAlignment="1">
      <alignment horizontal="center" vertical="center"/>
    </xf>
    <xf numFmtId="2" fontId="0" fillId="3" borderId="4" xfId="0" applyNumberFormat="1" applyFill="1" applyBorder="1" applyAlignment="1">
      <alignment horizontal="center" vertical="center"/>
    </xf>
    <xf numFmtId="2" fontId="0" fillId="3" borderId="9" xfId="0" applyNumberFormat="1" applyFill="1" applyBorder="1" applyAlignment="1">
      <alignment horizontal="center"/>
    </xf>
    <xf numFmtId="2" fontId="0" fillId="3" borderId="4" xfId="0" applyNumberFormat="1" applyFill="1" applyBorder="1" applyAlignment="1">
      <alignment horizontal="center"/>
    </xf>
    <xf numFmtId="2" fontId="0" fillId="3" borderId="10" xfId="0" applyNumberFormat="1" applyFill="1" applyBorder="1" applyAlignment="1">
      <alignment horizontal="center" vertical="center"/>
    </xf>
    <xf numFmtId="2" fontId="0" fillId="3" borderId="6" xfId="0" applyNumberFormat="1" applyFill="1" applyBorder="1" applyAlignment="1">
      <alignment horizontal="center" vertical="center"/>
    </xf>
    <xf numFmtId="0" fontId="8" fillId="0" borderId="12" xfId="0" applyFont="1" applyBorder="1"/>
    <xf numFmtId="0" fontId="8" fillId="0" borderId="22" xfId="0" applyFont="1" applyBorder="1"/>
    <xf numFmtId="0" fontId="8" fillId="0" borderId="42" xfId="0" applyFont="1" applyBorder="1"/>
    <xf numFmtId="0" fontId="8" fillId="0" borderId="19" xfId="0" applyFont="1" applyBorder="1"/>
    <xf numFmtId="0" fontId="8" fillId="0" borderId="14" xfId="0" applyFont="1" applyBorder="1"/>
    <xf numFmtId="0" fontId="8" fillId="0" borderId="43" xfId="0" applyFont="1" applyBorder="1"/>
    <xf numFmtId="0" fontId="8" fillId="0" borderId="44" xfId="0" applyFont="1" applyBorder="1"/>
    <xf numFmtId="0" fontId="8" fillId="0" borderId="35" xfId="0" applyFont="1" applyBorder="1"/>
    <xf numFmtId="0" fontId="8" fillId="0" borderId="40" xfId="0" applyFont="1" applyBorder="1"/>
    <xf numFmtId="0" fontId="8" fillId="0" borderId="41" xfId="0" applyFont="1" applyBorder="1"/>
    <xf numFmtId="0" fontId="9" fillId="0" borderId="26" xfId="0" applyFont="1" applyBorder="1"/>
    <xf numFmtId="0" fontId="9" fillId="0" borderId="27" xfId="0" applyFont="1" applyBorder="1"/>
    <xf numFmtId="0" fontId="9" fillId="0" borderId="31" xfId="0" applyFont="1" applyBorder="1"/>
    <xf numFmtId="0" fontId="9" fillId="0" borderId="15" xfId="0" applyFont="1" applyBorder="1"/>
    <xf numFmtId="0" fontId="9" fillId="0" borderId="21" xfId="0" applyFont="1" applyBorder="1"/>
    <xf numFmtId="0" fontId="9" fillId="0" borderId="21" xfId="0" applyFont="1" applyBorder="1" applyAlignment="1">
      <alignment wrapText="1"/>
    </xf>
    <xf numFmtId="0" fontId="9" fillId="0" borderId="25" xfId="0" applyFont="1" applyBorder="1"/>
    <xf numFmtId="0" fontId="9" fillId="14" borderId="15" xfId="0" applyFont="1" applyFill="1" applyBorder="1"/>
    <xf numFmtId="0" fontId="9" fillId="14" borderId="21" xfId="0" applyFont="1" applyFill="1" applyBorder="1"/>
    <xf numFmtId="0" fontId="9" fillId="14" borderId="24" xfId="0" applyFont="1" applyFill="1" applyBorder="1"/>
    <xf numFmtId="0" fontId="9" fillId="0" borderId="24" xfId="0" applyFont="1" applyBorder="1"/>
    <xf numFmtId="0" fontId="8" fillId="0" borderId="44" xfId="0" applyFont="1" applyBorder="1" applyAlignment="1">
      <alignment wrapText="1"/>
    </xf>
    <xf numFmtId="0" fontId="8" fillId="14" borderId="43" xfId="0" applyFont="1" applyFill="1" applyBorder="1"/>
    <xf numFmtId="0" fontId="8" fillId="14" borderId="44" xfId="0" applyFont="1" applyFill="1" applyBorder="1"/>
    <xf numFmtId="0" fontId="8" fillId="14" borderId="36" xfId="0" applyFont="1" applyFill="1" applyBorder="1"/>
    <xf numFmtId="0" fontId="8" fillId="0" borderId="38" xfId="0" applyFont="1" applyBorder="1"/>
    <xf numFmtId="0" fontId="8" fillId="0" borderId="36" xfId="0" applyFont="1" applyBorder="1"/>
    <xf numFmtId="0" fontId="8" fillId="0" borderId="45" xfId="0" applyFont="1" applyBorder="1" applyAlignment="1">
      <alignment wrapText="1"/>
    </xf>
    <xf numFmtId="0" fontId="8" fillId="14" borderId="12" xfId="0" applyFont="1" applyFill="1" applyBorder="1"/>
    <xf numFmtId="0" fontId="8" fillId="14" borderId="22" xfId="0" applyFont="1" applyFill="1" applyBorder="1"/>
    <xf numFmtId="0" fontId="8" fillId="14" borderId="46" xfId="0" applyFont="1" applyFill="1" applyBorder="1"/>
    <xf numFmtId="0" fontId="8" fillId="0" borderId="46" xfId="0" applyFont="1" applyBorder="1"/>
    <xf numFmtId="0" fontId="8" fillId="0" borderId="30" xfId="0" applyFont="1" applyBorder="1"/>
    <xf numFmtId="0" fontId="8" fillId="0" borderId="31" xfId="0" applyFont="1" applyBorder="1"/>
    <xf numFmtId="0" fontId="8" fillId="0" borderId="29" xfId="0" applyFont="1" applyBorder="1"/>
    <xf numFmtId="0" fontId="8" fillId="0" borderId="32" xfId="0" applyFont="1" applyBorder="1"/>
    <xf numFmtId="0" fontId="8" fillId="0" borderId="0" xfId="0" applyFont="1"/>
    <xf numFmtId="0" fontId="8" fillId="0" borderId="33" xfId="0" applyFont="1" applyBorder="1"/>
    <xf numFmtId="0" fontId="8" fillId="0" borderId="34" xfId="0" applyFont="1" applyBorder="1"/>
    <xf numFmtId="0" fontId="8" fillId="13" borderId="12" xfId="0" applyFont="1" applyFill="1" applyBorder="1"/>
    <xf numFmtId="0" fontId="8" fillId="13" borderId="22" xfId="0" applyFont="1" applyFill="1" applyBorder="1"/>
    <xf numFmtId="0" fontId="8" fillId="13" borderId="45" xfId="0" applyFont="1" applyFill="1" applyBorder="1" applyAlignment="1">
      <alignment wrapText="1"/>
    </xf>
    <xf numFmtId="0" fontId="8" fillId="13" borderId="42" xfId="0" applyFont="1" applyFill="1" applyBorder="1"/>
    <xf numFmtId="0" fontId="8" fillId="13" borderId="15" xfId="0" applyFont="1" applyFill="1" applyBorder="1"/>
    <xf numFmtId="0" fontId="8" fillId="13" borderId="21" xfId="0" applyFont="1" applyFill="1" applyBorder="1"/>
    <xf numFmtId="0" fontId="8" fillId="13" borderId="21" xfId="0" applyFont="1" applyFill="1" applyBorder="1" applyAlignment="1">
      <alignment wrapText="1"/>
    </xf>
    <xf numFmtId="0" fontId="8" fillId="13" borderId="25" xfId="0" applyFont="1" applyFill="1" applyBorder="1"/>
    <xf numFmtId="0" fontId="8" fillId="14" borderId="15" xfId="0" applyFont="1" applyFill="1" applyBorder="1"/>
    <xf numFmtId="0" fontId="8" fillId="14" borderId="21" xfId="0" applyFont="1" applyFill="1" applyBorder="1"/>
    <xf numFmtId="0" fontId="8" fillId="14" borderId="24" xfId="0" applyFont="1" applyFill="1" applyBorder="1"/>
    <xf numFmtId="0" fontId="8" fillId="0" borderId="21" xfId="0" applyFont="1" applyBorder="1"/>
    <xf numFmtId="0" fontId="8" fillId="0" borderId="24" xfId="0" applyFont="1" applyBorder="1"/>
    <xf numFmtId="0" fontId="6" fillId="4" borderId="29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0" fontId="6" fillId="4" borderId="31" xfId="0" applyFont="1" applyFill="1" applyBorder="1" applyAlignment="1">
      <alignment horizontal="center" vertical="center"/>
    </xf>
    <xf numFmtId="0" fontId="6" fillId="4" borderId="32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6" fillId="4" borderId="33" xfId="0" applyFont="1" applyFill="1" applyBorder="1" applyAlignment="1">
      <alignment horizontal="center" vertical="center"/>
    </xf>
    <xf numFmtId="0" fontId="6" fillId="4" borderId="34" xfId="0" applyFont="1" applyFill="1" applyBorder="1" applyAlignment="1">
      <alignment horizontal="center" vertical="center"/>
    </xf>
    <xf numFmtId="0" fontId="6" fillId="4" borderId="35" xfId="0" applyFont="1" applyFill="1" applyBorder="1" applyAlignment="1">
      <alignment horizontal="center" vertical="center"/>
    </xf>
    <xf numFmtId="0" fontId="6" fillId="4" borderId="36" xfId="0" applyFont="1" applyFill="1" applyBorder="1" applyAlignment="1">
      <alignment horizontal="center" vertical="center"/>
    </xf>
    <xf numFmtId="0" fontId="10" fillId="4" borderId="36" xfId="0" applyFont="1" applyFill="1" applyBorder="1" applyAlignment="1">
      <alignment horizontal="center" vertical="center"/>
    </xf>
    <xf numFmtId="0" fontId="6" fillId="15" borderId="0" xfId="0" applyFont="1" applyFill="1" applyAlignment="1">
      <alignment horizontal="center" vertical="center"/>
    </xf>
    <xf numFmtId="0" fontId="6" fillId="15" borderId="33" xfId="0" applyFont="1" applyFill="1" applyBorder="1" applyAlignment="1">
      <alignment horizontal="center" vertical="center"/>
    </xf>
    <xf numFmtId="0" fontId="10" fillId="4" borderId="33" xfId="0" applyFont="1" applyFill="1" applyBorder="1" applyAlignment="1">
      <alignment horizontal="center" vertical="center"/>
    </xf>
    <xf numFmtId="0" fontId="6" fillId="7" borderId="35" xfId="0" applyFont="1" applyFill="1" applyBorder="1" applyAlignment="1">
      <alignment horizontal="center" vertical="center"/>
    </xf>
    <xf numFmtId="0" fontId="6" fillId="7" borderId="36" xfId="0" applyFont="1" applyFill="1" applyBorder="1" applyAlignment="1">
      <alignment horizontal="center" vertical="center"/>
    </xf>
    <xf numFmtId="0" fontId="6" fillId="6" borderId="29" xfId="0" applyFont="1" applyFill="1" applyBorder="1" applyAlignment="1">
      <alignment horizontal="center" vertical="center"/>
    </xf>
    <xf numFmtId="0" fontId="6" fillId="6" borderId="30" xfId="0" applyFont="1" applyFill="1" applyBorder="1" applyAlignment="1">
      <alignment horizontal="center" vertical="center"/>
    </xf>
    <xf numFmtId="0" fontId="6" fillId="6" borderId="31" xfId="0" applyFont="1" applyFill="1" applyBorder="1" applyAlignment="1">
      <alignment horizontal="center" vertical="center"/>
    </xf>
    <xf numFmtId="0" fontId="0" fillId="3" borderId="13" xfId="0" applyFill="1" applyBorder="1"/>
    <xf numFmtId="0" fontId="0" fillId="0" borderId="9" xfId="0" applyBorder="1" applyAlignment="1">
      <alignment horizontal="center" vertical="center" wrapText="1"/>
    </xf>
    <xf numFmtId="0" fontId="0" fillId="3" borderId="9" xfId="0" applyFill="1" applyBorder="1"/>
    <xf numFmtId="164" fontId="0" fillId="0" borderId="9" xfId="0" applyNumberFormat="1" applyBorder="1"/>
    <xf numFmtId="9" fontId="0" fillId="0" borderId="9" xfId="0" applyNumberFormat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3" borderId="8" xfId="0" applyFill="1" applyBorder="1"/>
    <xf numFmtId="164" fontId="0" fillId="0" borderId="8" xfId="0" applyNumberFormat="1" applyBorder="1"/>
    <xf numFmtId="164" fontId="0" fillId="0" borderId="2" xfId="0" applyNumberFormat="1" applyBorder="1"/>
    <xf numFmtId="164" fontId="0" fillId="0" borderId="4" xfId="0" applyNumberFormat="1" applyBorder="1"/>
    <xf numFmtId="0" fontId="0" fillId="0" borderId="10" xfId="0" applyBorder="1" applyAlignment="1">
      <alignment horizontal="center" vertical="center" wrapText="1"/>
    </xf>
    <xf numFmtId="0" fontId="0" fillId="3" borderId="10" xfId="0" applyFill="1" applyBorder="1"/>
    <xf numFmtId="164" fontId="0" fillId="0" borderId="10" xfId="0" applyNumberFormat="1" applyBorder="1"/>
    <xf numFmtId="164" fontId="0" fillId="0" borderId="6" xfId="0" applyNumberFormat="1" applyBorder="1"/>
    <xf numFmtId="0" fontId="0" fillId="0" borderId="13" xfId="0" applyBorder="1" applyAlignment="1">
      <alignment horizontal="center" vertical="center" wrapText="1"/>
    </xf>
    <xf numFmtId="0" fontId="0" fillId="0" borderId="13" xfId="0" applyBorder="1"/>
    <xf numFmtId="164" fontId="0" fillId="0" borderId="13" xfId="0" applyNumberFormat="1" applyBorder="1"/>
    <xf numFmtId="164" fontId="0" fillId="0" borderId="14" xfId="0" applyNumberFormat="1" applyBorder="1"/>
    <xf numFmtId="0" fontId="12" fillId="0" borderId="32" xfId="0" applyFont="1" applyBorder="1"/>
    <xf numFmtId="0" fontId="12" fillId="0" borderId="0" xfId="0" applyFont="1"/>
    <xf numFmtId="0" fontId="12" fillId="0" borderId="33" xfId="0" applyFont="1" applyBorder="1"/>
    <xf numFmtId="0" fontId="11" fillId="0" borderId="0" xfId="0" applyFont="1"/>
    <xf numFmtId="165" fontId="8" fillId="0" borderId="30" xfId="0" applyNumberFormat="1" applyFont="1" applyBorder="1"/>
    <xf numFmtId="165" fontId="8" fillId="0" borderId="0" xfId="0" applyNumberFormat="1" applyFont="1"/>
    <xf numFmtId="0" fontId="1" fillId="0" borderId="26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 wrapText="1"/>
    </xf>
    <xf numFmtId="0" fontId="1" fillId="2" borderId="23" xfId="0" applyFont="1" applyFill="1" applyBorder="1" applyAlignment="1">
      <alignment horizontal="center" vertical="center" wrapText="1"/>
    </xf>
    <xf numFmtId="0" fontId="1" fillId="0" borderId="37" xfId="0" applyFont="1" applyBorder="1" applyAlignment="1">
      <alignment horizontal="center" vertical="center"/>
    </xf>
    <xf numFmtId="0" fontId="1" fillId="0" borderId="37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 wrapText="1"/>
    </xf>
    <xf numFmtId="0" fontId="7" fillId="8" borderId="8" xfId="0" applyFont="1" applyFill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13" fillId="8" borderId="3" xfId="0" applyFont="1" applyFill="1" applyBorder="1" applyAlignment="1">
      <alignment horizontal="center" vertical="center" wrapText="1"/>
    </xf>
    <xf numFmtId="0" fontId="13" fillId="8" borderId="13" xfId="0" applyFont="1" applyFill="1" applyBorder="1" applyAlignment="1">
      <alignment horizontal="center" vertical="center" wrapText="1"/>
    </xf>
    <xf numFmtId="0" fontId="13" fillId="2" borderId="13" xfId="0" applyFont="1" applyFill="1" applyBorder="1" applyAlignment="1">
      <alignment horizontal="center" vertical="center" wrapText="1"/>
    </xf>
    <xf numFmtId="0" fontId="13" fillId="2" borderId="9" xfId="0" applyFont="1" applyFill="1" applyBorder="1" applyAlignment="1">
      <alignment horizontal="center" vertical="center" wrapText="1"/>
    </xf>
    <xf numFmtId="0" fontId="13" fillId="0" borderId="13" xfId="0" applyFont="1" applyBorder="1" applyAlignment="1">
      <alignment horizontal="center" vertical="center" wrapText="1"/>
    </xf>
    <xf numFmtId="0" fontId="13" fillId="0" borderId="14" xfId="0" applyFont="1" applyBorder="1" applyAlignment="1">
      <alignment horizontal="center" vertical="center" wrapText="1"/>
    </xf>
    <xf numFmtId="0" fontId="13" fillId="0" borderId="0" xfId="0" applyFont="1"/>
    <xf numFmtId="0" fontId="13" fillId="0" borderId="0" xfId="0" applyFont="1" applyAlignment="1">
      <alignment wrapText="1"/>
    </xf>
    <xf numFmtId="0" fontId="13" fillId="8" borderId="9" xfId="0" applyFont="1" applyFill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7" fillId="16" borderId="1" xfId="0" applyFont="1" applyFill="1" applyBorder="1" applyAlignment="1">
      <alignment horizontal="center" vertical="center" wrapText="1"/>
    </xf>
    <xf numFmtId="0" fontId="7" fillId="16" borderId="8" xfId="0" applyFont="1" applyFill="1" applyBorder="1" applyAlignment="1">
      <alignment horizontal="center" vertical="center" wrapText="1"/>
    </xf>
    <xf numFmtId="0" fontId="7" fillId="12" borderId="8" xfId="0" applyFont="1" applyFill="1" applyBorder="1" applyAlignment="1">
      <alignment horizontal="center" vertical="center" wrapText="1"/>
    </xf>
    <xf numFmtId="0" fontId="7" fillId="16" borderId="3" xfId="0" applyFont="1" applyFill="1" applyBorder="1" applyAlignment="1">
      <alignment horizontal="center" vertical="center" wrapText="1"/>
    </xf>
    <xf numFmtId="0" fontId="7" fillId="16" borderId="9" xfId="0" applyFont="1" applyFill="1" applyBorder="1" applyAlignment="1">
      <alignment horizontal="center" vertical="center" wrapText="1"/>
    </xf>
    <xf numFmtId="0" fontId="7" fillId="12" borderId="9" xfId="0" applyFont="1" applyFill="1" applyBorder="1" applyAlignment="1">
      <alignment horizontal="center" vertical="center" wrapText="1"/>
    </xf>
    <xf numFmtId="0" fontId="13" fillId="12" borderId="9" xfId="0" applyFont="1" applyFill="1" applyBorder="1" applyAlignment="1">
      <alignment horizontal="center" vertical="center" wrapText="1"/>
    </xf>
    <xf numFmtId="0" fontId="13" fillId="16" borderId="3" xfId="0" applyFont="1" applyFill="1" applyBorder="1" applyAlignment="1">
      <alignment horizontal="center" vertical="center" wrapText="1"/>
    </xf>
    <xf numFmtId="0" fontId="13" fillId="16" borderId="9" xfId="0" applyFont="1" applyFill="1" applyBorder="1" applyAlignment="1">
      <alignment horizontal="center" vertical="center" wrapText="1"/>
    </xf>
    <xf numFmtId="2" fontId="13" fillId="12" borderId="9" xfId="0" applyNumberFormat="1" applyFont="1" applyFill="1" applyBorder="1" applyAlignment="1">
      <alignment horizontal="center" vertical="center" wrapText="1"/>
    </xf>
    <xf numFmtId="0" fontId="7" fillId="16" borderId="5" xfId="0" applyFont="1" applyFill="1" applyBorder="1" applyAlignment="1">
      <alignment horizontal="center" vertical="center" wrapText="1"/>
    </xf>
    <xf numFmtId="0" fontId="7" fillId="16" borderId="10" xfId="0" applyFont="1" applyFill="1" applyBorder="1" applyAlignment="1">
      <alignment horizontal="center" vertical="center" wrapText="1"/>
    </xf>
    <xf numFmtId="0" fontId="7" fillId="11" borderId="1" xfId="0" applyFont="1" applyFill="1" applyBorder="1" applyAlignment="1">
      <alignment horizontal="center" vertical="center" wrapText="1"/>
    </xf>
    <xf numFmtId="0" fontId="7" fillId="11" borderId="8" xfId="0" applyFont="1" applyFill="1" applyBorder="1" applyAlignment="1">
      <alignment horizontal="center" vertical="center" wrapText="1"/>
    </xf>
    <xf numFmtId="2" fontId="7" fillId="12" borderId="8" xfId="0" applyNumberFormat="1" applyFont="1" applyFill="1" applyBorder="1" applyAlignment="1">
      <alignment horizontal="center" vertical="center" wrapText="1"/>
    </xf>
    <xf numFmtId="2" fontId="7" fillId="12" borderId="9" xfId="0" applyNumberFormat="1" applyFont="1" applyFill="1" applyBorder="1" applyAlignment="1">
      <alignment horizontal="center" vertical="center" wrapText="1"/>
    </xf>
    <xf numFmtId="0" fontId="13" fillId="11" borderId="3" xfId="0" applyFont="1" applyFill="1" applyBorder="1" applyAlignment="1">
      <alignment horizontal="center" vertical="center" wrapText="1"/>
    </xf>
    <xf numFmtId="0" fontId="13" fillId="11" borderId="9" xfId="0" applyFont="1" applyFill="1" applyBorder="1" applyAlignment="1">
      <alignment horizontal="center" vertical="center" wrapText="1"/>
    </xf>
    <xf numFmtId="0" fontId="14" fillId="11" borderId="9" xfId="0" applyFont="1" applyFill="1" applyBorder="1" applyAlignment="1">
      <alignment horizontal="center" vertical="center" wrapText="1"/>
    </xf>
    <xf numFmtId="0" fontId="7" fillId="11" borderId="5" xfId="0" applyFont="1" applyFill="1" applyBorder="1" applyAlignment="1">
      <alignment horizontal="center" vertical="center" wrapText="1"/>
    </xf>
    <xf numFmtId="0" fontId="7" fillId="11" borderId="10" xfId="0" applyFont="1" applyFill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/>
    </xf>
    <xf numFmtId="0" fontId="15" fillId="0" borderId="8" xfId="0" applyFont="1" applyBorder="1" applyAlignment="1">
      <alignment horizontal="center" vertical="center"/>
    </xf>
    <xf numFmtId="0" fontId="15" fillId="0" borderId="8" xfId="0" applyFont="1" applyBorder="1" applyAlignment="1">
      <alignment horizontal="center" vertical="center" wrapText="1"/>
    </xf>
    <xf numFmtId="0" fontId="15" fillId="0" borderId="47" xfId="0" applyFont="1" applyBorder="1" applyAlignment="1">
      <alignment horizontal="center" vertical="center"/>
    </xf>
    <xf numFmtId="0" fontId="15" fillId="14" borderId="1" xfId="0" applyFont="1" applyFill="1" applyBorder="1" applyAlignment="1">
      <alignment horizontal="center" vertical="center"/>
    </xf>
    <xf numFmtId="0" fontId="15" fillId="14" borderId="8" xfId="0" applyFont="1" applyFill="1" applyBorder="1" applyAlignment="1">
      <alignment horizontal="center" vertical="center"/>
    </xf>
    <xf numFmtId="0" fontId="15" fillId="14" borderId="47" xfId="0" applyFont="1" applyFill="1" applyBorder="1" applyAlignment="1">
      <alignment horizontal="center" vertical="center"/>
    </xf>
    <xf numFmtId="166" fontId="15" fillId="0" borderId="1" xfId="0" applyNumberFormat="1" applyFont="1" applyBorder="1" applyAlignment="1">
      <alignment horizontal="center" vertical="center"/>
    </xf>
    <xf numFmtId="166" fontId="15" fillId="0" borderId="8" xfId="0" applyNumberFormat="1" applyFont="1" applyBorder="1" applyAlignment="1">
      <alignment horizontal="center" vertical="center"/>
    </xf>
    <xf numFmtId="2" fontId="15" fillId="0" borderId="8" xfId="0" applyNumberFormat="1" applyFont="1" applyBorder="1" applyAlignment="1">
      <alignment horizontal="center" vertical="center"/>
    </xf>
    <xf numFmtId="166" fontId="15" fillId="0" borderId="2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5" fillId="0" borderId="9" xfId="0" applyFont="1" applyBorder="1" applyAlignment="1">
      <alignment horizontal="center" vertical="center"/>
    </xf>
    <xf numFmtId="0" fontId="15" fillId="0" borderId="9" xfId="0" applyFont="1" applyBorder="1" applyAlignment="1">
      <alignment horizontal="center" vertical="center" wrapText="1"/>
    </xf>
    <xf numFmtId="0" fontId="15" fillId="0" borderId="48" xfId="0" applyFont="1" applyBorder="1" applyAlignment="1">
      <alignment horizontal="center" vertical="center"/>
    </xf>
    <xf numFmtId="0" fontId="15" fillId="14" borderId="3" xfId="0" applyFont="1" applyFill="1" applyBorder="1" applyAlignment="1">
      <alignment horizontal="center" vertical="center"/>
    </xf>
    <xf numFmtId="0" fontId="15" fillId="14" borderId="9" xfId="0" applyFont="1" applyFill="1" applyBorder="1" applyAlignment="1">
      <alignment horizontal="center" vertical="center"/>
    </xf>
    <xf numFmtId="0" fontId="15" fillId="14" borderId="48" xfId="0" applyFont="1" applyFill="1" applyBorder="1" applyAlignment="1">
      <alignment horizontal="center" vertical="center"/>
    </xf>
    <xf numFmtId="166" fontId="15" fillId="0" borderId="3" xfId="0" applyNumberFormat="1" applyFont="1" applyBorder="1" applyAlignment="1">
      <alignment horizontal="center" vertical="center"/>
    </xf>
    <xf numFmtId="166" fontId="15" fillId="0" borderId="9" xfId="0" applyNumberFormat="1" applyFont="1" applyBorder="1" applyAlignment="1">
      <alignment horizontal="center" vertical="center"/>
    </xf>
    <xf numFmtId="2" fontId="15" fillId="0" borderId="9" xfId="0" applyNumberFormat="1" applyFont="1" applyBorder="1" applyAlignment="1">
      <alignment horizontal="center" vertical="center"/>
    </xf>
    <xf numFmtId="166" fontId="15" fillId="0" borderId="4" xfId="0" applyNumberFormat="1" applyFont="1" applyBorder="1" applyAlignment="1">
      <alignment horizontal="center" vertical="center"/>
    </xf>
    <xf numFmtId="2" fontId="15" fillId="0" borderId="4" xfId="0" applyNumberFormat="1" applyFont="1" applyBorder="1" applyAlignment="1">
      <alignment horizontal="center" vertical="center"/>
    </xf>
    <xf numFmtId="0" fontId="15" fillId="0" borderId="49" xfId="0" applyFont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/>
    </xf>
    <xf numFmtId="0" fontId="15" fillId="0" borderId="39" xfId="0" applyFont="1" applyBorder="1" applyAlignment="1">
      <alignment horizontal="center" vertical="center"/>
    </xf>
    <xf numFmtId="0" fontId="15" fillId="0" borderId="11" xfId="0" applyFont="1" applyBorder="1" applyAlignment="1">
      <alignment horizontal="center" vertical="center"/>
    </xf>
    <xf numFmtId="0" fontId="15" fillId="0" borderId="11" xfId="0" applyFont="1" applyBorder="1" applyAlignment="1">
      <alignment horizontal="center" vertical="center" wrapText="1"/>
    </xf>
    <xf numFmtId="0" fontId="15" fillId="0" borderId="20" xfId="0" applyFont="1" applyBorder="1" applyAlignment="1">
      <alignment horizontal="center" vertical="center"/>
    </xf>
    <xf numFmtId="0" fontId="15" fillId="14" borderId="39" xfId="0" applyFont="1" applyFill="1" applyBorder="1" applyAlignment="1">
      <alignment horizontal="center" vertical="center"/>
    </xf>
    <xf numFmtId="0" fontId="15" fillId="14" borderId="11" xfId="0" applyFont="1" applyFill="1" applyBorder="1" applyAlignment="1">
      <alignment horizontal="center" vertical="center"/>
    </xf>
    <xf numFmtId="0" fontId="15" fillId="14" borderId="20" xfId="0" applyFont="1" applyFill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15" fillId="0" borderId="10" xfId="0" applyFont="1" applyBorder="1" applyAlignment="1">
      <alignment horizontal="center" vertical="center"/>
    </xf>
    <xf numFmtId="0" fontId="15" fillId="0" borderId="10" xfId="0" applyFont="1" applyBorder="1" applyAlignment="1">
      <alignment horizontal="center" vertical="center" wrapText="1"/>
    </xf>
    <xf numFmtId="0" fontId="15" fillId="0" borderId="17" xfId="0" applyFont="1" applyBorder="1" applyAlignment="1">
      <alignment horizontal="center" vertical="center"/>
    </xf>
    <xf numFmtId="0" fontId="15" fillId="14" borderId="5" xfId="0" applyFont="1" applyFill="1" applyBorder="1" applyAlignment="1">
      <alignment horizontal="center" vertical="center"/>
    </xf>
    <xf numFmtId="0" fontId="15" fillId="14" borderId="10" xfId="0" applyFont="1" applyFill="1" applyBorder="1" applyAlignment="1">
      <alignment horizontal="center" vertical="center"/>
    </xf>
    <xf numFmtId="0" fontId="15" fillId="14" borderId="17" xfId="0" applyFont="1" applyFill="1" applyBorder="1" applyAlignment="1">
      <alignment horizontal="center" vertical="center"/>
    </xf>
    <xf numFmtId="166" fontId="15" fillId="0" borderId="5" xfId="0" applyNumberFormat="1" applyFont="1" applyBorder="1" applyAlignment="1">
      <alignment horizontal="center" vertical="center"/>
    </xf>
    <xf numFmtId="166" fontId="15" fillId="0" borderId="10" xfId="0" applyNumberFormat="1" applyFont="1" applyBorder="1" applyAlignment="1">
      <alignment horizontal="center" vertical="center"/>
    </xf>
    <xf numFmtId="2" fontId="15" fillId="0" borderId="10" xfId="0" applyNumberFormat="1" applyFont="1" applyBorder="1" applyAlignment="1">
      <alignment horizontal="center" vertical="center"/>
    </xf>
    <xf numFmtId="166" fontId="15" fillId="0" borderId="6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CE2FD-6781-40FC-9DD3-A79D8FD71BA2}">
  <dimension ref="A1:F4"/>
  <sheetViews>
    <sheetView zoomScale="85" zoomScaleNormal="85" workbookViewId="0">
      <selection activeCell="F4" sqref="F4"/>
    </sheetView>
  </sheetViews>
  <sheetFormatPr defaultColWidth="8.88671875" defaultRowHeight="14.4" x14ac:dyDescent="0.3"/>
  <cols>
    <col min="1" max="1" width="18.109375" bestFit="1" customWidth="1"/>
    <col min="2" max="2" width="9.109375" bestFit="1" customWidth="1"/>
    <col min="3" max="3" width="9.109375" customWidth="1"/>
    <col min="4" max="4" width="9.88671875" bestFit="1" customWidth="1"/>
    <col min="5" max="5" width="9.109375" customWidth="1"/>
    <col min="6" max="6" width="93" bestFit="1" customWidth="1"/>
  </cols>
  <sheetData>
    <row r="1" spans="1:6" ht="15" thickBot="1" x14ac:dyDescent="0.35">
      <c r="A1" s="15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7" t="s">
        <v>5</v>
      </c>
    </row>
    <row r="2" spans="1:6" x14ac:dyDescent="0.3">
      <c r="A2" s="23" t="s">
        <v>6</v>
      </c>
      <c r="B2" s="20" t="s">
        <v>7</v>
      </c>
      <c r="C2" s="20" t="s">
        <v>7</v>
      </c>
      <c r="D2" s="20" t="s">
        <v>6</v>
      </c>
      <c r="E2" s="20" t="s">
        <v>8</v>
      </c>
      <c r="F2" s="18" t="s">
        <v>9</v>
      </c>
    </row>
    <row r="3" spans="1:6" x14ac:dyDescent="0.3">
      <c r="A3" s="73" t="s">
        <v>10</v>
      </c>
      <c r="B3" s="72" t="s">
        <v>7</v>
      </c>
      <c r="C3" s="72" t="s">
        <v>11</v>
      </c>
      <c r="D3" s="72" t="s">
        <v>10</v>
      </c>
      <c r="E3" s="72" t="s">
        <v>8</v>
      </c>
      <c r="F3" s="3" t="s">
        <v>12</v>
      </c>
    </row>
    <row r="4" spans="1:6" ht="15" thickBot="1" x14ac:dyDescent="0.35">
      <c r="A4" s="4" t="s">
        <v>13</v>
      </c>
      <c r="B4" s="6" t="s">
        <v>7</v>
      </c>
      <c r="C4" s="6" t="s">
        <v>11</v>
      </c>
      <c r="D4" s="6" t="s">
        <v>13</v>
      </c>
      <c r="E4" s="6" t="s">
        <v>8</v>
      </c>
      <c r="F4" s="5" t="s">
        <v>12</v>
      </c>
    </row>
  </sheetData>
  <phoneticPr fontId="4" type="noConversion"/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814E7-7771-4AA2-98CF-22F8526ED390}">
  <dimension ref="A1:AS79"/>
  <sheetViews>
    <sheetView tabSelected="1" zoomScale="78" zoomScaleNormal="85" workbookViewId="0">
      <pane ySplit="1" topLeftCell="A23" activePane="bottomLeft" state="frozen"/>
      <selection pane="bottomLeft" activeCell="M62" sqref="M62:AS62"/>
    </sheetView>
  </sheetViews>
  <sheetFormatPr defaultColWidth="8.88671875" defaultRowHeight="14.4" x14ac:dyDescent="0.3"/>
  <cols>
    <col min="1" max="1" width="11" bestFit="1" customWidth="1"/>
    <col min="2" max="2" width="37.5546875" customWidth="1"/>
    <col min="3" max="3" width="16.88671875" bestFit="1" customWidth="1"/>
    <col min="4" max="4" width="10" customWidth="1"/>
    <col min="5" max="5" width="30.88671875" bestFit="1" customWidth="1"/>
    <col min="6" max="6" width="12.44140625" customWidth="1"/>
    <col min="12" max="12" width="9.88671875" customWidth="1"/>
    <col min="13" max="18" width="11.109375" bestFit="1" customWidth="1"/>
    <col min="19" max="19" width="12.109375" bestFit="1" customWidth="1"/>
    <col min="20" max="22" width="7.44140625" bestFit="1" customWidth="1"/>
    <col min="23" max="24" width="7.109375" bestFit="1" customWidth="1"/>
    <col min="25" max="34" width="7" bestFit="1" customWidth="1"/>
    <col min="35" max="39" width="6.44140625" bestFit="1" customWidth="1"/>
    <col min="40" max="45" width="7.44140625" bestFit="1" customWidth="1"/>
  </cols>
  <sheetData>
    <row r="1" spans="1:45" ht="43.8" thickBot="1" x14ac:dyDescent="0.35">
      <c r="A1" s="11" t="s">
        <v>17</v>
      </c>
      <c r="B1" s="12" t="s">
        <v>14</v>
      </c>
      <c r="C1" s="12" t="s">
        <v>187</v>
      </c>
      <c r="D1" s="12" t="s">
        <v>188</v>
      </c>
      <c r="E1" s="12" t="s">
        <v>40</v>
      </c>
      <c r="F1" s="19" t="s">
        <v>64</v>
      </c>
      <c r="G1" s="12" t="s">
        <v>3</v>
      </c>
      <c r="H1" s="12" t="s">
        <v>71</v>
      </c>
      <c r="I1" s="12" t="s">
        <v>51</v>
      </c>
      <c r="J1" s="12" t="s">
        <v>52</v>
      </c>
      <c r="K1" s="12" t="s">
        <v>53</v>
      </c>
      <c r="L1" s="12" t="s">
        <v>54</v>
      </c>
      <c r="M1" s="12">
        <v>2018</v>
      </c>
      <c r="N1" s="12">
        <v>2019</v>
      </c>
      <c r="O1" s="12">
        <v>2020</v>
      </c>
      <c r="P1" s="12">
        <v>2021</v>
      </c>
      <c r="Q1" s="12">
        <v>2022</v>
      </c>
      <c r="R1" s="12">
        <v>2023</v>
      </c>
      <c r="S1" s="12">
        <v>2024</v>
      </c>
      <c r="T1" s="12">
        <v>2025</v>
      </c>
      <c r="U1" s="12">
        <v>2026</v>
      </c>
      <c r="V1" s="12">
        <v>2027</v>
      </c>
      <c r="W1" s="12">
        <v>2028</v>
      </c>
      <c r="X1" s="12">
        <v>2029</v>
      </c>
      <c r="Y1" s="12">
        <v>2030</v>
      </c>
      <c r="Z1" s="12">
        <v>2031</v>
      </c>
      <c r="AA1" s="12">
        <v>2032</v>
      </c>
      <c r="AB1" s="12">
        <v>2033</v>
      </c>
      <c r="AC1" s="12">
        <v>2034</v>
      </c>
      <c r="AD1" s="12">
        <v>2035</v>
      </c>
      <c r="AE1" s="12">
        <v>2036</v>
      </c>
      <c r="AF1" s="12">
        <v>2037</v>
      </c>
      <c r="AG1" s="12">
        <v>2038</v>
      </c>
      <c r="AH1" s="12">
        <v>2039</v>
      </c>
      <c r="AI1" s="12">
        <v>2040</v>
      </c>
      <c r="AJ1" s="12">
        <v>2041</v>
      </c>
      <c r="AK1" s="12">
        <v>2042</v>
      </c>
      <c r="AL1" s="12">
        <v>2043</v>
      </c>
      <c r="AM1" s="12">
        <v>2044</v>
      </c>
      <c r="AN1" s="12">
        <v>2045</v>
      </c>
      <c r="AO1" s="12">
        <v>2046</v>
      </c>
      <c r="AP1" s="12">
        <v>2047</v>
      </c>
      <c r="AQ1" s="12">
        <v>2048</v>
      </c>
      <c r="AR1" s="12">
        <v>2049</v>
      </c>
      <c r="AS1" s="13">
        <v>2050</v>
      </c>
    </row>
    <row r="2" spans="1:45" x14ac:dyDescent="0.3">
      <c r="A2" s="58" t="s">
        <v>10</v>
      </c>
      <c r="B2" s="59" t="s">
        <v>221</v>
      </c>
      <c r="C2" s="59" t="s">
        <v>222</v>
      </c>
      <c r="D2" s="59" t="s">
        <v>223</v>
      </c>
      <c r="E2" s="59" t="s">
        <v>224</v>
      </c>
      <c r="F2" s="59" t="s">
        <v>7</v>
      </c>
      <c r="G2" s="59" t="s">
        <v>191</v>
      </c>
      <c r="H2" s="59" t="s">
        <v>198</v>
      </c>
      <c r="I2" s="59"/>
      <c r="J2" s="59"/>
      <c r="K2" s="59"/>
      <c r="L2" s="59"/>
      <c r="M2" s="82">
        <v>11.8133437955851</v>
      </c>
      <c r="N2" s="82">
        <v>10.978276158806137</v>
      </c>
      <c r="O2" s="82">
        <v>9.7852964458073668</v>
      </c>
      <c r="P2" s="82">
        <v>9.7084943668066526</v>
      </c>
      <c r="Q2" s="82">
        <v>10.098280775352904</v>
      </c>
      <c r="R2" s="82">
        <v>10.381989467957096</v>
      </c>
      <c r="S2" s="82">
        <v>10.67757296904885</v>
      </c>
      <c r="T2" s="82">
        <v>10.975000489381816</v>
      </c>
      <c r="U2" s="82">
        <v>11.274083923721026</v>
      </c>
      <c r="V2" s="82">
        <v>11.574038331500457</v>
      </c>
      <c r="W2" s="82">
        <v>11.874324082281076</v>
      </c>
      <c r="X2" s="82">
        <v>12.174587905210997</v>
      </c>
      <c r="Y2" s="82">
        <v>12.474483289563743</v>
      </c>
      <c r="Z2" s="82">
        <v>12.772935307049465</v>
      </c>
      <c r="AA2" s="82">
        <v>13.069015347923196</v>
      </c>
      <c r="AB2" s="82">
        <v>13.362862517281306</v>
      </c>
      <c r="AC2" s="82">
        <v>13.653261681745553</v>
      </c>
      <c r="AD2" s="82">
        <v>13.940671974079587</v>
      </c>
      <c r="AE2" s="82">
        <v>14.225068380813934</v>
      </c>
      <c r="AF2" s="82">
        <v>14.505989087942313</v>
      </c>
      <c r="AG2" s="82">
        <v>14.78405195932732</v>
      </c>
      <c r="AH2" s="82">
        <v>15.058186644154159</v>
      </c>
      <c r="AI2" s="82">
        <v>15.328549871843787</v>
      </c>
      <c r="AJ2" s="82">
        <v>15.595208502919743</v>
      </c>
      <c r="AK2" s="82">
        <v>15.857706511101513</v>
      </c>
      <c r="AL2" s="82">
        <v>16.116414882953102</v>
      </c>
      <c r="AM2" s="82">
        <v>16.370673428352678</v>
      </c>
      <c r="AN2" s="82">
        <v>16.620561112468501</v>
      </c>
      <c r="AO2" s="82">
        <v>16.865384108434483</v>
      </c>
      <c r="AP2" s="82">
        <v>17.103873820915599</v>
      </c>
      <c r="AQ2" s="82">
        <v>17.337384999597372</v>
      </c>
      <c r="AR2" s="82">
        <v>17.565912663689453</v>
      </c>
      <c r="AS2" s="83">
        <v>17.789065029778499</v>
      </c>
    </row>
    <row r="3" spans="1:45" x14ac:dyDescent="0.3">
      <c r="A3" s="8" t="s">
        <v>10</v>
      </c>
      <c r="B3" s="7" t="s">
        <v>221</v>
      </c>
      <c r="C3" s="7" t="s">
        <v>225</v>
      </c>
      <c r="D3" s="7" t="s">
        <v>223</v>
      </c>
      <c r="E3" s="7" t="s">
        <v>226</v>
      </c>
      <c r="F3" s="7" t="s">
        <v>7</v>
      </c>
      <c r="G3" s="7" t="s">
        <v>191</v>
      </c>
      <c r="H3" s="7" t="s">
        <v>198</v>
      </c>
      <c r="I3" s="7"/>
      <c r="J3" s="7"/>
      <c r="K3" s="7"/>
      <c r="L3" s="7"/>
      <c r="M3" s="84">
        <v>6.2377822813422523E-2</v>
      </c>
      <c r="N3" s="84">
        <v>0.86981368429974648</v>
      </c>
      <c r="O3" s="84">
        <v>1.2956531547596866</v>
      </c>
      <c r="P3" s="84">
        <v>0.17297054653623276</v>
      </c>
      <c r="Q3" s="84">
        <v>0.17991514222443286</v>
      </c>
      <c r="R3" s="84">
        <v>0.18496981350122824</v>
      </c>
      <c r="S3" s="84">
        <v>0.19023605127191057</v>
      </c>
      <c r="T3" s="84">
        <v>0.19553514285121912</v>
      </c>
      <c r="U3" s="84">
        <v>0.20086373687857526</v>
      </c>
      <c r="V3" s="84">
        <v>0.20620784852857005</v>
      </c>
      <c r="W3" s="84">
        <v>0.21155786352236264</v>
      </c>
      <c r="X3" s="84">
        <v>0.21690748784050812</v>
      </c>
      <c r="Y3" s="84">
        <v>0.22225054790474857</v>
      </c>
      <c r="Z3" s="84">
        <v>0.22756789234858399</v>
      </c>
      <c r="AA3" s="84">
        <v>0.23284297667715886</v>
      </c>
      <c r="AB3" s="84">
        <v>0.23807827924433905</v>
      </c>
      <c r="AC3" s="84">
        <v>0.24325215073184636</v>
      </c>
      <c r="AD3" s="84">
        <v>0.24837277123868073</v>
      </c>
      <c r="AE3" s="84">
        <v>0.25343969511453618</v>
      </c>
      <c r="AF3" s="84">
        <v>0.25844469449028629</v>
      </c>
      <c r="AG3" s="84">
        <v>0.26339877748376689</v>
      </c>
      <c r="AH3" s="84">
        <v>0.26828287428266451</v>
      </c>
      <c r="AI3" s="84">
        <v>0.27309977724309309</v>
      </c>
      <c r="AJ3" s="84">
        <v>0.27785067757976217</v>
      </c>
      <c r="AK3" s="84">
        <v>0.28252745054005879</v>
      </c>
      <c r="AL3" s="84">
        <v>0.2871367057738739</v>
      </c>
      <c r="AM3" s="84">
        <v>0.29166668106125082</v>
      </c>
      <c r="AN3" s="84">
        <v>0.29611878327825031</v>
      </c>
      <c r="AO3" s="84">
        <v>0.30048065091878362</v>
      </c>
      <c r="AP3" s="84">
        <v>0.3047296821642636</v>
      </c>
      <c r="AQ3" s="84">
        <v>0.30889001379477898</v>
      </c>
      <c r="AR3" s="84">
        <v>0.31296155707051121</v>
      </c>
      <c r="AS3" s="85">
        <v>0.31693733181630962</v>
      </c>
    </row>
    <row r="4" spans="1:45" x14ac:dyDescent="0.3">
      <c r="A4" s="8" t="s">
        <v>10</v>
      </c>
      <c r="B4" s="7" t="s">
        <v>221</v>
      </c>
      <c r="C4" s="7" t="s">
        <v>227</v>
      </c>
      <c r="D4" s="7" t="s">
        <v>223</v>
      </c>
      <c r="E4" s="7" t="s">
        <v>228</v>
      </c>
      <c r="F4" s="7" t="s">
        <v>7</v>
      </c>
      <c r="G4" s="7" t="s">
        <v>191</v>
      </c>
      <c r="H4" s="7" t="s">
        <v>198</v>
      </c>
      <c r="I4" s="7"/>
      <c r="J4" s="7"/>
      <c r="K4" s="7"/>
      <c r="L4" s="7"/>
      <c r="M4" s="84">
        <v>4.0768209619441866E-2</v>
      </c>
      <c r="N4" s="84">
        <v>0.51642381901476364</v>
      </c>
      <c r="O4" s="84">
        <v>1.0627148845883225</v>
      </c>
      <c r="P4" s="84">
        <v>4.1958306061186272E-2</v>
      </c>
      <c r="Q4" s="84">
        <v>4.3642890386042167E-2</v>
      </c>
      <c r="R4" s="84">
        <v>4.4869026561925963E-2</v>
      </c>
      <c r="S4" s="84">
        <v>4.6146483450385196E-2</v>
      </c>
      <c r="T4" s="84">
        <v>4.7431909846863102E-2</v>
      </c>
      <c r="U4" s="84">
        <v>4.872449279553745E-2</v>
      </c>
      <c r="V4" s="84">
        <v>5.0020839929346514E-2</v>
      </c>
      <c r="W4" s="84">
        <v>5.1318619065949186E-2</v>
      </c>
      <c r="X4" s="84">
        <v>5.2616303434461567E-2</v>
      </c>
      <c r="Y4" s="84">
        <v>5.3912395480003796E-2</v>
      </c>
      <c r="Z4" s="84">
        <v>5.5202249562533737E-2</v>
      </c>
      <c r="AA4" s="84">
        <v>5.6481852403532734E-2</v>
      </c>
      <c r="AB4" s="84">
        <v>5.7751805189342115E-2</v>
      </c>
      <c r="AC4" s="84">
        <v>5.9006856339617587E-2</v>
      </c>
      <c r="AD4" s="84">
        <v>6.0248990140726537E-2</v>
      </c>
      <c r="AE4" s="84">
        <v>6.1478098489108506E-2</v>
      </c>
      <c r="AF4" s="84">
        <v>6.269218551056438E-2</v>
      </c>
      <c r="AG4" s="84">
        <v>6.389392149773393E-2</v>
      </c>
      <c r="AH4" s="84">
        <v>6.5078680593570401E-2</v>
      </c>
      <c r="AI4" s="84">
        <v>6.6247140153466388E-2</v>
      </c>
      <c r="AJ4" s="84">
        <v>6.739958913616298E-2</v>
      </c>
      <c r="AK4" s="84">
        <v>6.8534056680934832E-2</v>
      </c>
      <c r="AL4" s="84">
        <v>6.9652146122677033E-2</v>
      </c>
      <c r="AM4" s="84">
        <v>7.0751004242533624E-2</v>
      </c>
      <c r="AN4" s="84">
        <v>7.1830972313267683E-2</v>
      </c>
      <c r="AO4" s="84">
        <v>7.2889051744273847E-2</v>
      </c>
      <c r="AP4" s="84">
        <v>7.3919759902578971E-2</v>
      </c>
      <c r="AQ4" s="84">
        <v>7.492895176422712E-2</v>
      </c>
      <c r="AR4" s="84">
        <v>7.5916605803169251E-2</v>
      </c>
      <c r="AS4" s="85">
        <v>7.6881028804397386E-2</v>
      </c>
    </row>
    <row r="5" spans="1:45" x14ac:dyDescent="0.3">
      <c r="A5" s="8" t="s">
        <v>10</v>
      </c>
      <c r="B5" s="7" t="s">
        <v>221</v>
      </c>
      <c r="C5" s="7" t="s">
        <v>229</v>
      </c>
      <c r="D5" s="7" t="s">
        <v>223</v>
      </c>
      <c r="E5" s="7" t="s">
        <v>230</v>
      </c>
      <c r="F5" s="7" t="s">
        <v>7</v>
      </c>
      <c r="G5" s="7" t="s">
        <v>191</v>
      </c>
      <c r="H5" s="7" t="s">
        <v>198</v>
      </c>
      <c r="I5" s="7"/>
      <c r="J5" s="7"/>
      <c r="K5" s="7"/>
      <c r="L5" s="7"/>
      <c r="M5" s="84">
        <v>0</v>
      </c>
      <c r="N5" s="84">
        <v>0</v>
      </c>
      <c r="O5" s="84">
        <v>0</v>
      </c>
      <c r="P5" s="84">
        <v>0</v>
      </c>
      <c r="Q5" s="84">
        <v>0</v>
      </c>
      <c r="R5" s="84">
        <v>0</v>
      </c>
      <c r="S5" s="84">
        <v>0</v>
      </c>
      <c r="T5" s="84">
        <v>0</v>
      </c>
      <c r="U5" s="84">
        <v>0</v>
      </c>
      <c r="V5" s="84">
        <v>0</v>
      </c>
      <c r="W5" s="84">
        <v>0</v>
      </c>
      <c r="X5" s="84">
        <v>0</v>
      </c>
      <c r="Y5" s="84">
        <v>0</v>
      </c>
      <c r="Z5" s="84">
        <v>0</v>
      </c>
      <c r="AA5" s="84">
        <v>0</v>
      </c>
      <c r="AB5" s="84">
        <v>0</v>
      </c>
      <c r="AC5" s="84">
        <v>0</v>
      </c>
      <c r="AD5" s="84">
        <v>0</v>
      </c>
      <c r="AE5" s="84">
        <v>0</v>
      </c>
      <c r="AF5" s="84">
        <v>0</v>
      </c>
      <c r="AG5" s="84">
        <v>0</v>
      </c>
      <c r="AH5" s="84">
        <v>0</v>
      </c>
      <c r="AI5" s="84">
        <v>0</v>
      </c>
      <c r="AJ5" s="84">
        <v>0</v>
      </c>
      <c r="AK5" s="84">
        <v>0</v>
      </c>
      <c r="AL5" s="84">
        <v>0</v>
      </c>
      <c r="AM5" s="84">
        <v>0</v>
      </c>
      <c r="AN5" s="84">
        <v>0</v>
      </c>
      <c r="AO5" s="84">
        <v>0</v>
      </c>
      <c r="AP5" s="84">
        <v>0</v>
      </c>
      <c r="AQ5" s="84">
        <v>0</v>
      </c>
      <c r="AR5" s="84">
        <v>0</v>
      </c>
      <c r="AS5" s="85">
        <v>0</v>
      </c>
    </row>
    <row r="6" spans="1:45" x14ac:dyDescent="0.3">
      <c r="A6" s="8" t="s">
        <v>10</v>
      </c>
      <c r="B6" s="7" t="s">
        <v>221</v>
      </c>
      <c r="C6" s="7" t="s">
        <v>231</v>
      </c>
      <c r="D6" s="7" t="s">
        <v>223</v>
      </c>
      <c r="E6" s="7" t="s">
        <v>232</v>
      </c>
      <c r="F6" s="7" t="s">
        <v>7</v>
      </c>
      <c r="G6" s="7" t="s">
        <v>191</v>
      </c>
      <c r="H6" s="7" t="s">
        <v>198</v>
      </c>
      <c r="I6" s="7"/>
      <c r="J6" s="7"/>
      <c r="K6" s="7"/>
      <c r="L6" s="7"/>
      <c r="M6" s="84">
        <v>0</v>
      </c>
      <c r="N6" s="84">
        <v>0</v>
      </c>
      <c r="O6" s="84">
        <v>0</v>
      </c>
      <c r="P6" s="84">
        <v>0</v>
      </c>
      <c r="Q6" s="84">
        <v>0</v>
      </c>
      <c r="R6" s="84">
        <v>0</v>
      </c>
      <c r="S6" s="84">
        <v>0</v>
      </c>
      <c r="T6" s="84">
        <v>0</v>
      </c>
      <c r="U6" s="84">
        <v>0</v>
      </c>
      <c r="V6" s="84">
        <v>0</v>
      </c>
      <c r="W6" s="84">
        <v>0</v>
      </c>
      <c r="X6" s="84">
        <v>0</v>
      </c>
      <c r="Y6" s="84">
        <v>0</v>
      </c>
      <c r="Z6" s="84">
        <v>0</v>
      </c>
      <c r="AA6" s="84">
        <v>0</v>
      </c>
      <c r="AB6" s="84">
        <v>0</v>
      </c>
      <c r="AC6" s="84">
        <v>0</v>
      </c>
      <c r="AD6" s="84">
        <v>0</v>
      </c>
      <c r="AE6" s="84">
        <v>0</v>
      </c>
      <c r="AF6" s="84">
        <v>0</v>
      </c>
      <c r="AG6" s="84">
        <v>0</v>
      </c>
      <c r="AH6" s="84">
        <v>0</v>
      </c>
      <c r="AI6" s="84">
        <v>0</v>
      </c>
      <c r="AJ6" s="84">
        <v>0</v>
      </c>
      <c r="AK6" s="84">
        <v>0</v>
      </c>
      <c r="AL6" s="84">
        <v>0</v>
      </c>
      <c r="AM6" s="84">
        <v>0</v>
      </c>
      <c r="AN6" s="84">
        <v>0</v>
      </c>
      <c r="AO6" s="84">
        <v>0</v>
      </c>
      <c r="AP6" s="84">
        <v>0</v>
      </c>
      <c r="AQ6" s="84">
        <v>0</v>
      </c>
      <c r="AR6" s="84">
        <v>0</v>
      </c>
      <c r="AS6" s="85">
        <v>0</v>
      </c>
    </row>
    <row r="7" spans="1:45" x14ac:dyDescent="0.3">
      <c r="A7" s="8" t="s">
        <v>10</v>
      </c>
      <c r="B7" s="7" t="s">
        <v>221</v>
      </c>
      <c r="C7" s="7" t="s">
        <v>233</v>
      </c>
      <c r="D7" s="7" t="s">
        <v>223</v>
      </c>
      <c r="E7" s="7" t="s">
        <v>234</v>
      </c>
      <c r="F7" s="7" t="s">
        <v>7</v>
      </c>
      <c r="G7" s="7" t="s">
        <v>191</v>
      </c>
      <c r="H7" s="7" t="s">
        <v>198</v>
      </c>
      <c r="I7" s="7"/>
      <c r="J7" s="7"/>
      <c r="K7" s="7"/>
      <c r="L7" s="7"/>
      <c r="M7" s="84">
        <v>5.9958457579105361E-2</v>
      </c>
      <c r="N7" s="84">
        <v>5.8897638077360606E-2</v>
      </c>
      <c r="O7" s="84">
        <v>4.536431386197845E-3</v>
      </c>
      <c r="P7" s="84">
        <v>0.36695694094274633</v>
      </c>
      <c r="Q7" s="84">
        <v>0.38168989774295098</v>
      </c>
      <c r="R7" s="84">
        <v>0.39241338070781201</v>
      </c>
      <c r="S7" s="84">
        <v>0.40358570189951232</v>
      </c>
      <c r="T7" s="84">
        <v>0.41482772243224619</v>
      </c>
      <c r="U7" s="84">
        <v>0.42613233239597087</v>
      </c>
      <c r="V7" s="84">
        <v>0.43746986298952656</v>
      </c>
      <c r="W7" s="84">
        <v>0.44881991752443962</v>
      </c>
      <c r="X7" s="84">
        <v>0.46016914324113339</v>
      </c>
      <c r="Y7" s="84">
        <v>0.47150444289595828</v>
      </c>
      <c r="Z7" s="84">
        <v>0.48278518687302618</v>
      </c>
      <c r="AA7" s="84">
        <v>0.49397627603353467</v>
      </c>
      <c r="AB7" s="84">
        <v>0.50508296820415644</v>
      </c>
      <c r="AC7" s="84">
        <v>0.51605933436536799</v>
      </c>
      <c r="AD7" s="84">
        <v>0.52692272859372025</v>
      </c>
      <c r="AE7" s="84">
        <v>0.53767220544227834</v>
      </c>
      <c r="AF7" s="84">
        <v>0.54829030949018853</v>
      </c>
      <c r="AG7" s="84">
        <v>0.55880039445475971</v>
      </c>
      <c r="AH7" s="84">
        <v>0.56916200373727599</v>
      </c>
      <c r="AI7" s="84">
        <v>0.57938106132004574</v>
      </c>
      <c r="AJ7" s="84">
        <v>0.58946009436456914</v>
      </c>
      <c r="AK7" s="84">
        <v>0.59938186621163159</v>
      </c>
      <c r="AL7" s="84">
        <v>0.60916039923066689</v>
      </c>
      <c r="AM7" s="84">
        <v>0.61877073987703746</v>
      </c>
      <c r="AN7" s="84">
        <v>0.62821587283770797</v>
      </c>
      <c r="AO7" s="84">
        <v>0.63746957318276631</v>
      </c>
      <c r="AP7" s="84">
        <v>0.64648389116368832</v>
      </c>
      <c r="AQ7" s="84">
        <v>0.65531003294917134</v>
      </c>
      <c r="AR7" s="84">
        <v>0.66394781027772787</v>
      </c>
      <c r="AS7" s="85">
        <v>0.67238241471074323</v>
      </c>
    </row>
    <row r="8" spans="1:45" x14ac:dyDescent="0.3">
      <c r="A8" s="8" t="s">
        <v>10</v>
      </c>
      <c r="B8" s="7" t="s">
        <v>221</v>
      </c>
      <c r="C8" s="7" t="s">
        <v>235</v>
      </c>
      <c r="D8" s="7" t="s">
        <v>223</v>
      </c>
      <c r="E8" s="7" t="s">
        <v>236</v>
      </c>
      <c r="F8" s="7" t="s">
        <v>7</v>
      </c>
      <c r="G8" s="7" t="s">
        <v>191</v>
      </c>
      <c r="H8" s="7" t="s">
        <v>198</v>
      </c>
      <c r="I8" s="7"/>
      <c r="J8" s="7"/>
      <c r="K8" s="7"/>
      <c r="L8" s="7"/>
      <c r="M8" s="84">
        <v>2.3447362122467941</v>
      </c>
      <c r="N8" s="84">
        <v>2.4608744310417565</v>
      </c>
      <c r="O8" s="84">
        <v>1.1485327924875257</v>
      </c>
      <c r="P8" s="84">
        <v>2.0644717712928662</v>
      </c>
      <c r="Q8" s="84">
        <v>2.6241932846914344</v>
      </c>
      <c r="R8" s="84">
        <v>2.6989159117302584</v>
      </c>
      <c r="S8" s="84">
        <v>2.7767948586410545</v>
      </c>
      <c r="T8" s="84">
        <v>2.8551889824593353</v>
      </c>
      <c r="U8" s="84">
        <v>2.9340484392872579</v>
      </c>
      <c r="V8" s="84">
        <v>3.0131659065373091</v>
      </c>
      <c r="W8" s="84">
        <v>3.0923985169557846</v>
      </c>
      <c r="X8" s="84">
        <v>3.171652423748875</v>
      </c>
      <c r="Y8" s="84">
        <v>3.2508354710208662</v>
      </c>
      <c r="Z8" s="84">
        <v>3.3296630257742033</v>
      </c>
      <c r="AA8" s="84">
        <v>3.4078887899916301</v>
      </c>
      <c r="AB8" s="84">
        <v>3.4855483935254772</v>
      </c>
      <c r="AC8" s="84">
        <v>3.5623195513984145</v>
      </c>
      <c r="AD8" s="84">
        <v>3.6383224032161405</v>
      </c>
      <c r="AE8" s="84">
        <v>3.7135492206532157</v>
      </c>
      <c r="AF8" s="84">
        <v>3.7878767481724722</v>
      </c>
      <c r="AG8" s="84">
        <v>3.8614673928660204</v>
      </c>
      <c r="AH8" s="84">
        <v>3.9340368695536627</v>
      </c>
      <c r="AI8" s="84">
        <v>4.0056255708868944</v>
      </c>
      <c r="AJ8" s="84">
        <v>4.0762501766462602</v>
      </c>
      <c r="AK8" s="84">
        <v>4.1457889089330626</v>
      </c>
      <c r="AL8" s="84">
        <v>4.2143390580654962</v>
      </c>
      <c r="AM8" s="84">
        <v>4.2817247518351467</v>
      </c>
      <c r="AN8" s="84">
        <v>4.3479659476965562</v>
      </c>
      <c r="AO8" s="84">
        <v>4.4128777656563631</v>
      </c>
      <c r="AP8" s="84">
        <v>4.4761227985563012</v>
      </c>
      <c r="AQ8" s="84">
        <v>4.5380592466720611</v>
      </c>
      <c r="AR8" s="84">
        <v>4.5986849039740836</v>
      </c>
      <c r="AS8" s="85">
        <v>4.657894969512208</v>
      </c>
    </row>
    <row r="9" spans="1:45" x14ac:dyDescent="0.3">
      <c r="A9" s="8" t="s">
        <v>10</v>
      </c>
      <c r="B9" s="7" t="s">
        <v>221</v>
      </c>
      <c r="C9" s="7" t="s">
        <v>237</v>
      </c>
      <c r="D9" s="7" t="s">
        <v>223</v>
      </c>
      <c r="E9" s="7" t="s">
        <v>238</v>
      </c>
      <c r="F9" s="7" t="s">
        <v>7</v>
      </c>
      <c r="G9" s="7" t="s">
        <v>191</v>
      </c>
      <c r="H9" s="7" t="s">
        <v>198</v>
      </c>
      <c r="I9" s="7"/>
      <c r="J9" s="7"/>
      <c r="K9" s="7"/>
      <c r="L9" s="7"/>
      <c r="M9" s="84">
        <v>0</v>
      </c>
      <c r="N9" s="84">
        <v>0</v>
      </c>
      <c r="O9" s="84">
        <v>0</v>
      </c>
      <c r="P9" s="84">
        <v>4.1334197813320899E-4</v>
      </c>
      <c r="Q9" s="84">
        <v>6.2057078363454102E-4</v>
      </c>
      <c r="R9" s="84">
        <v>6.3824123477364866E-4</v>
      </c>
      <c r="S9" s="84">
        <v>6.5665809430720567E-4</v>
      </c>
      <c r="T9" s="84">
        <v>6.7519678318125106E-4</v>
      </c>
      <c r="U9" s="84">
        <v>6.9384551428127458E-4</v>
      </c>
      <c r="V9" s="84">
        <v>7.1255525983887657E-4</v>
      </c>
      <c r="W9" s="84">
        <v>7.3129223452120652E-4</v>
      </c>
      <c r="X9" s="84">
        <v>7.5003424538283027E-4</v>
      </c>
      <c r="Y9" s="84">
        <v>7.687594993428977E-4</v>
      </c>
      <c r="Z9" s="84">
        <v>7.8740068622141113E-4</v>
      </c>
      <c r="AA9" s="84">
        <v>8.0589956131723987E-4</v>
      </c>
      <c r="AB9" s="84">
        <v>8.2426455039898508E-4</v>
      </c>
      <c r="AC9" s="84">
        <v>8.4241943932415124E-4</v>
      </c>
      <c r="AD9" s="84">
        <v>8.6039263877791487E-4</v>
      </c>
      <c r="AE9" s="84">
        <v>8.7818232116129442E-4</v>
      </c>
      <c r="AF9" s="84">
        <v>8.9575933893179245E-4</v>
      </c>
      <c r="AG9" s="84">
        <v>9.1316209821482909E-4</v>
      </c>
      <c r="AH9" s="84">
        <v>9.3032337108246168E-4</v>
      </c>
      <c r="AI9" s="84">
        <v>9.472527096128613E-4</v>
      </c>
      <c r="AJ9" s="84">
        <v>9.6395405825041929E-4</v>
      </c>
      <c r="AK9" s="84">
        <v>9.8039861888545954E-4</v>
      </c>
      <c r="AL9" s="84">
        <v>9.966093987901041E-4</v>
      </c>
      <c r="AM9" s="84">
        <v>1.0125448076002469E-3</v>
      </c>
      <c r="AN9" s="84">
        <v>1.0282095648665691E-3</v>
      </c>
      <c r="AO9" s="84">
        <v>1.0435599500586402E-3</v>
      </c>
      <c r="AP9" s="84">
        <v>1.0585161729316523E-3</v>
      </c>
      <c r="AQ9" s="84">
        <v>1.0731629408991486E-3</v>
      </c>
      <c r="AR9" s="84">
        <v>1.087499732277951E-3</v>
      </c>
      <c r="AS9" s="85">
        <v>1.1015017636772377E-3</v>
      </c>
    </row>
    <row r="10" spans="1:45" x14ac:dyDescent="0.3">
      <c r="A10" s="8" t="s">
        <v>10</v>
      </c>
      <c r="B10" s="7" t="s">
        <v>221</v>
      </c>
      <c r="C10" s="7" t="s">
        <v>239</v>
      </c>
      <c r="D10" s="7" t="s">
        <v>223</v>
      </c>
      <c r="E10" s="7" t="s">
        <v>240</v>
      </c>
      <c r="F10" s="7" t="s">
        <v>7</v>
      </c>
      <c r="G10" s="7" t="s">
        <v>191</v>
      </c>
      <c r="H10" s="7" t="s">
        <v>198</v>
      </c>
      <c r="I10" s="7"/>
      <c r="J10" s="7"/>
      <c r="K10" s="7"/>
      <c r="L10" s="7"/>
      <c r="M10" s="84">
        <v>0</v>
      </c>
      <c r="N10" s="84">
        <v>0</v>
      </c>
      <c r="O10" s="84">
        <v>0</v>
      </c>
      <c r="P10" s="84">
        <v>0</v>
      </c>
      <c r="Q10" s="84">
        <v>0</v>
      </c>
      <c r="R10" s="84">
        <v>0</v>
      </c>
      <c r="S10" s="84">
        <v>0</v>
      </c>
      <c r="T10" s="84">
        <v>0</v>
      </c>
      <c r="U10" s="84">
        <v>0</v>
      </c>
      <c r="V10" s="84">
        <v>0</v>
      </c>
      <c r="W10" s="84">
        <v>0</v>
      </c>
      <c r="X10" s="84">
        <v>0</v>
      </c>
      <c r="Y10" s="84">
        <v>0</v>
      </c>
      <c r="Z10" s="84">
        <v>0</v>
      </c>
      <c r="AA10" s="84">
        <v>0</v>
      </c>
      <c r="AB10" s="84">
        <v>0</v>
      </c>
      <c r="AC10" s="84">
        <v>0</v>
      </c>
      <c r="AD10" s="84">
        <v>0</v>
      </c>
      <c r="AE10" s="84">
        <v>0</v>
      </c>
      <c r="AF10" s="84">
        <v>0</v>
      </c>
      <c r="AG10" s="84">
        <v>0</v>
      </c>
      <c r="AH10" s="84">
        <v>0</v>
      </c>
      <c r="AI10" s="84">
        <v>0</v>
      </c>
      <c r="AJ10" s="84">
        <v>0</v>
      </c>
      <c r="AK10" s="84">
        <v>0</v>
      </c>
      <c r="AL10" s="84">
        <v>0</v>
      </c>
      <c r="AM10" s="84">
        <v>0</v>
      </c>
      <c r="AN10" s="84">
        <v>0</v>
      </c>
      <c r="AO10" s="84">
        <v>0</v>
      </c>
      <c r="AP10" s="84">
        <v>0</v>
      </c>
      <c r="AQ10" s="84">
        <v>0</v>
      </c>
      <c r="AR10" s="84">
        <v>0</v>
      </c>
      <c r="AS10" s="85">
        <v>0</v>
      </c>
    </row>
    <row r="11" spans="1:45" x14ac:dyDescent="0.3">
      <c r="A11" s="8" t="s">
        <v>10</v>
      </c>
      <c r="B11" s="7" t="s">
        <v>221</v>
      </c>
      <c r="C11" s="7" t="s">
        <v>241</v>
      </c>
      <c r="D11" s="7" t="s">
        <v>223</v>
      </c>
      <c r="E11" s="7" t="s">
        <v>242</v>
      </c>
      <c r="F11" s="7" t="s">
        <v>7</v>
      </c>
      <c r="G11" s="7" t="s">
        <v>191</v>
      </c>
      <c r="H11" s="7" t="s">
        <v>198</v>
      </c>
      <c r="I11" s="7"/>
      <c r="J11" s="7"/>
      <c r="K11" s="7"/>
      <c r="L11" s="7"/>
      <c r="M11" s="84">
        <v>0</v>
      </c>
      <c r="N11" s="84">
        <v>0</v>
      </c>
      <c r="O11" s="84">
        <v>0</v>
      </c>
      <c r="P11" s="84">
        <v>0</v>
      </c>
      <c r="Q11" s="84">
        <v>0</v>
      </c>
      <c r="R11" s="84">
        <v>0</v>
      </c>
      <c r="S11" s="84">
        <v>0</v>
      </c>
      <c r="T11" s="84">
        <v>0</v>
      </c>
      <c r="U11" s="84">
        <v>0</v>
      </c>
      <c r="V11" s="84">
        <v>0</v>
      </c>
      <c r="W11" s="84">
        <v>0</v>
      </c>
      <c r="X11" s="84">
        <v>0</v>
      </c>
      <c r="Y11" s="84">
        <v>0</v>
      </c>
      <c r="Z11" s="84">
        <v>0</v>
      </c>
      <c r="AA11" s="84">
        <v>0</v>
      </c>
      <c r="AB11" s="84">
        <v>0</v>
      </c>
      <c r="AC11" s="84">
        <v>0</v>
      </c>
      <c r="AD11" s="84">
        <v>0</v>
      </c>
      <c r="AE11" s="84">
        <v>0</v>
      </c>
      <c r="AF11" s="84">
        <v>0</v>
      </c>
      <c r="AG11" s="84">
        <v>0</v>
      </c>
      <c r="AH11" s="84">
        <v>0</v>
      </c>
      <c r="AI11" s="84">
        <v>0</v>
      </c>
      <c r="AJ11" s="84">
        <v>0</v>
      </c>
      <c r="AK11" s="84">
        <v>0</v>
      </c>
      <c r="AL11" s="84">
        <v>0</v>
      </c>
      <c r="AM11" s="84">
        <v>0</v>
      </c>
      <c r="AN11" s="84">
        <v>0</v>
      </c>
      <c r="AO11" s="84">
        <v>0</v>
      </c>
      <c r="AP11" s="84">
        <v>0</v>
      </c>
      <c r="AQ11" s="84">
        <v>0</v>
      </c>
      <c r="AR11" s="84">
        <v>0</v>
      </c>
      <c r="AS11" s="85">
        <v>0</v>
      </c>
    </row>
    <row r="12" spans="1:45" x14ac:dyDescent="0.3">
      <c r="A12" s="50" t="s">
        <v>10</v>
      </c>
      <c r="B12" s="24" t="s">
        <v>221</v>
      </c>
      <c r="C12" s="24" t="s">
        <v>243</v>
      </c>
      <c r="D12" s="24" t="s">
        <v>223</v>
      </c>
      <c r="E12" s="24" t="s">
        <v>244</v>
      </c>
      <c r="F12" s="24" t="s">
        <v>7</v>
      </c>
      <c r="G12" s="24" t="s">
        <v>191</v>
      </c>
      <c r="H12" s="24" t="s">
        <v>198</v>
      </c>
      <c r="I12" s="24"/>
      <c r="J12" s="24"/>
      <c r="K12" s="24"/>
      <c r="L12" s="24"/>
      <c r="M12" s="86">
        <v>5.0636241709254891E-3</v>
      </c>
      <c r="N12" s="86">
        <v>1.8093495041646739E-2</v>
      </c>
      <c r="O12" s="86">
        <v>4.5296510910459803E-2</v>
      </c>
      <c r="P12" s="86">
        <v>6.4972209649094143E-2</v>
      </c>
      <c r="Q12" s="86">
        <v>3.368951048259404E-2</v>
      </c>
      <c r="R12" s="86">
        <v>3.4518932881682396E-2</v>
      </c>
      <c r="S12" s="86">
        <v>3.538015033921877E-2</v>
      </c>
      <c r="T12" s="86">
        <v>3.6243773209454863E-2</v>
      </c>
      <c r="U12" s="86">
        <v>3.6623488096136324E-2</v>
      </c>
      <c r="V12" s="86">
        <v>3.7003202982817784E-2</v>
      </c>
      <c r="W12" s="86">
        <v>3.7382917869499245E-2</v>
      </c>
      <c r="X12" s="86">
        <v>3.7762632756180706E-2</v>
      </c>
      <c r="Y12" s="86">
        <v>3.8142347642862166E-2</v>
      </c>
      <c r="Z12" s="86">
        <v>3.8021059101307153E-2</v>
      </c>
      <c r="AA12" s="86">
        <v>3.7899770559752147E-2</v>
      </c>
      <c r="AB12" s="86">
        <v>3.7778482018197133E-2</v>
      </c>
      <c r="AC12" s="86">
        <v>3.7657193476642127E-2</v>
      </c>
      <c r="AD12" s="86">
        <v>3.7535904935087114E-2</v>
      </c>
      <c r="AE12" s="86">
        <v>3.7414616393532101E-2</v>
      </c>
      <c r="AF12" s="86">
        <v>3.7293327851977094E-2</v>
      </c>
      <c r="AG12" s="86">
        <v>3.7172039310422081E-2</v>
      </c>
      <c r="AH12" s="86">
        <v>3.7050750768867075E-2</v>
      </c>
      <c r="AI12" s="86">
        <v>3.6929462227312061E-2</v>
      </c>
      <c r="AJ12" s="86">
        <v>3.5894229117523026E-2</v>
      </c>
      <c r="AK12" s="86">
        <v>3.4858996007733997E-2</v>
      </c>
      <c r="AL12" s="86">
        <v>3.3823762897944962E-2</v>
      </c>
      <c r="AM12" s="86">
        <v>3.2788529788155933E-2</v>
      </c>
      <c r="AN12" s="86">
        <v>3.1753296678366898E-2</v>
      </c>
      <c r="AO12" s="86">
        <v>3.0718063568577866E-2</v>
      </c>
      <c r="AP12" s="86">
        <v>2.9682830458788834E-2</v>
      </c>
      <c r="AQ12" s="86">
        <v>2.8647597348999798E-2</v>
      </c>
      <c r="AR12" s="86">
        <v>2.7612364239210766E-2</v>
      </c>
      <c r="AS12" s="87">
        <v>2.6577131129421734E-2</v>
      </c>
    </row>
    <row r="13" spans="1:45" x14ac:dyDescent="0.3">
      <c r="A13" s="8" t="s">
        <v>10</v>
      </c>
      <c r="B13" s="7" t="s">
        <v>221</v>
      </c>
      <c r="C13" s="7" t="s">
        <v>245</v>
      </c>
      <c r="D13" s="7" t="s">
        <v>223</v>
      </c>
      <c r="E13" s="7" t="s">
        <v>246</v>
      </c>
      <c r="F13" s="7" t="s">
        <v>7</v>
      </c>
      <c r="G13" s="7" t="s">
        <v>191</v>
      </c>
      <c r="H13" s="7" t="s">
        <v>198</v>
      </c>
      <c r="I13" s="7"/>
      <c r="J13" s="7"/>
      <c r="K13" s="7"/>
      <c r="L13" s="7"/>
      <c r="M13" s="84">
        <v>2.3611715158102236</v>
      </c>
      <c r="N13" s="84">
        <v>2.2942043152232952</v>
      </c>
      <c r="O13" s="84">
        <v>1.5025488531906159</v>
      </c>
      <c r="P13" s="84">
        <v>1.6719633950094062</v>
      </c>
      <c r="Q13" s="84">
        <v>3.285018335032083</v>
      </c>
      <c r="R13" s="84">
        <v>3.3658941847984152</v>
      </c>
      <c r="S13" s="84">
        <v>3.449870327459152</v>
      </c>
      <c r="T13" s="84">
        <v>3.5340810186398497</v>
      </c>
      <c r="U13" s="84">
        <v>3.6102560630738036</v>
      </c>
      <c r="V13" s="84">
        <v>3.6864311075077576</v>
      </c>
      <c r="W13" s="84">
        <v>3.7626061519417116</v>
      </c>
      <c r="X13" s="84">
        <v>3.8387811963756655</v>
      </c>
      <c r="Y13" s="84">
        <v>3.9149562408096195</v>
      </c>
      <c r="Z13" s="84">
        <v>3.973578319471299</v>
      </c>
      <c r="AA13" s="84">
        <v>4.0322003981329786</v>
      </c>
      <c r="AB13" s="84">
        <v>4.0908224767946582</v>
      </c>
      <c r="AC13" s="84">
        <v>4.1494445554563377</v>
      </c>
      <c r="AD13" s="84">
        <v>4.2080666341180173</v>
      </c>
      <c r="AE13" s="84">
        <v>4.266688712779696</v>
      </c>
      <c r="AF13" s="84">
        <v>4.3253107914413755</v>
      </c>
      <c r="AG13" s="84">
        <v>4.3839328701030551</v>
      </c>
      <c r="AH13" s="84">
        <v>4.4425549487647347</v>
      </c>
      <c r="AI13" s="84">
        <v>4.5011770274264142</v>
      </c>
      <c r="AJ13" s="84">
        <v>4.4829759747135096</v>
      </c>
      <c r="AK13" s="84">
        <v>4.4647749220006059</v>
      </c>
      <c r="AL13" s="84">
        <v>4.4465738692877013</v>
      </c>
      <c r="AM13" s="84">
        <v>4.4283728165747975</v>
      </c>
      <c r="AN13" s="84">
        <v>4.4101717638618929</v>
      </c>
      <c r="AO13" s="84">
        <v>4.3919707111489883</v>
      </c>
      <c r="AP13" s="84">
        <v>4.3737696584360846</v>
      </c>
      <c r="AQ13" s="84">
        <v>4.3555686057231799</v>
      </c>
      <c r="AR13" s="84">
        <v>4.3373675530102762</v>
      </c>
      <c r="AS13" s="85">
        <v>4.3191665002973716</v>
      </c>
    </row>
    <row r="14" spans="1:45" x14ac:dyDescent="0.3">
      <c r="A14" s="50" t="s">
        <v>10</v>
      </c>
      <c r="B14" s="24" t="s">
        <v>221</v>
      </c>
      <c r="C14" s="24" t="s">
        <v>247</v>
      </c>
      <c r="D14" s="24" t="s">
        <v>223</v>
      </c>
      <c r="E14" s="24" t="s">
        <v>248</v>
      </c>
      <c r="F14" s="24" t="s">
        <v>7</v>
      </c>
      <c r="G14" s="24" t="s">
        <v>191</v>
      </c>
      <c r="H14" s="24" t="s">
        <v>198</v>
      </c>
      <c r="I14" s="24"/>
      <c r="J14" s="24"/>
      <c r="K14" s="24"/>
      <c r="L14" s="24"/>
      <c r="M14" s="86">
        <v>8.3331675989015306</v>
      </c>
      <c r="N14" s="86">
        <v>9.6687671816285388</v>
      </c>
      <c r="O14" s="86">
        <v>7.927382860519919</v>
      </c>
      <c r="P14" s="86">
        <v>9.4161795250941598</v>
      </c>
      <c r="Q14" s="86">
        <v>9.8682968224004188</v>
      </c>
      <c r="R14" s="86">
        <v>10.202832084679793</v>
      </c>
      <c r="S14" s="86">
        <v>10.555850074809713</v>
      </c>
      <c r="T14" s="86">
        <v>10.935860677502864</v>
      </c>
      <c r="U14" s="86">
        <v>11.561892262023619</v>
      </c>
      <c r="V14" s="86">
        <v>12.187923846544374</v>
      </c>
      <c r="W14" s="86">
        <v>12.81395543106513</v>
      </c>
      <c r="X14" s="86">
        <v>13.439987015585885</v>
      </c>
      <c r="Y14" s="86">
        <v>14.06601860010664</v>
      </c>
      <c r="Z14" s="86">
        <v>14.855234060554805</v>
      </c>
      <c r="AA14" s="86">
        <v>15.64444952100297</v>
      </c>
      <c r="AB14" s="86">
        <v>16.433664981451134</v>
      </c>
      <c r="AC14" s="86">
        <v>17.222880441899299</v>
      </c>
      <c r="AD14" s="86">
        <v>18.012095902347465</v>
      </c>
      <c r="AE14" s="86">
        <v>18.80131136279563</v>
      </c>
      <c r="AF14" s="86">
        <v>19.590526823243795</v>
      </c>
      <c r="AG14" s="86">
        <v>20.379742283691961</v>
      </c>
      <c r="AH14" s="86">
        <v>21.168957744140126</v>
      </c>
      <c r="AI14" s="86">
        <v>21.958173204588292</v>
      </c>
      <c r="AJ14" s="86">
        <v>22.840225285126891</v>
      </c>
      <c r="AK14" s="86">
        <v>23.722277365665494</v>
      </c>
      <c r="AL14" s="86">
        <v>24.604329446204094</v>
      </c>
      <c r="AM14" s="86">
        <v>25.486381526742697</v>
      </c>
      <c r="AN14" s="86">
        <v>26.368433607281297</v>
      </c>
      <c r="AO14" s="86">
        <v>27.250485687819896</v>
      </c>
      <c r="AP14" s="86">
        <v>28.1325377683585</v>
      </c>
      <c r="AQ14" s="86">
        <v>29.014589848897099</v>
      </c>
      <c r="AR14" s="86">
        <v>29.896641929435702</v>
      </c>
      <c r="AS14" s="87">
        <v>30.778694009974302</v>
      </c>
    </row>
    <row r="15" spans="1:45" x14ac:dyDescent="0.3">
      <c r="A15" s="8" t="s">
        <v>10</v>
      </c>
      <c r="B15" s="7" t="s">
        <v>221</v>
      </c>
      <c r="C15" s="7" t="s">
        <v>249</v>
      </c>
      <c r="D15" s="7" t="s">
        <v>223</v>
      </c>
      <c r="E15" s="7" t="s">
        <v>250</v>
      </c>
      <c r="F15" s="7" t="s">
        <v>7</v>
      </c>
      <c r="G15" s="7" t="s">
        <v>191</v>
      </c>
      <c r="H15" s="7" t="s">
        <v>198</v>
      </c>
      <c r="I15" s="7"/>
      <c r="J15" s="7"/>
      <c r="K15" s="7"/>
      <c r="L15" s="7"/>
      <c r="M15" s="84">
        <v>3.3038639665718952</v>
      </c>
      <c r="N15" s="84">
        <v>1.007884834940088</v>
      </c>
      <c r="O15" s="84">
        <v>1.0858003345388914</v>
      </c>
      <c r="P15" s="84">
        <v>0.90190491934791162</v>
      </c>
      <c r="Q15" s="84">
        <v>0.72020821487417386</v>
      </c>
      <c r="R15" s="84">
        <v>0.73793945575203423</v>
      </c>
      <c r="S15" s="84">
        <v>0.75635040559445499</v>
      </c>
      <c r="T15" s="84">
        <v>0.77481277791116177</v>
      </c>
      <c r="U15" s="84">
        <v>0.78293025355211232</v>
      </c>
      <c r="V15" s="84">
        <v>0.79104772919306288</v>
      </c>
      <c r="W15" s="84">
        <v>0.79916520483401343</v>
      </c>
      <c r="X15" s="84">
        <v>0.80728268047496399</v>
      </c>
      <c r="Y15" s="84">
        <v>0.81540015611591454</v>
      </c>
      <c r="Z15" s="84">
        <v>0.81280727178050227</v>
      </c>
      <c r="AA15" s="84">
        <v>0.81021438744509</v>
      </c>
      <c r="AB15" s="84">
        <v>0.80762150310967773</v>
      </c>
      <c r="AC15" s="84">
        <v>0.80502861877426546</v>
      </c>
      <c r="AD15" s="84">
        <v>0.80243573443885319</v>
      </c>
      <c r="AE15" s="84">
        <v>0.79984285010344092</v>
      </c>
      <c r="AF15" s="84">
        <v>0.79724996576802865</v>
      </c>
      <c r="AG15" s="84">
        <v>0.79465708143261637</v>
      </c>
      <c r="AH15" s="84">
        <v>0.7920641970972041</v>
      </c>
      <c r="AI15" s="84">
        <v>0.78947131276179183</v>
      </c>
      <c r="AJ15" s="84">
        <v>0.7673402880214647</v>
      </c>
      <c r="AK15" s="84">
        <v>0.74520926328113757</v>
      </c>
      <c r="AL15" s="84">
        <v>0.72307823854081044</v>
      </c>
      <c r="AM15" s="84">
        <v>0.7009472138004833</v>
      </c>
      <c r="AN15" s="84">
        <v>0.67881618906015606</v>
      </c>
      <c r="AO15" s="84">
        <v>0.65668516431982904</v>
      </c>
      <c r="AP15" s="84">
        <v>0.6345541395795018</v>
      </c>
      <c r="AQ15" s="84">
        <v>0.61242311483917466</v>
      </c>
      <c r="AR15" s="84">
        <v>0.59029209009884753</v>
      </c>
      <c r="AS15" s="85">
        <v>0.5681610653585204</v>
      </c>
    </row>
    <row r="16" spans="1:45" x14ac:dyDescent="0.3">
      <c r="A16" s="50" t="s">
        <v>10</v>
      </c>
      <c r="B16" s="24" t="s">
        <v>221</v>
      </c>
      <c r="C16" s="24" t="s">
        <v>251</v>
      </c>
      <c r="D16" s="24" t="s">
        <v>223</v>
      </c>
      <c r="E16" s="24" t="s">
        <v>252</v>
      </c>
      <c r="F16" s="24" t="s">
        <v>7</v>
      </c>
      <c r="G16" s="24" t="s">
        <v>191</v>
      </c>
      <c r="H16" s="24" t="s">
        <v>198</v>
      </c>
      <c r="I16" s="24"/>
      <c r="J16" s="24"/>
      <c r="K16" s="24"/>
      <c r="L16" s="24"/>
      <c r="M16" s="86">
        <v>0.4508781892651425</v>
      </c>
      <c r="N16" s="86">
        <v>0.51429754007167194</v>
      </c>
      <c r="O16" s="86">
        <v>1.0817272352480691</v>
      </c>
      <c r="P16" s="86">
        <v>0.7437644897731287</v>
      </c>
      <c r="Q16" s="86">
        <v>0.64499838944481613</v>
      </c>
      <c r="R16" s="86">
        <v>0.66087799422143778</v>
      </c>
      <c r="S16" s="86">
        <v>0.6773663273885141</v>
      </c>
      <c r="T16" s="86">
        <v>0.69390071308930334</v>
      </c>
      <c r="U16" s="86">
        <v>0.70117049786353747</v>
      </c>
      <c r="V16" s="86">
        <v>0.70844028263777159</v>
      </c>
      <c r="W16" s="86">
        <v>0.71571006741200582</v>
      </c>
      <c r="X16" s="86">
        <v>0.72297985218623995</v>
      </c>
      <c r="Y16" s="86">
        <v>0.73024963696047407</v>
      </c>
      <c r="Z16" s="86">
        <v>0.72792752206950495</v>
      </c>
      <c r="AA16" s="86">
        <v>0.72560540717853583</v>
      </c>
      <c r="AB16" s="86">
        <v>0.72328329228756671</v>
      </c>
      <c r="AC16" s="86">
        <v>0.7209611773965976</v>
      </c>
      <c r="AD16" s="86">
        <v>0.71863906250562848</v>
      </c>
      <c r="AE16" s="86">
        <v>0.71631694761465925</v>
      </c>
      <c r="AF16" s="86">
        <v>0.71399483272369013</v>
      </c>
      <c r="AG16" s="86">
        <v>0.71167271783272101</v>
      </c>
      <c r="AH16" s="86">
        <v>0.7093506029417519</v>
      </c>
      <c r="AI16" s="86">
        <v>0.70702848805078278</v>
      </c>
      <c r="AJ16" s="86">
        <v>0.68720855956417393</v>
      </c>
      <c r="AK16" s="86">
        <v>0.66738863107756496</v>
      </c>
      <c r="AL16" s="86">
        <v>0.64756870259095611</v>
      </c>
      <c r="AM16" s="86">
        <v>0.62774877410434715</v>
      </c>
      <c r="AN16" s="86">
        <v>0.6079288456177383</v>
      </c>
      <c r="AO16" s="86">
        <v>0.58810891713112945</v>
      </c>
      <c r="AP16" s="86">
        <v>0.56828898864452049</v>
      </c>
      <c r="AQ16" s="86">
        <v>0.54846906015791164</v>
      </c>
      <c r="AR16" s="86">
        <v>0.52864913167130267</v>
      </c>
      <c r="AS16" s="87">
        <v>0.50882920318469382</v>
      </c>
    </row>
    <row r="17" spans="1:45" x14ac:dyDescent="0.3">
      <c r="A17" s="8" t="s">
        <v>10</v>
      </c>
      <c r="B17" s="7" t="s">
        <v>221</v>
      </c>
      <c r="C17" s="7" t="s">
        <v>253</v>
      </c>
      <c r="D17" s="7" t="s">
        <v>223</v>
      </c>
      <c r="E17" s="7" t="s">
        <v>254</v>
      </c>
      <c r="F17" s="7" t="s">
        <v>7</v>
      </c>
      <c r="G17" s="7" t="s">
        <v>191</v>
      </c>
      <c r="H17" s="7" t="s">
        <v>198</v>
      </c>
      <c r="I17" s="7"/>
      <c r="J17" s="7"/>
      <c r="K17" s="7"/>
      <c r="L17" s="7"/>
      <c r="M17" s="84">
        <v>6.1960213539563664</v>
      </c>
      <c r="N17" s="84">
        <v>5.4878031933151217</v>
      </c>
      <c r="O17" s="84">
        <v>6.0611066159661497</v>
      </c>
      <c r="P17" s="84">
        <v>6.1711396025527936</v>
      </c>
      <c r="Q17" s="84">
        <v>6.4037282812162113</v>
      </c>
      <c r="R17" s="84">
        <v>6.5613855341127909</v>
      </c>
      <c r="S17" s="84">
        <v>6.7250864163785682</v>
      </c>
      <c r="T17" s="84">
        <v>6.8892445213558826</v>
      </c>
      <c r="U17" s="84">
        <v>6.9614210215130221</v>
      </c>
      <c r="V17" s="84">
        <v>7.0335975216701616</v>
      </c>
      <c r="W17" s="84">
        <v>7.1057740218273002</v>
      </c>
      <c r="X17" s="84">
        <v>7.1779505219844397</v>
      </c>
      <c r="Y17" s="84">
        <v>7.2501270221415792</v>
      </c>
      <c r="Z17" s="84">
        <v>7.2270724020946489</v>
      </c>
      <c r="AA17" s="84">
        <v>7.2040177820477176</v>
      </c>
      <c r="AB17" s="84">
        <v>7.1809631620007872</v>
      </c>
      <c r="AC17" s="84">
        <v>7.157908541953856</v>
      </c>
      <c r="AD17" s="84">
        <v>7.1348539219069256</v>
      </c>
      <c r="AE17" s="84">
        <v>7.1117993018599952</v>
      </c>
      <c r="AF17" s="84">
        <v>7.0887446818130639</v>
      </c>
      <c r="AG17" s="84">
        <v>7.0656900617661336</v>
      </c>
      <c r="AH17" s="84">
        <v>7.0426354417192023</v>
      </c>
      <c r="AI17" s="84">
        <v>7.0195808216722719</v>
      </c>
      <c r="AJ17" s="84">
        <v>6.822802909264416</v>
      </c>
      <c r="AK17" s="84">
        <v>6.6260249968565601</v>
      </c>
      <c r="AL17" s="84">
        <v>6.4292470844487042</v>
      </c>
      <c r="AM17" s="84">
        <v>6.2324691720408483</v>
      </c>
      <c r="AN17" s="84">
        <v>6.0356912596329924</v>
      </c>
      <c r="AO17" s="84">
        <v>5.8389133472251364</v>
      </c>
      <c r="AP17" s="84">
        <v>5.6421354348172805</v>
      </c>
      <c r="AQ17" s="84">
        <v>5.4453575224094246</v>
      </c>
      <c r="AR17" s="84">
        <v>5.2485796100015687</v>
      </c>
      <c r="AS17" s="85">
        <v>5.0518016975937128</v>
      </c>
    </row>
    <row r="18" spans="1:45" x14ac:dyDescent="0.3">
      <c r="A18" s="8" t="s">
        <v>10</v>
      </c>
      <c r="B18" s="7" t="s">
        <v>221</v>
      </c>
      <c r="C18" s="7" t="s">
        <v>255</v>
      </c>
      <c r="D18" s="7" t="s">
        <v>223</v>
      </c>
      <c r="E18" s="7" t="s">
        <v>256</v>
      </c>
      <c r="F18" s="7" t="s">
        <v>7</v>
      </c>
      <c r="G18" s="7" t="s">
        <v>191</v>
      </c>
      <c r="H18" s="7" t="s">
        <v>198</v>
      </c>
      <c r="I18" s="7"/>
      <c r="J18" s="7"/>
      <c r="K18" s="7"/>
      <c r="L18" s="7"/>
      <c r="M18" s="84">
        <v>0.81973599450096035</v>
      </c>
      <c r="N18" s="84">
        <v>2.9518329424996104</v>
      </c>
      <c r="O18" s="84">
        <v>2.8621534821971615</v>
      </c>
      <c r="P18" s="84">
        <v>3.2247064861464434</v>
      </c>
      <c r="Q18" s="84">
        <v>3.6870229209869909</v>
      </c>
      <c r="R18" s="84">
        <v>3.7777959643708887</v>
      </c>
      <c r="S18" s="84">
        <v>3.8720486994330772</v>
      </c>
      <c r="T18" s="84">
        <v>3.9665646859237151</v>
      </c>
      <c r="U18" s="84">
        <v>4.0081211665783645</v>
      </c>
      <c r="V18" s="84">
        <v>4.0496776472330138</v>
      </c>
      <c r="W18" s="84">
        <v>4.0912341278876641</v>
      </c>
      <c r="X18" s="84">
        <v>4.1327906085423134</v>
      </c>
      <c r="Y18" s="84">
        <v>4.1743470891969627</v>
      </c>
      <c r="Z18" s="84">
        <v>4.1610731167835775</v>
      </c>
      <c r="AA18" s="84">
        <v>4.1477991443701923</v>
      </c>
      <c r="AB18" s="84">
        <v>4.134525171956807</v>
      </c>
      <c r="AC18" s="84">
        <v>4.1212511995434218</v>
      </c>
      <c r="AD18" s="84">
        <v>4.1079772271300357</v>
      </c>
      <c r="AE18" s="84">
        <v>4.0947032547166504</v>
      </c>
      <c r="AF18" s="84">
        <v>4.0814292823032652</v>
      </c>
      <c r="AG18" s="84">
        <v>4.0681553098898799</v>
      </c>
      <c r="AH18" s="84">
        <v>4.0548813374764947</v>
      </c>
      <c r="AI18" s="84">
        <v>4.0416073650631095</v>
      </c>
      <c r="AJ18" s="84">
        <v>3.9283101354601784</v>
      </c>
      <c r="AK18" s="84">
        <v>3.8150129058572477</v>
      </c>
      <c r="AL18" s="84">
        <v>3.7017156762543166</v>
      </c>
      <c r="AM18" s="84">
        <v>3.5884184466513855</v>
      </c>
      <c r="AN18" s="84">
        <v>3.4751212170484544</v>
      </c>
      <c r="AO18" s="84">
        <v>3.3618239874455238</v>
      </c>
      <c r="AP18" s="84">
        <v>3.2485267578425927</v>
      </c>
      <c r="AQ18" s="84">
        <v>3.1352295282396616</v>
      </c>
      <c r="AR18" s="84">
        <v>3.021932298636731</v>
      </c>
      <c r="AS18" s="85">
        <v>2.9086350690337999</v>
      </c>
    </row>
    <row r="19" spans="1:45" x14ac:dyDescent="0.3">
      <c r="A19" s="50" t="s">
        <v>10</v>
      </c>
      <c r="B19" s="24" t="s">
        <v>221</v>
      </c>
      <c r="C19" s="24" t="s">
        <v>257</v>
      </c>
      <c r="D19" s="24" t="s">
        <v>223</v>
      </c>
      <c r="E19" s="24" t="s">
        <v>258</v>
      </c>
      <c r="F19" s="24" t="s">
        <v>7</v>
      </c>
      <c r="G19" s="24" t="s">
        <v>191</v>
      </c>
      <c r="H19" s="24" t="s">
        <v>198</v>
      </c>
      <c r="I19" s="24"/>
      <c r="J19" s="24"/>
      <c r="K19" s="24"/>
      <c r="L19" s="24"/>
      <c r="M19" s="86">
        <v>4.6879491847978514</v>
      </c>
      <c r="N19" s="86">
        <v>4.8991720958092744</v>
      </c>
      <c r="O19" s="86">
        <v>0</v>
      </c>
      <c r="P19" s="86">
        <v>0</v>
      </c>
      <c r="Q19" s="86">
        <v>0</v>
      </c>
      <c r="R19" s="86">
        <v>0</v>
      </c>
      <c r="S19" s="86">
        <v>0</v>
      </c>
      <c r="T19" s="86">
        <v>0</v>
      </c>
      <c r="U19" s="86">
        <v>0</v>
      </c>
      <c r="V19" s="86">
        <v>0</v>
      </c>
      <c r="W19" s="86">
        <v>0</v>
      </c>
      <c r="X19" s="86">
        <v>0</v>
      </c>
      <c r="Y19" s="86">
        <v>0</v>
      </c>
      <c r="Z19" s="86">
        <v>0</v>
      </c>
      <c r="AA19" s="86">
        <v>0</v>
      </c>
      <c r="AB19" s="86">
        <v>0</v>
      </c>
      <c r="AC19" s="86">
        <v>0</v>
      </c>
      <c r="AD19" s="86">
        <v>0</v>
      </c>
      <c r="AE19" s="86">
        <v>0</v>
      </c>
      <c r="AF19" s="86">
        <v>0</v>
      </c>
      <c r="AG19" s="86">
        <v>0</v>
      </c>
      <c r="AH19" s="86">
        <v>0</v>
      </c>
      <c r="AI19" s="86">
        <v>0</v>
      </c>
      <c r="AJ19" s="86">
        <v>0</v>
      </c>
      <c r="AK19" s="86">
        <v>0</v>
      </c>
      <c r="AL19" s="86">
        <v>0</v>
      </c>
      <c r="AM19" s="86">
        <v>0</v>
      </c>
      <c r="AN19" s="86">
        <v>0</v>
      </c>
      <c r="AO19" s="86">
        <v>0</v>
      </c>
      <c r="AP19" s="86">
        <v>0</v>
      </c>
      <c r="AQ19" s="86">
        <v>0</v>
      </c>
      <c r="AR19" s="86">
        <v>0</v>
      </c>
      <c r="AS19" s="87">
        <v>0</v>
      </c>
    </row>
    <row r="20" spans="1:45" x14ac:dyDescent="0.3">
      <c r="A20" s="8" t="s">
        <v>10</v>
      </c>
      <c r="B20" s="7" t="s">
        <v>221</v>
      </c>
      <c r="C20" s="7" t="s">
        <v>259</v>
      </c>
      <c r="D20" s="7" t="s">
        <v>223</v>
      </c>
      <c r="E20" s="7" t="s">
        <v>260</v>
      </c>
      <c r="F20" s="7" t="s">
        <v>7</v>
      </c>
      <c r="G20" s="7" t="s">
        <v>191</v>
      </c>
      <c r="H20" s="7" t="s">
        <v>198</v>
      </c>
      <c r="I20" s="7"/>
      <c r="J20" s="7"/>
      <c r="K20" s="7"/>
      <c r="L20" s="7"/>
      <c r="M20" s="84">
        <v>0</v>
      </c>
      <c r="N20" s="84">
        <v>0</v>
      </c>
      <c r="O20" s="84">
        <v>0</v>
      </c>
      <c r="P20" s="84">
        <v>0</v>
      </c>
      <c r="Q20" s="84">
        <v>0</v>
      </c>
      <c r="R20" s="84">
        <v>0</v>
      </c>
      <c r="S20" s="84">
        <v>0</v>
      </c>
      <c r="T20" s="84">
        <v>0</v>
      </c>
      <c r="U20" s="84">
        <v>0</v>
      </c>
      <c r="V20" s="84">
        <v>0</v>
      </c>
      <c r="W20" s="84">
        <v>0</v>
      </c>
      <c r="X20" s="84">
        <v>0</v>
      </c>
      <c r="Y20" s="84">
        <v>0</v>
      </c>
      <c r="Z20" s="84">
        <v>0</v>
      </c>
      <c r="AA20" s="84">
        <v>0</v>
      </c>
      <c r="AB20" s="84">
        <v>0</v>
      </c>
      <c r="AC20" s="84">
        <v>0</v>
      </c>
      <c r="AD20" s="84">
        <v>0</v>
      </c>
      <c r="AE20" s="84">
        <v>0</v>
      </c>
      <c r="AF20" s="84">
        <v>0</v>
      </c>
      <c r="AG20" s="84">
        <v>0</v>
      </c>
      <c r="AH20" s="84">
        <v>0</v>
      </c>
      <c r="AI20" s="84">
        <v>0</v>
      </c>
      <c r="AJ20" s="84">
        <v>0</v>
      </c>
      <c r="AK20" s="84">
        <v>0</v>
      </c>
      <c r="AL20" s="84">
        <v>0</v>
      </c>
      <c r="AM20" s="84">
        <v>0</v>
      </c>
      <c r="AN20" s="84">
        <v>0</v>
      </c>
      <c r="AO20" s="84">
        <v>0</v>
      </c>
      <c r="AP20" s="84">
        <v>0</v>
      </c>
      <c r="AQ20" s="84">
        <v>0</v>
      </c>
      <c r="AR20" s="84">
        <v>0</v>
      </c>
      <c r="AS20" s="85">
        <v>0</v>
      </c>
    </row>
    <row r="21" spans="1:45" x14ac:dyDescent="0.3">
      <c r="A21" s="50" t="s">
        <v>10</v>
      </c>
      <c r="B21" s="24" t="s">
        <v>221</v>
      </c>
      <c r="C21" s="24" t="s">
        <v>261</v>
      </c>
      <c r="D21" s="24" t="s">
        <v>223</v>
      </c>
      <c r="E21" s="24" t="s">
        <v>262</v>
      </c>
      <c r="F21" s="24" t="s">
        <v>7</v>
      </c>
      <c r="G21" s="24" t="s">
        <v>191</v>
      </c>
      <c r="H21" s="24" t="s">
        <v>198</v>
      </c>
      <c r="I21" s="24"/>
      <c r="J21" s="24"/>
      <c r="K21" s="24"/>
      <c r="L21" s="24"/>
      <c r="M21" s="86">
        <v>3.878479091095552</v>
      </c>
      <c r="N21" s="86">
        <v>3.8288125233931636</v>
      </c>
      <c r="O21" s="86">
        <v>3.8943478187762777</v>
      </c>
      <c r="P21" s="86">
        <v>3.7709736560059506</v>
      </c>
      <c r="Q21" s="86">
        <v>3.6491204171615337</v>
      </c>
      <c r="R21" s="86">
        <v>3.7389603159195808</v>
      </c>
      <c r="S21" s="86">
        <v>3.8322441352121057</v>
      </c>
      <c r="T21" s="86">
        <v>3.9257884997149501</v>
      </c>
      <c r="U21" s="86">
        <v>3.9669177807831746</v>
      </c>
      <c r="V21" s="86">
        <v>4.008047061851399</v>
      </c>
      <c r="W21" s="86">
        <v>4.0491763429196235</v>
      </c>
      <c r="X21" s="86">
        <v>4.0903056239878479</v>
      </c>
      <c r="Y21" s="86">
        <v>4.1314349050560724</v>
      </c>
      <c r="Z21" s="86">
        <v>4.1182973887485916</v>
      </c>
      <c r="AA21" s="86">
        <v>4.10515987244111</v>
      </c>
      <c r="AB21" s="86">
        <v>4.0920223561336293</v>
      </c>
      <c r="AC21" s="86">
        <v>4.0788848398261477</v>
      </c>
      <c r="AD21" s="86">
        <v>4.065747323518667</v>
      </c>
      <c r="AE21" s="86">
        <v>4.0526098072111862</v>
      </c>
      <c r="AF21" s="86">
        <v>4.0394722909037046</v>
      </c>
      <c r="AG21" s="86">
        <v>4.0263347745962239</v>
      </c>
      <c r="AH21" s="86">
        <v>4.0131972582887423</v>
      </c>
      <c r="AI21" s="86">
        <v>4.0000597419812616</v>
      </c>
      <c r="AJ21" s="86">
        <v>3.8879272050776885</v>
      </c>
      <c r="AK21" s="86">
        <v>3.7757946681741155</v>
      </c>
      <c r="AL21" s="86">
        <v>3.6636621312705429</v>
      </c>
      <c r="AM21" s="86">
        <v>3.5515295943669698</v>
      </c>
      <c r="AN21" s="86">
        <v>3.4393970574633967</v>
      </c>
      <c r="AO21" s="86">
        <v>3.3272645205598237</v>
      </c>
      <c r="AP21" s="86">
        <v>3.2151319836562511</v>
      </c>
      <c r="AQ21" s="86">
        <v>3.102999446752678</v>
      </c>
      <c r="AR21" s="86">
        <v>2.990866909849105</v>
      </c>
      <c r="AS21" s="87">
        <v>2.8787343729455319</v>
      </c>
    </row>
    <row r="22" spans="1:45" x14ac:dyDescent="0.3">
      <c r="A22" s="8" t="s">
        <v>10</v>
      </c>
      <c r="B22" s="7" t="s">
        <v>221</v>
      </c>
      <c r="C22" s="7" t="s">
        <v>263</v>
      </c>
      <c r="D22" s="7" t="s">
        <v>223</v>
      </c>
      <c r="E22" s="7" t="s">
        <v>264</v>
      </c>
      <c r="F22" s="7" t="s">
        <v>7</v>
      </c>
      <c r="G22" s="7" t="s">
        <v>191</v>
      </c>
      <c r="H22" s="7" t="s">
        <v>198</v>
      </c>
      <c r="I22" s="7"/>
      <c r="J22" s="7"/>
      <c r="K22" s="7"/>
      <c r="L22" s="7"/>
      <c r="M22" s="84">
        <v>0</v>
      </c>
      <c r="N22" s="84">
        <v>0</v>
      </c>
      <c r="O22" s="84">
        <v>0</v>
      </c>
      <c r="P22" s="84">
        <v>0</v>
      </c>
      <c r="Q22" s="84">
        <v>0</v>
      </c>
      <c r="R22" s="84">
        <v>0</v>
      </c>
      <c r="S22" s="84">
        <v>0</v>
      </c>
      <c r="T22" s="84">
        <v>0</v>
      </c>
      <c r="U22" s="84">
        <v>0</v>
      </c>
      <c r="V22" s="84">
        <v>0</v>
      </c>
      <c r="W22" s="84">
        <v>0</v>
      </c>
      <c r="X22" s="84">
        <v>0</v>
      </c>
      <c r="Y22" s="84">
        <v>0</v>
      </c>
      <c r="Z22" s="84">
        <v>0</v>
      </c>
      <c r="AA22" s="84">
        <v>0</v>
      </c>
      <c r="AB22" s="84">
        <v>0</v>
      </c>
      <c r="AC22" s="84">
        <v>0</v>
      </c>
      <c r="AD22" s="84">
        <v>0</v>
      </c>
      <c r="AE22" s="84">
        <v>0</v>
      </c>
      <c r="AF22" s="84">
        <v>0</v>
      </c>
      <c r="AG22" s="84">
        <v>0</v>
      </c>
      <c r="AH22" s="84">
        <v>0</v>
      </c>
      <c r="AI22" s="84">
        <v>0</v>
      </c>
      <c r="AJ22" s="84">
        <v>0</v>
      </c>
      <c r="AK22" s="84">
        <v>0</v>
      </c>
      <c r="AL22" s="84">
        <v>0</v>
      </c>
      <c r="AM22" s="84">
        <v>0</v>
      </c>
      <c r="AN22" s="84">
        <v>0</v>
      </c>
      <c r="AO22" s="84">
        <v>0</v>
      </c>
      <c r="AP22" s="84">
        <v>0</v>
      </c>
      <c r="AQ22" s="84">
        <v>0</v>
      </c>
      <c r="AR22" s="84">
        <v>0</v>
      </c>
      <c r="AS22" s="85">
        <v>0</v>
      </c>
    </row>
    <row r="23" spans="1:45" x14ac:dyDescent="0.3">
      <c r="A23" s="8" t="s">
        <v>10</v>
      </c>
      <c r="B23" s="7" t="s">
        <v>221</v>
      </c>
      <c r="C23" s="7" t="s">
        <v>265</v>
      </c>
      <c r="D23" s="7" t="s">
        <v>223</v>
      </c>
      <c r="E23" s="7" t="s">
        <v>266</v>
      </c>
      <c r="F23" s="7" t="s">
        <v>7</v>
      </c>
      <c r="G23" s="7" t="s">
        <v>191</v>
      </c>
      <c r="H23" s="7" t="s">
        <v>198</v>
      </c>
      <c r="I23" s="7"/>
      <c r="J23" s="7"/>
      <c r="K23" s="7"/>
      <c r="L23" s="7"/>
      <c r="M23" s="84">
        <v>57.879108955313448</v>
      </c>
      <c r="N23" s="84">
        <v>57.14600595497113</v>
      </c>
      <c r="O23" s="84">
        <v>58.115920292139762</v>
      </c>
      <c r="P23" s="84">
        <v>56.275410503153175</v>
      </c>
      <c r="Q23" s="84">
        <v>54.456498621465691</v>
      </c>
      <c r="R23" s="84">
        <v>54.456498621465691</v>
      </c>
      <c r="S23" s="84">
        <v>54.456498621465691</v>
      </c>
      <c r="T23" s="84">
        <v>54.456498621465691</v>
      </c>
      <c r="U23" s="84">
        <v>49.228674753804988</v>
      </c>
      <c r="V23" s="84">
        <v>44.000850886144278</v>
      </c>
      <c r="W23" s="84">
        <v>38.773027018483575</v>
      </c>
      <c r="X23" s="84">
        <v>33.545203150822871</v>
      </c>
      <c r="Y23" s="84">
        <v>28.317379283162161</v>
      </c>
      <c r="Z23" s="84">
        <v>28.317379283162161</v>
      </c>
      <c r="AA23" s="84">
        <v>28.317379283162161</v>
      </c>
      <c r="AB23" s="84">
        <v>28.317379283162161</v>
      </c>
      <c r="AC23" s="84">
        <v>28.317379283162161</v>
      </c>
      <c r="AD23" s="84">
        <v>28.317379283162161</v>
      </c>
      <c r="AE23" s="84">
        <v>28.317379283162161</v>
      </c>
      <c r="AF23" s="84">
        <v>28.317379283162161</v>
      </c>
      <c r="AG23" s="84">
        <v>28.317379283162161</v>
      </c>
      <c r="AH23" s="84">
        <v>28.317379283162161</v>
      </c>
      <c r="AI23" s="84">
        <v>28.317379283162161</v>
      </c>
      <c r="AJ23" s="84">
        <v>28.317379283162161</v>
      </c>
      <c r="AK23" s="84">
        <v>28.317379283162161</v>
      </c>
      <c r="AL23" s="84">
        <v>28.317379283162161</v>
      </c>
      <c r="AM23" s="84">
        <v>28.317379283162161</v>
      </c>
      <c r="AN23" s="84">
        <v>28.317379283162161</v>
      </c>
      <c r="AO23" s="84">
        <v>28.317379283162161</v>
      </c>
      <c r="AP23" s="84">
        <v>28.317379283162161</v>
      </c>
      <c r="AQ23" s="84">
        <v>28.317379283162161</v>
      </c>
      <c r="AR23" s="84">
        <v>28.317379283162161</v>
      </c>
      <c r="AS23" s="85">
        <v>28.317379283162161</v>
      </c>
    </row>
    <row r="24" spans="1:45" x14ac:dyDescent="0.3">
      <c r="A24" s="8" t="s">
        <v>10</v>
      </c>
      <c r="B24" s="7" t="s">
        <v>221</v>
      </c>
      <c r="C24" s="7" t="s">
        <v>267</v>
      </c>
      <c r="D24" s="7" t="s">
        <v>223</v>
      </c>
      <c r="E24" s="7" t="s">
        <v>268</v>
      </c>
      <c r="F24" s="7" t="s">
        <v>7</v>
      </c>
      <c r="G24" s="7" t="s">
        <v>191</v>
      </c>
      <c r="H24" s="7" t="s">
        <v>198</v>
      </c>
      <c r="I24" s="7"/>
      <c r="J24" s="7"/>
      <c r="K24" s="7"/>
      <c r="L24" s="7"/>
      <c r="M24" s="84">
        <v>9.0634113967173988</v>
      </c>
      <c r="N24" s="84">
        <v>9.5137857663846024</v>
      </c>
      <c r="O24" s="84">
        <v>9.7102315598067719</v>
      </c>
      <c r="P24" s="84">
        <v>11.106222198230309</v>
      </c>
      <c r="Q24" s="84">
        <v>10.302583433019914</v>
      </c>
      <c r="R24" s="84">
        <v>10.65184101139929</v>
      </c>
      <c r="S24" s="84">
        <v>11.020394710393704</v>
      </c>
      <c r="T24" s="84">
        <v>11.417128919967878</v>
      </c>
      <c r="U24" s="84">
        <v>11.877020413554195</v>
      </c>
      <c r="V24" s="84">
        <v>12.336911907140513</v>
      </c>
      <c r="W24" s="84">
        <v>12.796803400726832</v>
      </c>
      <c r="X24" s="84">
        <v>13.256694894313149</v>
      </c>
      <c r="Y24" s="84">
        <v>13.716586387899467</v>
      </c>
      <c r="Z24" s="84">
        <v>14.122492055635259</v>
      </c>
      <c r="AA24" s="84">
        <v>14.52839772337105</v>
      </c>
      <c r="AB24" s="84">
        <v>14.934303391106841</v>
      </c>
      <c r="AC24" s="84">
        <v>15.340209058842634</v>
      </c>
      <c r="AD24" s="84">
        <v>15.746114726578426</v>
      </c>
      <c r="AE24" s="84">
        <v>16.152020394314217</v>
      </c>
      <c r="AF24" s="84">
        <v>16.557926062050008</v>
      </c>
      <c r="AG24" s="84">
        <v>16.963831729785802</v>
      </c>
      <c r="AH24" s="84">
        <v>17.369737397521593</v>
      </c>
      <c r="AI24" s="84">
        <v>17.775643065257384</v>
      </c>
      <c r="AJ24" s="84">
        <v>18.12809799059119</v>
      </c>
      <c r="AK24" s="84">
        <v>18.480552915924996</v>
      </c>
      <c r="AL24" s="84">
        <v>18.833007841258805</v>
      </c>
      <c r="AM24" s="84">
        <v>19.185462766592611</v>
      </c>
      <c r="AN24" s="84">
        <v>19.537917691926417</v>
      </c>
      <c r="AO24" s="84">
        <v>19.890372617260223</v>
      </c>
      <c r="AP24" s="84">
        <v>20.242827542594029</v>
      </c>
      <c r="AQ24" s="84">
        <v>20.595282467927838</v>
      </c>
      <c r="AR24" s="84">
        <v>20.947737393261644</v>
      </c>
      <c r="AS24" s="85">
        <v>21.30019231859545</v>
      </c>
    </row>
    <row r="25" spans="1:45" x14ac:dyDescent="0.3">
      <c r="A25" s="8" t="s">
        <v>10</v>
      </c>
      <c r="B25" s="7" t="s">
        <v>221</v>
      </c>
      <c r="C25" s="7" t="s">
        <v>269</v>
      </c>
      <c r="D25" s="7" t="s">
        <v>223</v>
      </c>
      <c r="E25" s="7" t="s">
        <v>270</v>
      </c>
      <c r="F25" s="7" t="s">
        <v>7</v>
      </c>
      <c r="G25" s="7" t="s">
        <v>191</v>
      </c>
      <c r="H25" s="7" t="s">
        <v>198</v>
      </c>
      <c r="I25" s="7"/>
      <c r="J25" s="7"/>
      <c r="K25" s="7"/>
      <c r="L25" s="7"/>
      <c r="M25" s="84">
        <v>1.0711848288175179</v>
      </c>
      <c r="N25" s="84">
        <v>2.1998690895089372</v>
      </c>
      <c r="O25" s="84">
        <v>2.838523923194602</v>
      </c>
      <c r="P25" s="84">
        <v>3.492028208111746</v>
      </c>
      <c r="Q25" s="84">
        <v>4.5353018787755452</v>
      </c>
      <c r="R25" s="84">
        <v>4.6227203675087809</v>
      </c>
      <c r="S25" s="84">
        <v>4.7130164943358235</v>
      </c>
      <c r="T25" s="84">
        <v>4.803086347714892</v>
      </c>
      <c r="U25" s="84">
        <v>4.8292493383305128</v>
      </c>
      <c r="V25" s="84">
        <v>4.8554123289461337</v>
      </c>
      <c r="W25" s="84">
        <v>4.8815753195617537</v>
      </c>
      <c r="X25" s="84">
        <v>4.9077383101773746</v>
      </c>
      <c r="Y25" s="84">
        <v>4.9339013007929955</v>
      </c>
      <c r="Z25" s="84">
        <v>4.8425258818037662</v>
      </c>
      <c r="AA25" s="84">
        <v>4.751150462814536</v>
      </c>
      <c r="AB25" s="84">
        <v>4.6597750438253067</v>
      </c>
      <c r="AC25" s="84">
        <v>4.5683996248360765</v>
      </c>
      <c r="AD25" s="84">
        <v>4.4770242058468472</v>
      </c>
      <c r="AE25" s="84">
        <v>4.3856487868576179</v>
      </c>
      <c r="AF25" s="84">
        <v>4.2942733678683878</v>
      </c>
      <c r="AG25" s="84">
        <v>4.2028979488791585</v>
      </c>
      <c r="AH25" s="84">
        <v>4.1115225298899283</v>
      </c>
      <c r="AI25" s="84">
        <v>4.020147110900699</v>
      </c>
      <c r="AJ25" s="84">
        <v>3.8592247695637409</v>
      </c>
      <c r="AK25" s="84">
        <v>3.6983024282267829</v>
      </c>
      <c r="AL25" s="84">
        <v>3.5373800868898249</v>
      </c>
      <c r="AM25" s="84">
        <v>3.3764577455528668</v>
      </c>
      <c r="AN25" s="84">
        <v>3.2155354042159088</v>
      </c>
      <c r="AO25" s="84">
        <v>3.0546130628789507</v>
      </c>
      <c r="AP25" s="84">
        <v>2.8936907215419927</v>
      </c>
      <c r="AQ25" s="84">
        <v>2.7327683802050347</v>
      </c>
      <c r="AR25" s="84">
        <v>2.5718460388680766</v>
      </c>
      <c r="AS25" s="85">
        <v>2.4109236975311186</v>
      </c>
    </row>
    <row r="26" spans="1:45" x14ac:dyDescent="0.3">
      <c r="A26" s="8" t="s">
        <v>10</v>
      </c>
      <c r="B26" s="7" t="s">
        <v>221</v>
      </c>
      <c r="C26" s="7" t="s">
        <v>271</v>
      </c>
      <c r="D26" s="7" t="s">
        <v>223</v>
      </c>
      <c r="E26" s="7" t="s">
        <v>272</v>
      </c>
      <c r="F26" s="7" t="s">
        <v>7</v>
      </c>
      <c r="G26" s="7" t="s">
        <v>191</v>
      </c>
      <c r="H26" s="7" t="s">
        <v>198</v>
      </c>
      <c r="I26" s="7"/>
      <c r="J26" s="7"/>
      <c r="K26" s="7"/>
      <c r="L26" s="7"/>
      <c r="M26" s="84">
        <v>0.52667255799790935</v>
      </c>
      <c r="N26" s="84">
        <v>0.79474547995546296</v>
      </c>
      <c r="O26" s="84">
        <v>0.68087004125093253</v>
      </c>
      <c r="P26" s="84">
        <v>0.82882731359998818</v>
      </c>
      <c r="Q26" s="84">
        <v>0.45900152145690726</v>
      </c>
      <c r="R26" s="84">
        <v>0.46784883094247826</v>
      </c>
      <c r="S26" s="84">
        <v>0.47698737578537809</v>
      </c>
      <c r="T26" s="84">
        <v>0.48610302030991742</v>
      </c>
      <c r="U26" s="84">
        <v>0.48875088208834322</v>
      </c>
      <c r="V26" s="84">
        <v>0.49139874386676907</v>
      </c>
      <c r="W26" s="84">
        <v>0.49404660564519487</v>
      </c>
      <c r="X26" s="84">
        <v>0.49669446742362072</v>
      </c>
      <c r="Y26" s="84">
        <v>0.49934232920204652</v>
      </c>
      <c r="Z26" s="84">
        <v>0.49009455309785865</v>
      </c>
      <c r="AA26" s="84">
        <v>0.48084677699367084</v>
      </c>
      <c r="AB26" s="84">
        <v>0.47159900088948303</v>
      </c>
      <c r="AC26" s="84">
        <v>0.46235122478529517</v>
      </c>
      <c r="AD26" s="84">
        <v>0.4531034486811073</v>
      </c>
      <c r="AE26" s="84">
        <v>0.44385567257691949</v>
      </c>
      <c r="AF26" s="84">
        <v>0.43460789647273168</v>
      </c>
      <c r="AG26" s="84">
        <v>0.42536012036854381</v>
      </c>
      <c r="AH26" s="84">
        <v>0.41611234426435595</v>
      </c>
      <c r="AI26" s="84">
        <v>0.40686456816016814</v>
      </c>
      <c r="AJ26" s="84">
        <v>0.39057819925146531</v>
      </c>
      <c r="AK26" s="84">
        <v>0.37429183034276248</v>
      </c>
      <c r="AL26" s="84">
        <v>0.3580054614340597</v>
      </c>
      <c r="AM26" s="84">
        <v>0.34171909252535687</v>
      </c>
      <c r="AN26" s="84">
        <v>0.32543272361665404</v>
      </c>
      <c r="AO26" s="84">
        <v>0.30914635470795127</v>
      </c>
      <c r="AP26" s="84">
        <v>0.29285998579924843</v>
      </c>
      <c r="AQ26" s="84">
        <v>0.2765736168905456</v>
      </c>
      <c r="AR26" s="84">
        <v>0.26028724798184277</v>
      </c>
      <c r="AS26" s="85">
        <v>0.24400087907313997</v>
      </c>
    </row>
    <row r="27" spans="1:45" x14ac:dyDescent="0.3">
      <c r="A27" s="8" t="s">
        <v>10</v>
      </c>
      <c r="B27" s="7" t="s">
        <v>221</v>
      </c>
      <c r="C27" s="7" t="s">
        <v>273</v>
      </c>
      <c r="D27" s="7" t="s">
        <v>223</v>
      </c>
      <c r="E27" s="7" t="s">
        <v>274</v>
      </c>
      <c r="F27" s="7" t="s">
        <v>7</v>
      </c>
      <c r="G27" s="7" t="s">
        <v>191</v>
      </c>
      <c r="H27" s="7" t="s">
        <v>198</v>
      </c>
      <c r="I27" s="7"/>
      <c r="J27" s="7"/>
      <c r="K27" s="7"/>
      <c r="L27" s="7"/>
      <c r="M27" s="84">
        <v>0</v>
      </c>
      <c r="N27" s="84">
        <v>0</v>
      </c>
      <c r="O27" s="84">
        <v>0</v>
      </c>
      <c r="P27" s="84">
        <v>0</v>
      </c>
      <c r="Q27" s="84">
        <v>0</v>
      </c>
      <c r="R27" s="84">
        <v>0</v>
      </c>
      <c r="S27" s="84">
        <v>0</v>
      </c>
      <c r="T27" s="84">
        <v>0</v>
      </c>
      <c r="U27" s="84">
        <v>0</v>
      </c>
      <c r="V27" s="84">
        <v>0</v>
      </c>
      <c r="W27" s="84">
        <v>0</v>
      </c>
      <c r="X27" s="84">
        <v>0</v>
      </c>
      <c r="Y27" s="84">
        <v>0</v>
      </c>
      <c r="Z27" s="84">
        <v>0</v>
      </c>
      <c r="AA27" s="84">
        <v>0</v>
      </c>
      <c r="AB27" s="84">
        <v>0</v>
      </c>
      <c r="AC27" s="84">
        <v>0</v>
      </c>
      <c r="AD27" s="84">
        <v>0</v>
      </c>
      <c r="AE27" s="84">
        <v>0</v>
      </c>
      <c r="AF27" s="84">
        <v>0</v>
      </c>
      <c r="AG27" s="84">
        <v>0</v>
      </c>
      <c r="AH27" s="84">
        <v>0</v>
      </c>
      <c r="AI27" s="84">
        <v>0</v>
      </c>
      <c r="AJ27" s="84">
        <v>0</v>
      </c>
      <c r="AK27" s="84">
        <v>0</v>
      </c>
      <c r="AL27" s="84">
        <v>0</v>
      </c>
      <c r="AM27" s="84">
        <v>0</v>
      </c>
      <c r="AN27" s="84">
        <v>0</v>
      </c>
      <c r="AO27" s="84">
        <v>0</v>
      </c>
      <c r="AP27" s="84">
        <v>0</v>
      </c>
      <c r="AQ27" s="84">
        <v>0</v>
      </c>
      <c r="AR27" s="84">
        <v>0</v>
      </c>
      <c r="AS27" s="85">
        <v>0</v>
      </c>
    </row>
    <row r="28" spans="1:45" x14ac:dyDescent="0.3">
      <c r="A28" s="8" t="s">
        <v>10</v>
      </c>
      <c r="B28" s="7" t="s">
        <v>221</v>
      </c>
      <c r="C28" s="7" t="s">
        <v>275</v>
      </c>
      <c r="D28" s="7" t="s">
        <v>223</v>
      </c>
      <c r="E28" s="7" t="s">
        <v>276</v>
      </c>
      <c r="F28" s="7" t="s">
        <v>7</v>
      </c>
      <c r="G28" s="7" t="s">
        <v>191</v>
      </c>
      <c r="H28" s="7" t="s">
        <v>198</v>
      </c>
      <c r="I28" s="7"/>
      <c r="J28" s="7"/>
      <c r="K28" s="7"/>
      <c r="L28" s="7"/>
      <c r="M28" s="84">
        <v>3.3564095283186308</v>
      </c>
      <c r="N28" s="84">
        <v>3.3137378284434615</v>
      </c>
      <c r="O28" s="84">
        <v>3.3701422177411851</v>
      </c>
      <c r="P28" s="84">
        <v>3.2633773458629536</v>
      </c>
      <c r="Q28" s="84">
        <v>3.1579419105216782</v>
      </c>
      <c r="R28" s="84">
        <v>3.1579419105216782</v>
      </c>
      <c r="S28" s="84">
        <v>3.1579419105216782</v>
      </c>
      <c r="T28" s="84">
        <v>3.1579419105216782</v>
      </c>
      <c r="U28" s="84">
        <v>3.1263624914164612</v>
      </c>
      <c r="V28" s="84">
        <v>3.0947830723112446</v>
      </c>
      <c r="W28" s="84">
        <v>3.0632036532060276</v>
      </c>
      <c r="X28" s="84">
        <v>3.0316242341008111</v>
      </c>
      <c r="Y28" s="84">
        <v>3.0000448149955941</v>
      </c>
      <c r="Z28" s="84">
        <v>2.8926747900378569</v>
      </c>
      <c r="AA28" s="84">
        <v>2.7853047650801201</v>
      </c>
      <c r="AB28" s="84">
        <v>2.677934740122383</v>
      </c>
      <c r="AC28" s="84">
        <v>2.5705647151646458</v>
      </c>
      <c r="AD28" s="84">
        <v>2.4631946902069091</v>
      </c>
      <c r="AE28" s="84">
        <v>2.3558246652491719</v>
      </c>
      <c r="AF28" s="84">
        <v>2.2484546402914347</v>
      </c>
      <c r="AG28" s="84">
        <v>2.141084615333698</v>
      </c>
      <c r="AH28" s="84">
        <v>2.0337145903759604</v>
      </c>
      <c r="AI28" s="84">
        <v>1.9263445654182236</v>
      </c>
      <c r="AJ28" s="84">
        <v>1.9263445654182236</v>
      </c>
      <c r="AK28" s="84">
        <v>1.9263445654182236</v>
      </c>
      <c r="AL28" s="84">
        <v>1.9263445654182236</v>
      </c>
      <c r="AM28" s="84">
        <v>1.9263445654182236</v>
      </c>
      <c r="AN28" s="84">
        <v>1.9263445654182236</v>
      </c>
      <c r="AO28" s="84">
        <v>1.9263445654182236</v>
      </c>
      <c r="AP28" s="84">
        <v>1.9263445654182236</v>
      </c>
      <c r="AQ28" s="84">
        <v>1.9263445654182236</v>
      </c>
      <c r="AR28" s="84">
        <v>1.9263445654182236</v>
      </c>
      <c r="AS28" s="85">
        <v>1.9263445654182236</v>
      </c>
    </row>
    <row r="29" spans="1:45" x14ac:dyDescent="0.3">
      <c r="A29" s="8" t="s">
        <v>10</v>
      </c>
      <c r="B29" s="7" t="s">
        <v>221</v>
      </c>
      <c r="C29" s="7" t="s">
        <v>277</v>
      </c>
      <c r="D29" s="7" t="s">
        <v>223</v>
      </c>
      <c r="E29" s="7" t="s">
        <v>278</v>
      </c>
      <c r="F29" s="7" t="s">
        <v>7</v>
      </c>
      <c r="G29" s="7" t="s">
        <v>191</v>
      </c>
      <c r="H29" s="7" t="s">
        <v>198</v>
      </c>
      <c r="I29" s="7"/>
      <c r="J29" s="7"/>
      <c r="K29" s="7"/>
      <c r="L29" s="7"/>
      <c r="M29" s="84">
        <v>8.3407120629124432</v>
      </c>
      <c r="N29" s="84">
        <v>8.3011845811846605</v>
      </c>
      <c r="O29" s="84">
        <v>6.700997212428673</v>
      </c>
      <c r="P29" s="84">
        <v>7.7616948284177276</v>
      </c>
      <c r="Q29" s="84">
        <v>7.5581311533052622</v>
      </c>
      <c r="R29" s="84">
        <v>7.8143517994023108</v>
      </c>
      <c r="S29" s="84">
        <v>8.0847283716616314</v>
      </c>
      <c r="T29" s="84">
        <v>8.375778593041451</v>
      </c>
      <c r="U29" s="84">
        <v>8.6931085650782265</v>
      </c>
      <c r="V29" s="84">
        <v>9.010438537115002</v>
      </c>
      <c r="W29" s="84">
        <v>9.3277685091517757</v>
      </c>
      <c r="X29" s="84">
        <v>9.6450984811885512</v>
      </c>
      <c r="Y29" s="84">
        <v>9.9624284532253267</v>
      </c>
      <c r="Z29" s="84">
        <v>10.387335632400168</v>
      </c>
      <c r="AA29" s="84">
        <v>10.812242811575008</v>
      </c>
      <c r="AB29" s="84">
        <v>11.237149990749849</v>
      </c>
      <c r="AC29" s="84">
        <v>11.662057169924688</v>
      </c>
      <c r="AD29" s="84">
        <v>12.08696434909953</v>
      </c>
      <c r="AE29" s="84">
        <v>12.511871528274369</v>
      </c>
      <c r="AF29" s="84">
        <v>12.936778707449211</v>
      </c>
      <c r="AG29" s="84">
        <v>13.361685886624052</v>
      </c>
      <c r="AH29" s="84">
        <v>13.786593065798893</v>
      </c>
      <c r="AI29" s="84">
        <v>14.211500244973733</v>
      </c>
      <c r="AJ29" s="84">
        <v>14.589109165645414</v>
      </c>
      <c r="AK29" s="84">
        <v>14.966718086317098</v>
      </c>
      <c r="AL29" s="84">
        <v>15.344327006988781</v>
      </c>
      <c r="AM29" s="84">
        <v>15.721935927660462</v>
      </c>
      <c r="AN29" s="84">
        <v>16.099544848332144</v>
      </c>
      <c r="AO29" s="84">
        <v>16.477153769003827</v>
      </c>
      <c r="AP29" s="84">
        <v>16.854762689675511</v>
      </c>
      <c r="AQ29" s="84">
        <v>17.232371610347194</v>
      </c>
      <c r="AR29" s="84">
        <v>17.609980531018874</v>
      </c>
      <c r="AS29" s="85">
        <v>17.987589451690557</v>
      </c>
    </row>
    <row r="30" spans="1:45" x14ac:dyDescent="0.3">
      <c r="A30" s="8" t="s">
        <v>10</v>
      </c>
      <c r="B30" s="7" t="s">
        <v>221</v>
      </c>
      <c r="C30" s="7" t="s">
        <v>279</v>
      </c>
      <c r="D30" s="7" t="s">
        <v>223</v>
      </c>
      <c r="E30" s="7" t="s">
        <v>280</v>
      </c>
      <c r="F30" s="7" t="s">
        <v>7</v>
      </c>
      <c r="G30" s="7" t="s">
        <v>191</v>
      </c>
      <c r="H30" s="7" t="s">
        <v>198</v>
      </c>
      <c r="I30" s="7"/>
      <c r="J30" s="7"/>
      <c r="K30" s="7"/>
      <c r="L30" s="7"/>
      <c r="M30" s="84">
        <v>1.3578327995366846</v>
      </c>
      <c r="N30" s="84">
        <v>2.7884961928242529</v>
      </c>
      <c r="O30" s="84">
        <v>2.0794893183359315</v>
      </c>
      <c r="P30" s="84">
        <v>2.5778159854190794</v>
      </c>
      <c r="Q30" s="84">
        <v>2.9787146981615358</v>
      </c>
      <c r="R30" s="84">
        <v>3.0302934371685777</v>
      </c>
      <c r="S30" s="84">
        <v>3.0834676294250944</v>
      </c>
      <c r="T30" s="84">
        <v>3.1364052731959178</v>
      </c>
      <c r="U30" s="84">
        <v>3.1477825512218622</v>
      </c>
      <c r="V30" s="84">
        <v>3.1591598292478067</v>
      </c>
      <c r="W30" s="84">
        <v>3.1705371072737512</v>
      </c>
      <c r="X30" s="84">
        <v>3.1819143852996956</v>
      </c>
      <c r="Y30" s="84">
        <v>3.1932916633256401</v>
      </c>
      <c r="Z30" s="84">
        <v>3.130451964552325</v>
      </c>
      <c r="AA30" s="84">
        <v>3.0676122657790095</v>
      </c>
      <c r="AB30" s="84">
        <v>3.0047725670056944</v>
      </c>
      <c r="AC30" s="84">
        <v>2.9419328682323789</v>
      </c>
      <c r="AD30" s="84">
        <v>2.8790931694590638</v>
      </c>
      <c r="AE30" s="84">
        <v>2.8162534706857487</v>
      </c>
      <c r="AF30" s="84">
        <v>2.7534137719124332</v>
      </c>
      <c r="AG30" s="84">
        <v>2.6905740731391181</v>
      </c>
      <c r="AH30" s="84">
        <v>2.6277343743658026</v>
      </c>
      <c r="AI30" s="84">
        <v>2.5648946755924875</v>
      </c>
      <c r="AJ30" s="84">
        <v>2.4606394969284282</v>
      </c>
      <c r="AK30" s="84">
        <v>2.3563843182643684</v>
      </c>
      <c r="AL30" s="84">
        <v>2.2521291396003091</v>
      </c>
      <c r="AM30" s="84">
        <v>2.1478739609362494</v>
      </c>
      <c r="AN30" s="84">
        <v>2.0436187822721901</v>
      </c>
      <c r="AO30" s="84">
        <v>1.9393636036081303</v>
      </c>
      <c r="AP30" s="84">
        <v>1.835108424944071</v>
      </c>
      <c r="AQ30" s="84">
        <v>1.7308532462800115</v>
      </c>
      <c r="AR30" s="84">
        <v>1.6265980676159519</v>
      </c>
      <c r="AS30" s="85">
        <v>1.5223428889518924</v>
      </c>
    </row>
    <row r="31" spans="1:45" x14ac:dyDescent="0.3">
      <c r="A31" s="8" t="s">
        <v>10</v>
      </c>
      <c r="B31" s="7" t="s">
        <v>221</v>
      </c>
      <c r="C31" s="7" t="s">
        <v>281</v>
      </c>
      <c r="D31" s="7" t="s">
        <v>223</v>
      </c>
      <c r="E31" s="7" t="s">
        <v>282</v>
      </c>
      <c r="F31" s="7" t="s">
        <v>7</v>
      </c>
      <c r="G31" s="7" t="s">
        <v>191</v>
      </c>
      <c r="H31" s="7" t="s">
        <v>198</v>
      </c>
      <c r="I31" s="7"/>
      <c r="J31" s="7"/>
      <c r="K31" s="7"/>
      <c r="L31" s="7"/>
      <c r="M31" s="84">
        <v>0.97727367004619892</v>
      </c>
      <c r="N31" s="84">
        <v>9.7829231502130923E-2</v>
      </c>
      <c r="O31" s="84">
        <v>0.41878050784018589</v>
      </c>
      <c r="P31" s="84">
        <v>0.66369912375777396</v>
      </c>
      <c r="Q31" s="84">
        <v>8.3159389476244225E-2</v>
      </c>
      <c r="R31" s="84">
        <v>8.4599358348868212E-2</v>
      </c>
      <c r="S31" s="84">
        <v>8.6083868888489068E-2</v>
      </c>
      <c r="T31" s="84">
        <v>8.7561775496667965E-2</v>
      </c>
      <c r="U31" s="84">
        <v>8.7879404941046443E-2</v>
      </c>
      <c r="V31" s="84">
        <v>8.8197034385424922E-2</v>
      </c>
      <c r="W31" s="84">
        <v>8.8514663829803386E-2</v>
      </c>
      <c r="X31" s="84">
        <v>8.8832293274181864E-2</v>
      </c>
      <c r="Y31" s="84">
        <v>8.9149922718560343E-2</v>
      </c>
      <c r="Z31" s="84">
        <v>8.7395571760381874E-2</v>
      </c>
      <c r="AA31" s="84">
        <v>8.5641220802203405E-2</v>
      </c>
      <c r="AB31" s="84">
        <v>8.3886869844024922E-2</v>
      </c>
      <c r="AC31" s="84">
        <v>8.2132518885846453E-2</v>
      </c>
      <c r="AD31" s="84">
        <v>8.0378167927667984E-2</v>
      </c>
      <c r="AE31" s="84">
        <v>7.8623816969489516E-2</v>
      </c>
      <c r="AF31" s="84">
        <v>7.6869466011311047E-2</v>
      </c>
      <c r="AG31" s="84">
        <v>7.5115115053132564E-2</v>
      </c>
      <c r="AH31" s="84">
        <v>7.3360764094954095E-2</v>
      </c>
      <c r="AI31" s="84">
        <v>7.1606413136775626E-2</v>
      </c>
      <c r="AJ31" s="84">
        <v>6.8695829920198709E-2</v>
      </c>
      <c r="AK31" s="84">
        <v>6.5785246703621791E-2</v>
      </c>
      <c r="AL31" s="84">
        <v>6.2874663487044874E-2</v>
      </c>
      <c r="AM31" s="84">
        <v>5.996408027046795E-2</v>
      </c>
      <c r="AN31" s="84">
        <v>5.7053497053891025E-2</v>
      </c>
      <c r="AO31" s="84">
        <v>5.4142913837314108E-2</v>
      </c>
      <c r="AP31" s="84">
        <v>5.123233062073719E-2</v>
      </c>
      <c r="AQ31" s="84">
        <v>4.8321747404160273E-2</v>
      </c>
      <c r="AR31" s="84">
        <v>4.5411164187583355E-2</v>
      </c>
      <c r="AS31" s="85">
        <v>4.2500580971006431E-2</v>
      </c>
    </row>
    <row r="32" spans="1:45" x14ac:dyDescent="0.3">
      <c r="A32" s="8" t="s">
        <v>10</v>
      </c>
      <c r="B32" s="7" t="s">
        <v>221</v>
      </c>
      <c r="C32" s="7" t="s">
        <v>283</v>
      </c>
      <c r="D32" s="7" t="s">
        <v>223</v>
      </c>
      <c r="E32" s="7" t="s">
        <v>284</v>
      </c>
      <c r="F32" s="7" t="s">
        <v>7</v>
      </c>
      <c r="G32" s="7" t="s">
        <v>191</v>
      </c>
      <c r="H32" s="7" t="s">
        <v>198</v>
      </c>
      <c r="I32" s="7"/>
      <c r="J32" s="7"/>
      <c r="K32" s="7"/>
      <c r="L32" s="7"/>
      <c r="M32" s="84">
        <v>1.765790236787852</v>
      </c>
      <c r="N32" s="84">
        <v>0.60997724219147786</v>
      </c>
      <c r="O32" s="84">
        <v>1.0134301718032046</v>
      </c>
      <c r="P32" s="84">
        <v>1.5993393243476486</v>
      </c>
      <c r="Q32" s="84">
        <v>0.32496781067714098</v>
      </c>
      <c r="R32" s="84">
        <v>0.33059487858765663</v>
      </c>
      <c r="S32" s="84">
        <v>0.3363960051113854</v>
      </c>
      <c r="T32" s="84">
        <v>0.34217132498650754</v>
      </c>
      <c r="U32" s="84">
        <v>0.34341254796561271</v>
      </c>
      <c r="V32" s="84">
        <v>0.34465377094471783</v>
      </c>
      <c r="W32" s="84">
        <v>0.345894993923823</v>
      </c>
      <c r="X32" s="84">
        <v>0.34713621690292812</v>
      </c>
      <c r="Y32" s="84">
        <v>0.34837743988203329</v>
      </c>
      <c r="Z32" s="84">
        <v>0.34152183892549354</v>
      </c>
      <c r="AA32" s="84">
        <v>0.33466623796895378</v>
      </c>
      <c r="AB32" s="84">
        <v>0.32781063701241397</v>
      </c>
      <c r="AC32" s="84">
        <v>0.32095503605587422</v>
      </c>
      <c r="AD32" s="84">
        <v>0.31409943509933447</v>
      </c>
      <c r="AE32" s="84">
        <v>0.30724383414279471</v>
      </c>
      <c r="AF32" s="84">
        <v>0.30038823318625496</v>
      </c>
      <c r="AG32" s="84">
        <v>0.29353263222971515</v>
      </c>
      <c r="AH32" s="84">
        <v>0.2866770312731754</v>
      </c>
      <c r="AI32" s="84">
        <v>0.27982143031663564</v>
      </c>
      <c r="AJ32" s="84">
        <v>0.26844753902616592</v>
      </c>
      <c r="AK32" s="84">
        <v>0.25707364773569624</v>
      </c>
      <c r="AL32" s="84">
        <v>0.24569975644522654</v>
      </c>
      <c r="AM32" s="84">
        <v>0.23432586515475684</v>
      </c>
      <c r="AN32" s="84">
        <v>0.22295197386428714</v>
      </c>
      <c r="AO32" s="84">
        <v>0.21157808257381744</v>
      </c>
      <c r="AP32" s="84">
        <v>0.20020419128334774</v>
      </c>
      <c r="AQ32" s="84">
        <v>0.18883029999287804</v>
      </c>
      <c r="AR32" s="84">
        <v>0.17745640870240834</v>
      </c>
      <c r="AS32" s="85">
        <v>0.16608251741193863</v>
      </c>
    </row>
    <row r="33" spans="1:45" x14ac:dyDescent="0.3">
      <c r="A33" s="8" t="s">
        <v>10</v>
      </c>
      <c r="B33" s="7" t="s">
        <v>221</v>
      </c>
      <c r="C33" s="7" t="s">
        <v>285</v>
      </c>
      <c r="D33" s="7" t="s">
        <v>223</v>
      </c>
      <c r="E33" s="7" t="s">
        <v>286</v>
      </c>
      <c r="F33" s="7" t="s">
        <v>7</v>
      </c>
      <c r="G33" s="7" t="s">
        <v>191</v>
      </c>
      <c r="H33" s="7" t="s">
        <v>198</v>
      </c>
      <c r="I33" s="7"/>
      <c r="J33" s="7"/>
      <c r="K33" s="7"/>
      <c r="L33" s="7"/>
      <c r="M33" s="84">
        <v>0.10516757893460629</v>
      </c>
      <c r="N33" s="84">
        <v>0</v>
      </c>
      <c r="O33" s="84">
        <v>2.6682739746581034E-2</v>
      </c>
      <c r="P33" s="84">
        <v>4.03685579508372E-2</v>
      </c>
      <c r="Q33" s="84">
        <v>2.1860229937276454E-3</v>
      </c>
      <c r="R33" s="84">
        <v>2.2238756653938717E-3</v>
      </c>
      <c r="S33" s="84">
        <v>2.262899210353509E-3</v>
      </c>
      <c r="T33" s="84">
        <v>2.3017491568046436E-3</v>
      </c>
      <c r="U33" s="84">
        <v>2.3100987283114741E-3</v>
      </c>
      <c r="V33" s="84">
        <v>2.318448299818305E-3</v>
      </c>
      <c r="W33" s="84">
        <v>2.3267978713251355E-3</v>
      </c>
      <c r="X33" s="84">
        <v>2.3351474428319665E-3</v>
      </c>
      <c r="Y33" s="84">
        <v>2.343497014338797E-3</v>
      </c>
      <c r="Z33" s="84">
        <v>2.2973801349605301E-3</v>
      </c>
      <c r="AA33" s="84">
        <v>2.2512632555822636E-3</v>
      </c>
      <c r="AB33" s="84">
        <v>2.2051463762039966E-3</v>
      </c>
      <c r="AC33" s="84">
        <v>2.1590294968257297E-3</v>
      </c>
      <c r="AD33" s="84">
        <v>2.1129126174474627E-3</v>
      </c>
      <c r="AE33" s="84">
        <v>2.0667957380691962E-3</v>
      </c>
      <c r="AF33" s="84">
        <v>2.0206788586909293E-3</v>
      </c>
      <c r="AG33" s="84">
        <v>1.9745619793126623E-3</v>
      </c>
      <c r="AH33" s="84">
        <v>1.9284450999343958E-3</v>
      </c>
      <c r="AI33" s="84">
        <v>1.8823282205561289E-3</v>
      </c>
      <c r="AJ33" s="84">
        <v>1.8058172952515065E-3</v>
      </c>
      <c r="AK33" s="84">
        <v>1.7293063699468842E-3</v>
      </c>
      <c r="AL33" s="84">
        <v>1.6527954446422619E-3</v>
      </c>
      <c r="AM33" s="84">
        <v>1.5762845193376396E-3</v>
      </c>
      <c r="AN33" s="84">
        <v>1.499773594033017E-3</v>
      </c>
      <c r="AO33" s="84">
        <v>1.4232626687283949E-3</v>
      </c>
      <c r="AP33" s="84">
        <v>1.3467517434237724E-3</v>
      </c>
      <c r="AQ33" s="84">
        <v>1.2702408181191501E-3</v>
      </c>
      <c r="AR33" s="84">
        <v>1.1937298928145277E-3</v>
      </c>
      <c r="AS33" s="85">
        <v>1.1172189675099054E-3</v>
      </c>
    </row>
    <row r="34" spans="1:45" x14ac:dyDescent="0.3">
      <c r="A34" s="8" t="s">
        <v>10</v>
      </c>
      <c r="B34" s="7" t="s">
        <v>221</v>
      </c>
      <c r="C34" s="7" t="s">
        <v>287</v>
      </c>
      <c r="D34" s="7" t="s">
        <v>223</v>
      </c>
      <c r="E34" s="7" t="s">
        <v>288</v>
      </c>
      <c r="F34" s="7" t="s">
        <v>7</v>
      </c>
      <c r="G34" s="7" t="s">
        <v>191</v>
      </c>
      <c r="H34" s="7" t="s">
        <v>198</v>
      </c>
      <c r="I34" s="7"/>
      <c r="J34" s="7"/>
      <c r="K34" s="7"/>
      <c r="L34" s="7"/>
      <c r="M34" s="84">
        <v>0.51702779377483876</v>
      </c>
      <c r="N34" s="84">
        <v>0</v>
      </c>
      <c r="O34" s="84">
        <v>0</v>
      </c>
      <c r="P34" s="84">
        <v>2.631516446733977E-2</v>
      </c>
      <c r="Q34" s="84">
        <v>0</v>
      </c>
      <c r="R34" s="84">
        <v>0</v>
      </c>
      <c r="S34" s="84">
        <v>0</v>
      </c>
      <c r="T34" s="84">
        <v>0</v>
      </c>
      <c r="U34" s="84">
        <v>0</v>
      </c>
      <c r="V34" s="84">
        <v>0</v>
      </c>
      <c r="W34" s="84">
        <v>0</v>
      </c>
      <c r="X34" s="84">
        <v>0</v>
      </c>
      <c r="Y34" s="84">
        <v>0</v>
      </c>
      <c r="Z34" s="84">
        <v>0</v>
      </c>
      <c r="AA34" s="84">
        <v>0</v>
      </c>
      <c r="AB34" s="84">
        <v>0</v>
      </c>
      <c r="AC34" s="84">
        <v>0</v>
      </c>
      <c r="AD34" s="84">
        <v>0</v>
      </c>
      <c r="AE34" s="84">
        <v>0</v>
      </c>
      <c r="AF34" s="84">
        <v>0</v>
      </c>
      <c r="AG34" s="84">
        <v>0</v>
      </c>
      <c r="AH34" s="84">
        <v>0</v>
      </c>
      <c r="AI34" s="84">
        <v>0</v>
      </c>
      <c r="AJ34" s="84">
        <v>0</v>
      </c>
      <c r="AK34" s="84">
        <v>0</v>
      </c>
      <c r="AL34" s="84">
        <v>0</v>
      </c>
      <c r="AM34" s="84">
        <v>0</v>
      </c>
      <c r="AN34" s="84">
        <v>0</v>
      </c>
      <c r="AO34" s="84">
        <v>0</v>
      </c>
      <c r="AP34" s="84">
        <v>0</v>
      </c>
      <c r="AQ34" s="84">
        <v>0</v>
      </c>
      <c r="AR34" s="84">
        <v>0</v>
      </c>
      <c r="AS34" s="85">
        <v>0</v>
      </c>
    </row>
    <row r="35" spans="1:45" x14ac:dyDescent="0.3">
      <c r="A35" s="8" t="s">
        <v>10</v>
      </c>
      <c r="B35" s="7" t="s">
        <v>221</v>
      </c>
      <c r="C35" s="7" t="s">
        <v>289</v>
      </c>
      <c r="D35" s="7" t="s">
        <v>223</v>
      </c>
      <c r="E35" s="7" t="s">
        <v>290</v>
      </c>
      <c r="F35" s="7" t="s">
        <v>7</v>
      </c>
      <c r="G35" s="7" t="s">
        <v>191</v>
      </c>
      <c r="H35" s="7" t="s">
        <v>198</v>
      </c>
      <c r="I35" s="7"/>
      <c r="J35" s="7"/>
      <c r="K35" s="7"/>
      <c r="L35" s="7"/>
      <c r="M35" s="84">
        <v>0.56878031675224983</v>
      </c>
      <c r="N35" s="84">
        <v>2.0610210304363776</v>
      </c>
      <c r="O35" s="84">
        <v>1.3423651827259164</v>
      </c>
      <c r="P35" s="84">
        <v>1.1632180140178747</v>
      </c>
      <c r="Q35" s="84">
        <v>0.73041260443719447</v>
      </c>
      <c r="R35" s="84">
        <v>0.74993021653564973</v>
      </c>
      <c r="S35" s="84">
        <v>0.77023758647257312</v>
      </c>
      <c r="T35" s="84">
        <v>0.79064399293331988</v>
      </c>
      <c r="U35" s="84">
        <v>0.80051231125848277</v>
      </c>
      <c r="V35" s="84">
        <v>0.81038062958364565</v>
      </c>
      <c r="W35" s="84">
        <v>0.82024894790880853</v>
      </c>
      <c r="X35" s="84">
        <v>0.83011726623397142</v>
      </c>
      <c r="Y35" s="84">
        <v>0.8399855845591343</v>
      </c>
      <c r="Z35" s="84">
        <v>0.8463087080396966</v>
      </c>
      <c r="AA35" s="84">
        <v>0.8526318315202589</v>
      </c>
      <c r="AB35" s="84">
        <v>0.8589549550008212</v>
      </c>
      <c r="AC35" s="84">
        <v>0.86527807848138349</v>
      </c>
      <c r="AD35" s="84">
        <v>0.8716012019619459</v>
      </c>
      <c r="AE35" s="84">
        <v>0.8779243254425082</v>
      </c>
      <c r="AF35" s="84">
        <v>0.8842474489230705</v>
      </c>
      <c r="AG35" s="84">
        <v>0.8905705724036328</v>
      </c>
      <c r="AH35" s="84">
        <v>0.8968936958841951</v>
      </c>
      <c r="AI35" s="84">
        <v>0.9032168193647574</v>
      </c>
      <c r="AJ35" s="84">
        <v>0.89739931671176976</v>
      </c>
      <c r="AK35" s="84">
        <v>0.89158181405878212</v>
      </c>
      <c r="AL35" s="84">
        <v>0.88576431140579437</v>
      </c>
      <c r="AM35" s="84">
        <v>0.87994680875280673</v>
      </c>
      <c r="AN35" s="84">
        <v>0.87412930609981909</v>
      </c>
      <c r="AO35" s="84">
        <v>0.86831180344683145</v>
      </c>
      <c r="AP35" s="84">
        <v>0.86249430079384382</v>
      </c>
      <c r="AQ35" s="84">
        <v>0.85667679814085607</v>
      </c>
      <c r="AR35" s="84">
        <v>0.85085929548786843</v>
      </c>
      <c r="AS35" s="85">
        <v>0.84504179283488079</v>
      </c>
    </row>
    <row r="36" spans="1:45" x14ac:dyDescent="0.3">
      <c r="A36" s="8" t="s">
        <v>10</v>
      </c>
      <c r="B36" s="7" t="s">
        <v>221</v>
      </c>
      <c r="C36" s="7" t="s">
        <v>291</v>
      </c>
      <c r="D36" s="7" t="s">
        <v>223</v>
      </c>
      <c r="E36" s="7" t="s">
        <v>292</v>
      </c>
      <c r="F36" s="7" t="s">
        <v>7</v>
      </c>
      <c r="G36" s="7" t="s">
        <v>191</v>
      </c>
      <c r="H36" s="7" t="s">
        <v>198</v>
      </c>
      <c r="I36" s="7"/>
      <c r="J36" s="7"/>
      <c r="K36" s="7"/>
      <c r="L36" s="7"/>
      <c r="M36" s="84">
        <v>6.6146538648375608E-3</v>
      </c>
      <c r="N36" s="84">
        <v>5.8271950714045263E-6</v>
      </c>
      <c r="O36" s="84">
        <v>0</v>
      </c>
      <c r="P36" s="84">
        <v>3.1777575361251975E-2</v>
      </c>
      <c r="Q36" s="84">
        <v>2.9641431260195609E-4</v>
      </c>
      <c r="R36" s="84">
        <v>3.0433490370163053E-4</v>
      </c>
      <c r="S36" s="84">
        <v>3.1257599245617756E-4</v>
      </c>
      <c r="T36" s="84">
        <v>3.2085727197818023E-4</v>
      </c>
      <c r="U36" s="84">
        <v>3.2486200954037541E-4</v>
      </c>
      <c r="V36" s="84">
        <v>3.2886674710257054E-4</v>
      </c>
      <c r="W36" s="84">
        <v>3.3287148466476572E-4</v>
      </c>
      <c r="X36" s="84">
        <v>3.3687622222696085E-4</v>
      </c>
      <c r="Y36" s="84">
        <v>3.4088095978915603E-4</v>
      </c>
      <c r="Z36" s="84">
        <v>3.4344699477897162E-4</v>
      </c>
      <c r="AA36" s="84">
        <v>3.460130297687872E-4</v>
      </c>
      <c r="AB36" s="84">
        <v>3.4857906475860273E-4</v>
      </c>
      <c r="AC36" s="84">
        <v>3.5114509974841832E-4</v>
      </c>
      <c r="AD36" s="84">
        <v>3.537111347382339E-4</v>
      </c>
      <c r="AE36" s="84">
        <v>3.5627716972804949E-4</v>
      </c>
      <c r="AF36" s="84">
        <v>3.5884320471786508E-4</v>
      </c>
      <c r="AG36" s="84">
        <v>3.6140923970768061E-4</v>
      </c>
      <c r="AH36" s="84">
        <v>3.6397527469749619E-4</v>
      </c>
      <c r="AI36" s="84">
        <v>3.6654130968731178E-4</v>
      </c>
      <c r="AJ36" s="84">
        <v>3.6418046454379994E-4</v>
      </c>
      <c r="AK36" s="84">
        <v>3.618196194002881E-4</v>
      </c>
      <c r="AL36" s="84">
        <v>3.5945877425677621E-4</v>
      </c>
      <c r="AM36" s="84">
        <v>3.5709792911326437E-4</v>
      </c>
      <c r="AN36" s="84">
        <v>3.5473708396975253E-4</v>
      </c>
      <c r="AO36" s="84">
        <v>3.5237623882624069E-4</v>
      </c>
      <c r="AP36" s="84">
        <v>3.5001539368272885E-4</v>
      </c>
      <c r="AQ36" s="84">
        <v>3.4765454853921695E-4</v>
      </c>
      <c r="AR36" s="84">
        <v>3.4529370339570511E-4</v>
      </c>
      <c r="AS36" s="85">
        <v>3.4293285825219328E-4</v>
      </c>
    </row>
    <row r="37" spans="1:45" x14ac:dyDescent="0.3">
      <c r="A37" s="8" t="s">
        <v>10</v>
      </c>
      <c r="B37" s="7" t="s">
        <v>221</v>
      </c>
      <c r="C37" s="7" t="s">
        <v>293</v>
      </c>
      <c r="D37" s="7" t="s">
        <v>223</v>
      </c>
      <c r="E37" s="7" t="s">
        <v>294</v>
      </c>
      <c r="F37" s="7" t="s">
        <v>7</v>
      </c>
      <c r="G37" s="7" t="s">
        <v>191</v>
      </c>
      <c r="H37" s="7" t="s">
        <v>198</v>
      </c>
      <c r="I37" s="7"/>
      <c r="J37" s="7"/>
      <c r="K37" s="7"/>
      <c r="L37" s="7"/>
      <c r="M37" s="84">
        <v>0</v>
      </c>
      <c r="N37" s="84">
        <v>0</v>
      </c>
      <c r="O37" s="84">
        <v>0</v>
      </c>
      <c r="P37" s="84">
        <v>0</v>
      </c>
      <c r="Q37" s="84">
        <v>0</v>
      </c>
      <c r="R37" s="84">
        <v>0</v>
      </c>
      <c r="S37" s="84">
        <v>0</v>
      </c>
      <c r="T37" s="84">
        <v>0</v>
      </c>
      <c r="U37" s="84">
        <v>8.8455417423044577E-3</v>
      </c>
      <c r="V37" s="84">
        <v>1.7691083484608915E-2</v>
      </c>
      <c r="W37" s="84">
        <v>2.6536625226913375E-2</v>
      </c>
      <c r="X37" s="84">
        <v>3.5382166969217831E-2</v>
      </c>
      <c r="Y37" s="84">
        <v>4.422770871152229E-2</v>
      </c>
      <c r="Z37" s="84">
        <v>5.2713271564290703E-2</v>
      </c>
      <c r="AA37" s="84">
        <v>6.119883441705911E-2</v>
      </c>
      <c r="AB37" s="84">
        <v>6.9684397269827517E-2</v>
      </c>
      <c r="AC37" s="84">
        <v>7.816996012259593E-2</v>
      </c>
      <c r="AD37" s="84">
        <v>8.6655522975364344E-2</v>
      </c>
      <c r="AE37" s="84">
        <v>9.5141085828132743E-2</v>
      </c>
      <c r="AF37" s="84">
        <v>0.10362664868090116</v>
      </c>
      <c r="AG37" s="84">
        <v>0.11211221153366957</v>
      </c>
      <c r="AH37" s="84">
        <v>0.12059777438643798</v>
      </c>
      <c r="AI37" s="84">
        <v>0.1290833372392064</v>
      </c>
      <c r="AJ37" s="84">
        <v>0.14435449437172354</v>
      </c>
      <c r="AK37" s="84">
        <v>0.15962565150424066</v>
      </c>
      <c r="AL37" s="84">
        <v>0.1748968086367578</v>
      </c>
      <c r="AM37" s="84">
        <v>0.19016796576927492</v>
      </c>
      <c r="AN37" s="84">
        <v>0.20543912290179206</v>
      </c>
      <c r="AO37" s="84">
        <v>0.2207102800343092</v>
      </c>
      <c r="AP37" s="84">
        <v>0.23598143716682635</v>
      </c>
      <c r="AQ37" s="84">
        <v>0.25125259429934343</v>
      </c>
      <c r="AR37" s="84">
        <v>0.26652375143186058</v>
      </c>
      <c r="AS37" s="85">
        <v>0.28179490856437772</v>
      </c>
    </row>
    <row r="38" spans="1:45" x14ac:dyDescent="0.3">
      <c r="A38" s="8" t="s">
        <v>10</v>
      </c>
      <c r="B38" s="7" t="s">
        <v>221</v>
      </c>
      <c r="C38" s="7" t="s">
        <v>295</v>
      </c>
      <c r="D38" s="7" t="s">
        <v>223</v>
      </c>
      <c r="E38" s="7" t="s">
        <v>296</v>
      </c>
      <c r="F38" s="7" t="s">
        <v>7</v>
      </c>
      <c r="G38" s="7" t="s">
        <v>191</v>
      </c>
      <c r="H38" s="7" t="s">
        <v>198</v>
      </c>
      <c r="I38" s="7"/>
      <c r="J38" s="7"/>
      <c r="K38" s="7"/>
      <c r="L38" s="7"/>
      <c r="M38" s="84">
        <v>0</v>
      </c>
      <c r="N38" s="84">
        <v>1.324862420440996E-4</v>
      </c>
      <c r="O38" s="84">
        <v>0</v>
      </c>
      <c r="P38" s="84">
        <v>3.4632963560264005E-3</v>
      </c>
      <c r="Q38" s="84">
        <v>0</v>
      </c>
      <c r="R38" s="84">
        <v>0</v>
      </c>
      <c r="S38" s="84">
        <v>0</v>
      </c>
      <c r="T38" s="84">
        <v>0</v>
      </c>
      <c r="U38" s="84">
        <v>0</v>
      </c>
      <c r="V38" s="84">
        <v>0</v>
      </c>
      <c r="W38" s="84">
        <v>0</v>
      </c>
      <c r="X38" s="84">
        <v>0</v>
      </c>
      <c r="Y38" s="84">
        <v>0</v>
      </c>
      <c r="Z38" s="84">
        <v>0</v>
      </c>
      <c r="AA38" s="84">
        <v>0</v>
      </c>
      <c r="AB38" s="84">
        <v>0</v>
      </c>
      <c r="AC38" s="84">
        <v>0</v>
      </c>
      <c r="AD38" s="84">
        <v>0</v>
      </c>
      <c r="AE38" s="84">
        <v>0</v>
      </c>
      <c r="AF38" s="84">
        <v>0</v>
      </c>
      <c r="AG38" s="84">
        <v>0</v>
      </c>
      <c r="AH38" s="84">
        <v>0</v>
      </c>
      <c r="AI38" s="84">
        <v>0</v>
      </c>
      <c r="AJ38" s="84">
        <v>0</v>
      </c>
      <c r="AK38" s="84">
        <v>0</v>
      </c>
      <c r="AL38" s="84">
        <v>0</v>
      </c>
      <c r="AM38" s="84">
        <v>0</v>
      </c>
      <c r="AN38" s="84">
        <v>0</v>
      </c>
      <c r="AO38" s="84">
        <v>0</v>
      </c>
      <c r="AP38" s="84">
        <v>0</v>
      </c>
      <c r="AQ38" s="84">
        <v>0</v>
      </c>
      <c r="AR38" s="84">
        <v>0</v>
      </c>
      <c r="AS38" s="85">
        <v>0</v>
      </c>
    </row>
    <row r="39" spans="1:45" x14ac:dyDescent="0.3">
      <c r="A39" s="8" t="s">
        <v>10</v>
      </c>
      <c r="B39" s="7" t="s">
        <v>221</v>
      </c>
      <c r="C39" s="7" t="s">
        <v>297</v>
      </c>
      <c r="D39" s="7" t="s">
        <v>223</v>
      </c>
      <c r="E39" s="7" t="s">
        <v>298</v>
      </c>
      <c r="F39" s="7" t="s">
        <v>7</v>
      </c>
      <c r="G39" s="7" t="s">
        <v>191</v>
      </c>
      <c r="H39" s="7" t="s">
        <v>198</v>
      </c>
      <c r="I39" s="7"/>
      <c r="J39" s="7"/>
      <c r="K39" s="7"/>
      <c r="L39" s="7"/>
      <c r="M39" s="84">
        <v>0</v>
      </c>
      <c r="N39" s="84">
        <v>0</v>
      </c>
      <c r="O39" s="84">
        <v>0</v>
      </c>
      <c r="P39" s="84">
        <v>0</v>
      </c>
      <c r="Q39" s="84">
        <v>0</v>
      </c>
      <c r="R39" s="84">
        <v>0</v>
      </c>
      <c r="S39" s="84">
        <v>0</v>
      </c>
      <c r="T39" s="84">
        <v>0</v>
      </c>
      <c r="U39" s="84">
        <v>0</v>
      </c>
      <c r="V39" s="84">
        <v>0</v>
      </c>
      <c r="W39" s="84">
        <v>0</v>
      </c>
      <c r="X39" s="84">
        <v>0</v>
      </c>
      <c r="Y39" s="84">
        <v>0</v>
      </c>
      <c r="Z39" s="84">
        <v>0</v>
      </c>
      <c r="AA39" s="84">
        <v>0</v>
      </c>
      <c r="AB39" s="84">
        <v>0</v>
      </c>
      <c r="AC39" s="84">
        <v>0</v>
      </c>
      <c r="AD39" s="84">
        <v>0</v>
      </c>
      <c r="AE39" s="84">
        <v>0</v>
      </c>
      <c r="AF39" s="84">
        <v>0</v>
      </c>
      <c r="AG39" s="84">
        <v>0</v>
      </c>
      <c r="AH39" s="84">
        <v>0</v>
      </c>
      <c r="AI39" s="84">
        <v>0</v>
      </c>
      <c r="AJ39" s="84">
        <v>0</v>
      </c>
      <c r="AK39" s="84">
        <v>0</v>
      </c>
      <c r="AL39" s="84">
        <v>0</v>
      </c>
      <c r="AM39" s="84">
        <v>0</v>
      </c>
      <c r="AN39" s="84">
        <v>0</v>
      </c>
      <c r="AO39" s="84">
        <v>0</v>
      </c>
      <c r="AP39" s="84">
        <v>0</v>
      </c>
      <c r="AQ39" s="84">
        <v>0</v>
      </c>
      <c r="AR39" s="84">
        <v>0</v>
      </c>
      <c r="AS39" s="85">
        <v>0</v>
      </c>
    </row>
    <row r="40" spans="1:45" ht="15" thickBot="1" x14ac:dyDescent="0.35">
      <c r="A40" s="9" t="s">
        <v>10</v>
      </c>
      <c r="B40" s="10" t="s">
        <v>221</v>
      </c>
      <c r="C40" s="10" t="s">
        <v>299</v>
      </c>
      <c r="D40" s="10" t="s">
        <v>223</v>
      </c>
      <c r="E40" s="10" t="s">
        <v>300</v>
      </c>
      <c r="F40" s="10" t="s">
        <v>7</v>
      </c>
      <c r="G40" s="10" t="s">
        <v>191</v>
      </c>
      <c r="H40" s="10" t="s">
        <v>198</v>
      </c>
      <c r="I40" s="10"/>
      <c r="J40" s="10"/>
      <c r="K40" s="10"/>
      <c r="L40" s="10"/>
      <c r="M40" s="88">
        <v>0</v>
      </c>
      <c r="N40" s="88">
        <v>0</v>
      </c>
      <c r="O40" s="88">
        <v>0</v>
      </c>
      <c r="P40" s="88">
        <v>0</v>
      </c>
      <c r="Q40" s="88">
        <v>0</v>
      </c>
      <c r="R40" s="88">
        <v>0</v>
      </c>
      <c r="S40" s="88">
        <v>0</v>
      </c>
      <c r="T40" s="88">
        <v>0</v>
      </c>
      <c r="U40" s="88">
        <v>0</v>
      </c>
      <c r="V40" s="88">
        <v>0</v>
      </c>
      <c r="W40" s="88">
        <v>0</v>
      </c>
      <c r="X40" s="88">
        <v>0</v>
      </c>
      <c r="Y40" s="88">
        <v>0</v>
      </c>
      <c r="Z40" s="88">
        <v>0</v>
      </c>
      <c r="AA40" s="88">
        <v>0</v>
      </c>
      <c r="AB40" s="88">
        <v>0</v>
      </c>
      <c r="AC40" s="88">
        <v>0</v>
      </c>
      <c r="AD40" s="88">
        <v>0</v>
      </c>
      <c r="AE40" s="88">
        <v>0</v>
      </c>
      <c r="AF40" s="88">
        <v>0</v>
      </c>
      <c r="AG40" s="88">
        <v>0</v>
      </c>
      <c r="AH40" s="88">
        <v>0</v>
      </c>
      <c r="AI40" s="88">
        <v>0</v>
      </c>
      <c r="AJ40" s="88">
        <v>0</v>
      </c>
      <c r="AK40" s="88">
        <v>0</v>
      </c>
      <c r="AL40" s="88">
        <v>0</v>
      </c>
      <c r="AM40" s="88">
        <v>0</v>
      </c>
      <c r="AN40" s="88">
        <v>0</v>
      </c>
      <c r="AO40" s="88">
        <v>0</v>
      </c>
      <c r="AP40" s="88">
        <v>0</v>
      </c>
      <c r="AQ40" s="88">
        <v>0</v>
      </c>
      <c r="AR40" s="88">
        <v>0</v>
      </c>
      <c r="AS40" s="89">
        <v>0</v>
      </c>
    </row>
    <row r="41" spans="1:45" x14ac:dyDescent="0.3">
      <c r="A41" s="52" t="s">
        <v>13</v>
      </c>
      <c r="B41" s="56" t="s">
        <v>221</v>
      </c>
      <c r="C41" s="56" t="s">
        <v>222</v>
      </c>
      <c r="D41" s="56" t="s">
        <v>223</v>
      </c>
      <c r="E41" s="56" t="s">
        <v>224</v>
      </c>
      <c r="F41" s="56" t="s">
        <v>7</v>
      </c>
      <c r="G41" s="56" t="s">
        <v>191</v>
      </c>
      <c r="H41" s="56" t="s">
        <v>198</v>
      </c>
      <c r="I41" s="56"/>
      <c r="J41" s="56"/>
      <c r="K41" s="56"/>
      <c r="L41" s="56"/>
      <c r="M41" s="90">
        <v>11.8133437955851</v>
      </c>
      <c r="N41" s="90">
        <v>10.978276158806137</v>
      </c>
      <c r="O41" s="90">
        <v>9.7852964458073668</v>
      </c>
      <c r="P41" s="90">
        <v>9.7084943668066526</v>
      </c>
      <c r="Q41" s="90">
        <v>10.098280775352904</v>
      </c>
      <c r="R41" s="90">
        <v>10.381989467957096</v>
      </c>
      <c r="S41" s="90">
        <v>10.67757296904885</v>
      </c>
      <c r="T41" s="90">
        <v>10.975000489381816</v>
      </c>
      <c r="U41" s="90">
        <v>11.274083923721026</v>
      </c>
      <c r="V41" s="90">
        <v>11.574038331500457</v>
      </c>
      <c r="W41" s="90">
        <v>11.874324082281076</v>
      </c>
      <c r="X41" s="90">
        <v>12.174587905210997</v>
      </c>
      <c r="Y41" s="90">
        <v>12.474483289563743</v>
      </c>
      <c r="Z41" s="90">
        <v>12.772935307049465</v>
      </c>
      <c r="AA41" s="90">
        <v>13.069015347923196</v>
      </c>
      <c r="AB41" s="90">
        <v>13.362862517281306</v>
      </c>
      <c r="AC41" s="90">
        <v>13.653261681745553</v>
      </c>
      <c r="AD41" s="90">
        <v>13.940671974079587</v>
      </c>
      <c r="AE41" s="90">
        <v>14.225068380813934</v>
      </c>
      <c r="AF41" s="90">
        <v>14.505989087942313</v>
      </c>
      <c r="AG41" s="90">
        <v>14.78405195932732</v>
      </c>
      <c r="AH41" s="90">
        <v>15.058186644154159</v>
      </c>
      <c r="AI41" s="90">
        <v>15.328549871843787</v>
      </c>
      <c r="AJ41" s="90">
        <v>15.595208502919743</v>
      </c>
      <c r="AK41" s="90">
        <v>15.857706511101513</v>
      </c>
      <c r="AL41" s="90">
        <v>16.116414882953102</v>
      </c>
      <c r="AM41" s="90">
        <v>16.370673428352678</v>
      </c>
      <c r="AN41" s="90">
        <v>16.620561112468501</v>
      </c>
      <c r="AO41" s="90">
        <v>16.865384108434483</v>
      </c>
      <c r="AP41" s="90">
        <v>17.103873820915599</v>
      </c>
      <c r="AQ41" s="90">
        <v>17.337384999597372</v>
      </c>
      <c r="AR41" s="90">
        <v>17.565912663689453</v>
      </c>
      <c r="AS41" s="91">
        <v>17.789065029778499</v>
      </c>
    </row>
    <row r="42" spans="1:45" x14ac:dyDescent="0.3">
      <c r="A42" s="51" t="s">
        <v>13</v>
      </c>
      <c r="B42" s="54" t="s">
        <v>221</v>
      </c>
      <c r="C42" s="54" t="s">
        <v>225</v>
      </c>
      <c r="D42" s="54" t="s">
        <v>223</v>
      </c>
      <c r="E42" s="54" t="s">
        <v>226</v>
      </c>
      <c r="F42" s="54" t="s">
        <v>7</v>
      </c>
      <c r="G42" s="54" t="s">
        <v>191</v>
      </c>
      <c r="H42" s="54" t="s">
        <v>198</v>
      </c>
      <c r="I42" s="54"/>
      <c r="J42" s="54"/>
      <c r="K42" s="54"/>
      <c r="L42" s="54"/>
      <c r="M42" s="92">
        <v>6.2377822813422523E-2</v>
      </c>
      <c r="N42" s="92">
        <v>0.86981368429974648</v>
      </c>
      <c r="O42" s="92">
        <v>1.2956531547596866</v>
      </c>
      <c r="P42" s="92">
        <v>0.17297054653623276</v>
      </c>
      <c r="Q42" s="92">
        <v>0.17991514222443286</v>
      </c>
      <c r="R42" s="92">
        <v>0.18496981350122824</v>
      </c>
      <c r="S42" s="92">
        <v>0.19023605127191057</v>
      </c>
      <c r="T42" s="92">
        <v>0.19553514285121912</v>
      </c>
      <c r="U42" s="92">
        <v>0.20086373687857526</v>
      </c>
      <c r="V42" s="92">
        <v>0.20620784852857005</v>
      </c>
      <c r="W42" s="92">
        <v>0.21155786352236264</v>
      </c>
      <c r="X42" s="92">
        <v>0.21690748784050812</v>
      </c>
      <c r="Y42" s="92">
        <v>0.22225054790474857</v>
      </c>
      <c r="Z42" s="92">
        <v>0.22756789234858399</v>
      </c>
      <c r="AA42" s="92">
        <v>0.23284297667715886</v>
      </c>
      <c r="AB42" s="92">
        <v>0.23807827924433905</v>
      </c>
      <c r="AC42" s="92">
        <v>0.24325215073184636</v>
      </c>
      <c r="AD42" s="92">
        <v>0.24837277123868073</v>
      </c>
      <c r="AE42" s="92">
        <v>0.25343969511453618</v>
      </c>
      <c r="AF42" s="92">
        <v>0.25844469449028629</v>
      </c>
      <c r="AG42" s="92">
        <v>0.26339877748376689</v>
      </c>
      <c r="AH42" s="92">
        <v>0.26828287428266451</v>
      </c>
      <c r="AI42" s="92">
        <v>0.27309977724309309</v>
      </c>
      <c r="AJ42" s="92">
        <v>0.27785067757976217</v>
      </c>
      <c r="AK42" s="92">
        <v>0.28252745054005879</v>
      </c>
      <c r="AL42" s="92">
        <v>0.2871367057738739</v>
      </c>
      <c r="AM42" s="92">
        <v>0.29166668106125082</v>
      </c>
      <c r="AN42" s="92">
        <v>0.29611878327825031</v>
      </c>
      <c r="AO42" s="92">
        <v>0.30048065091878362</v>
      </c>
      <c r="AP42" s="92">
        <v>0.3047296821642636</v>
      </c>
      <c r="AQ42" s="92">
        <v>0.30889001379477898</v>
      </c>
      <c r="AR42" s="92">
        <v>0.31296155707051121</v>
      </c>
      <c r="AS42" s="93">
        <v>0.31693733181630962</v>
      </c>
    </row>
    <row r="43" spans="1:45" x14ac:dyDescent="0.3">
      <c r="A43" s="51" t="s">
        <v>13</v>
      </c>
      <c r="B43" s="54" t="s">
        <v>221</v>
      </c>
      <c r="C43" s="54" t="s">
        <v>227</v>
      </c>
      <c r="D43" s="54" t="s">
        <v>223</v>
      </c>
      <c r="E43" s="54" t="s">
        <v>228</v>
      </c>
      <c r="F43" s="54" t="s">
        <v>7</v>
      </c>
      <c r="G43" s="54" t="s">
        <v>191</v>
      </c>
      <c r="H43" s="54" t="s">
        <v>198</v>
      </c>
      <c r="I43" s="54"/>
      <c r="J43" s="54"/>
      <c r="K43" s="54"/>
      <c r="L43" s="54"/>
      <c r="M43" s="92">
        <v>4.0768209619441866E-2</v>
      </c>
      <c r="N43" s="92">
        <v>0.51642381901476364</v>
      </c>
      <c r="O43" s="92">
        <v>1.0627148845883225</v>
      </c>
      <c r="P43" s="92">
        <v>4.1958306061186272E-2</v>
      </c>
      <c r="Q43" s="92">
        <v>4.3642890386042167E-2</v>
      </c>
      <c r="R43" s="92">
        <v>4.4869026561925963E-2</v>
      </c>
      <c r="S43" s="92">
        <v>4.6146483450385196E-2</v>
      </c>
      <c r="T43" s="92">
        <v>4.7431909846863102E-2</v>
      </c>
      <c r="U43" s="92">
        <v>4.872449279553745E-2</v>
      </c>
      <c r="V43" s="92">
        <v>5.0020839929346514E-2</v>
      </c>
      <c r="W43" s="92">
        <v>5.1318619065949186E-2</v>
      </c>
      <c r="X43" s="92">
        <v>5.2616303434461567E-2</v>
      </c>
      <c r="Y43" s="92">
        <v>5.3912395480003796E-2</v>
      </c>
      <c r="Z43" s="92">
        <v>5.5202249562533737E-2</v>
      </c>
      <c r="AA43" s="92">
        <v>5.6481852403532734E-2</v>
      </c>
      <c r="AB43" s="92">
        <v>5.7751805189342115E-2</v>
      </c>
      <c r="AC43" s="92">
        <v>5.9006856339617587E-2</v>
      </c>
      <c r="AD43" s="92">
        <v>6.0248990140726537E-2</v>
      </c>
      <c r="AE43" s="92">
        <v>6.1478098489108506E-2</v>
      </c>
      <c r="AF43" s="92">
        <v>6.269218551056438E-2</v>
      </c>
      <c r="AG43" s="92">
        <v>6.389392149773393E-2</v>
      </c>
      <c r="AH43" s="92">
        <v>6.5078680593570401E-2</v>
      </c>
      <c r="AI43" s="92">
        <v>6.6247140153466388E-2</v>
      </c>
      <c r="AJ43" s="92">
        <v>6.739958913616298E-2</v>
      </c>
      <c r="AK43" s="92">
        <v>6.8534056680934832E-2</v>
      </c>
      <c r="AL43" s="92">
        <v>6.9652146122677033E-2</v>
      </c>
      <c r="AM43" s="92">
        <v>7.0751004242533624E-2</v>
      </c>
      <c r="AN43" s="92">
        <v>7.1830972313267683E-2</v>
      </c>
      <c r="AO43" s="92">
        <v>7.2889051744273847E-2</v>
      </c>
      <c r="AP43" s="92">
        <v>7.3919759902578971E-2</v>
      </c>
      <c r="AQ43" s="92">
        <v>7.492895176422712E-2</v>
      </c>
      <c r="AR43" s="92">
        <v>7.5916605803169251E-2</v>
      </c>
      <c r="AS43" s="93">
        <v>7.6881028804397386E-2</v>
      </c>
    </row>
    <row r="44" spans="1:45" x14ac:dyDescent="0.3">
      <c r="A44" s="51" t="s">
        <v>13</v>
      </c>
      <c r="B44" s="54" t="s">
        <v>221</v>
      </c>
      <c r="C44" s="54" t="s">
        <v>229</v>
      </c>
      <c r="D44" s="54" t="s">
        <v>223</v>
      </c>
      <c r="E44" s="54" t="s">
        <v>230</v>
      </c>
      <c r="F44" s="54" t="s">
        <v>7</v>
      </c>
      <c r="G44" s="54" t="s">
        <v>191</v>
      </c>
      <c r="H44" s="54" t="s">
        <v>198</v>
      </c>
      <c r="I44" s="54"/>
      <c r="J44" s="54"/>
      <c r="K44" s="54"/>
      <c r="L44" s="54"/>
      <c r="M44" s="92">
        <v>0</v>
      </c>
      <c r="N44" s="92">
        <v>0</v>
      </c>
      <c r="O44" s="92">
        <v>0</v>
      </c>
      <c r="P44" s="92">
        <v>0</v>
      </c>
      <c r="Q44" s="92">
        <v>0</v>
      </c>
      <c r="R44" s="92">
        <v>0</v>
      </c>
      <c r="S44" s="92">
        <v>0</v>
      </c>
      <c r="T44" s="92">
        <v>0</v>
      </c>
      <c r="U44" s="92">
        <v>0</v>
      </c>
      <c r="V44" s="92">
        <v>0</v>
      </c>
      <c r="W44" s="92">
        <v>0</v>
      </c>
      <c r="X44" s="92">
        <v>0</v>
      </c>
      <c r="Y44" s="92">
        <v>0</v>
      </c>
      <c r="Z44" s="92">
        <v>0</v>
      </c>
      <c r="AA44" s="92">
        <v>0</v>
      </c>
      <c r="AB44" s="92">
        <v>0</v>
      </c>
      <c r="AC44" s="92">
        <v>0</v>
      </c>
      <c r="AD44" s="92">
        <v>0</v>
      </c>
      <c r="AE44" s="92">
        <v>0</v>
      </c>
      <c r="AF44" s="92">
        <v>0</v>
      </c>
      <c r="AG44" s="92">
        <v>0</v>
      </c>
      <c r="AH44" s="92">
        <v>0</v>
      </c>
      <c r="AI44" s="92">
        <v>0</v>
      </c>
      <c r="AJ44" s="92">
        <v>0</v>
      </c>
      <c r="AK44" s="92">
        <v>0</v>
      </c>
      <c r="AL44" s="92">
        <v>0</v>
      </c>
      <c r="AM44" s="92">
        <v>0</v>
      </c>
      <c r="AN44" s="92">
        <v>0</v>
      </c>
      <c r="AO44" s="92">
        <v>0</v>
      </c>
      <c r="AP44" s="92">
        <v>0</v>
      </c>
      <c r="AQ44" s="92">
        <v>0</v>
      </c>
      <c r="AR44" s="92">
        <v>0</v>
      </c>
      <c r="AS44" s="93">
        <v>0</v>
      </c>
    </row>
    <row r="45" spans="1:45" x14ac:dyDescent="0.3">
      <c r="A45" s="51" t="s">
        <v>13</v>
      </c>
      <c r="B45" s="54" t="s">
        <v>221</v>
      </c>
      <c r="C45" s="54" t="s">
        <v>231</v>
      </c>
      <c r="D45" s="54" t="s">
        <v>223</v>
      </c>
      <c r="E45" s="54" t="s">
        <v>232</v>
      </c>
      <c r="F45" s="54" t="s">
        <v>7</v>
      </c>
      <c r="G45" s="54" t="s">
        <v>191</v>
      </c>
      <c r="H45" s="54" t="s">
        <v>198</v>
      </c>
      <c r="I45" s="54"/>
      <c r="J45" s="54"/>
      <c r="K45" s="54"/>
      <c r="L45" s="54"/>
      <c r="M45" s="92">
        <v>0</v>
      </c>
      <c r="N45" s="92">
        <v>0</v>
      </c>
      <c r="O45" s="92">
        <v>0</v>
      </c>
      <c r="P45" s="92">
        <v>0</v>
      </c>
      <c r="Q45" s="92">
        <v>0</v>
      </c>
      <c r="R45" s="92">
        <v>0</v>
      </c>
      <c r="S45" s="92">
        <v>0</v>
      </c>
      <c r="T45" s="92">
        <v>0</v>
      </c>
      <c r="U45" s="92">
        <v>0</v>
      </c>
      <c r="V45" s="92">
        <v>0</v>
      </c>
      <c r="W45" s="92">
        <v>0</v>
      </c>
      <c r="X45" s="92">
        <v>0</v>
      </c>
      <c r="Y45" s="92">
        <v>0</v>
      </c>
      <c r="Z45" s="92">
        <v>0</v>
      </c>
      <c r="AA45" s="92">
        <v>0</v>
      </c>
      <c r="AB45" s="92">
        <v>0</v>
      </c>
      <c r="AC45" s="92">
        <v>0</v>
      </c>
      <c r="AD45" s="92">
        <v>0</v>
      </c>
      <c r="AE45" s="92">
        <v>0</v>
      </c>
      <c r="AF45" s="92">
        <v>0</v>
      </c>
      <c r="AG45" s="92">
        <v>0</v>
      </c>
      <c r="AH45" s="92">
        <v>0</v>
      </c>
      <c r="AI45" s="92">
        <v>0</v>
      </c>
      <c r="AJ45" s="92">
        <v>0</v>
      </c>
      <c r="AK45" s="92">
        <v>0</v>
      </c>
      <c r="AL45" s="92">
        <v>0</v>
      </c>
      <c r="AM45" s="92">
        <v>0</v>
      </c>
      <c r="AN45" s="92">
        <v>0</v>
      </c>
      <c r="AO45" s="92">
        <v>0</v>
      </c>
      <c r="AP45" s="92">
        <v>0</v>
      </c>
      <c r="AQ45" s="92">
        <v>0</v>
      </c>
      <c r="AR45" s="92">
        <v>0</v>
      </c>
      <c r="AS45" s="93">
        <v>0</v>
      </c>
    </row>
    <row r="46" spans="1:45" x14ac:dyDescent="0.3">
      <c r="A46" s="51" t="s">
        <v>13</v>
      </c>
      <c r="B46" s="54" t="s">
        <v>221</v>
      </c>
      <c r="C46" s="54" t="s">
        <v>233</v>
      </c>
      <c r="D46" s="54" t="s">
        <v>223</v>
      </c>
      <c r="E46" s="54" t="s">
        <v>234</v>
      </c>
      <c r="F46" s="54" t="s">
        <v>7</v>
      </c>
      <c r="G46" s="54" t="s">
        <v>191</v>
      </c>
      <c r="H46" s="54" t="s">
        <v>198</v>
      </c>
      <c r="I46" s="54"/>
      <c r="J46" s="54"/>
      <c r="K46" s="54"/>
      <c r="L46" s="54"/>
      <c r="M46" s="92">
        <v>5.9958457579105361E-2</v>
      </c>
      <c r="N46" s="92">
        <v>5.8897638077360606E-2</v>
      </c>
      <c r="O46" s="92">
        <v>4.536431386197845E-3</v>
      </c>
      <c r="P46" s="92">
        <v>0.36695694094274633</v>
      </c>
      <c r="Q46" s="92">
        <v>0.38168989774295098</v>
      </c>
      <c r="R46" s="92">
        <v>0.39241338070781201</v>
      </c>
      <c r="S46" s="92">
        <v>0.40358570189951232</v>
      </c>
      <c r="T46" s="92">
        <v>0.41482772243224619</v>
      </c>
      <c r="U46" s="92">
        <v>0.42613233239597087</v>
      </c>
      <c r="V46" s="92">
        <v>0.43746986298952656</v>
      </c>
      <c r="W46" s="92">
        <v>0.44881991752443962</v>
      </c>
      <c r="X46" s="92">
        <v>0.46016914324113339</v>
      </c>
      <c r="Y46" s="92">
        <v>0.47150444289595828</v>
      </c>
      <c r="Z46" s="92">
        <v>0.48278518687302618</v>
      </c>
      <c r="AA46" s="92">
        <v>0.49397627603353467</v>
      </c>
      <c r="AB46" s="92">
        <v>0.50508296820415644</v>
      </c>
      <c r="AC46" s="92">
        <v>0.51605933436536799</v>
      </c>
      <c r="AD46" s="92">
        <v>0.52692272859372025</v>
      </c>
      <c r="AE46" s="92">
        <v>0.53767220544227834</v>
      </c>
      <c r="AF46" s="92">
        <v>0.54829030949018853</v>
      </c>
      <c r="AG46" s="92">
        <v>0.55880039445475971</v>
      </c>
      <c r="AH46" s="92">
        <v>0.56916200373727599</v>
      </c>
      <c r="AI46" s="92">
        <v>0.57938106132004574</v>
      </c>
      <c r="AJ46" s="92">
        <v>0.58946009436456914</v>
      </c>
      <c r="AK46" s="92">
        <v>0.59938186621163159</v>
      </c>
      <c r="AL46" s="92">
        <v>0.60916039923066689</v>
      </c>
      <c r="AM46" s="92">
        <v>0.61877073987703746</v>
      </c>
      <c r="AN46" s="92">
        <v>0.62821587283770797</v>
      </c>
      <c r="AO46" s="92">
        <v>0.63746957318276631</v>
      </c>
      <c r="AP46" s="92">
        <v>0.64648389116368832</v>
      </c>
      <c r="AQ46" s="92">
        <v>0.65531003294917134</v>
      </c>
      <c r="AR46" s="92">
        <v>0.66394781027772787</v>
      </c>
      <c r="AS46" s="93">
        <v>0.67238241471074323</v>
      </c>
    </row>
    <row r="47" spans="1:45" x14ac:dyDescent="0.3">
      <c r="A47" s="51" t="s">
        <v>13</v>
      </c>
      <c r="B47" s="54" t="s">
        <v>221</v>
      </c>
      <c r="C47" s="54" t="s">
        <v>235</v>
      </c>
      <c r="D47" s="54" t="s">
        <v>223</v>
      </c>
      <c r="E47" s="54" t="s">
        <v>236</v>
      </c>
      <c r="F47" s="54" t="s">
        <v>7</v>
      </c>
      <c r="G47" s="54" t="s">
        <v>191</v>
      </c>
      <c r="H47" s="54" t="s">
        <v>198</v>
      </c>
      <c r="I47" s="54"/>
      <c r="J47" s="54"/>
      <c r="K47" s="54"/>
      <c r="L47" s="54"/>
      <c r="M47" s="92">
        <v>2.3447362122467941</v>
      </c>
      <c r="N47" s="92">
        <v>2.4608744310417565</v>
      </c>
      <c r="O47" s="92">
        <v>1.1485327924875257</v>
      </c>
      <c r="P47" s="92">
        <v>2.0644717712928662</v>
      </c>
      <c r="Q47" s="92">
        <v>2.6241932846914344</v>
      </c>
      <c r="R47" s="92">
        <v>2.6989159117302584</v>
      </c>
      <c r="S47" s="92">
        <v>2.7767948586410545</v>
      </c>
      <c r="T47" s="92">
        <v>2.8551889824593353</v>
      </c>
      <c r="U47" s="92">
        <v>2.9340484392872579</v>
      </c>
      <c r="V47" s="92">
        <v>3.0131659065373091</v>
      </c>
      <c r="W47" s="92">
        <v>3.0923985169557846</v>
      </c>
      <c r="X47" s="92">
        <v>3.171652423748875</v>
      </c>
      <c r="Y47" s="92">
        <v>3.2508354710208662</v>
      </c>
      <c r="Z47" s="92">
        <v>3.3296630257742033</v>
      </c>
      <c r="AA47" s="92">
        <v>3.4078887899916301</v>
      </c>
      <c r="AB47" s="92">
        <v>3.4855483935254772</v>
      </c>
      <c r="AC47" s="92">
        <v>3.5623195513984145</v>
      </c>
      <c r="AD47" s="92">
        <v>3.6383224032161405</v>
      </c>
      <c r="AE47" s="92">
        <v>3.7135492206532157</v>
      </c>
      <c r="AF47" s="92">
        <v>3.7878767481724722</v>
      </c>
      <c r="AG47" s="92">
        <v>3.8614673928660204</v>
      </c>
      <c r="AH47" s="92">
        <v>3.9340368695536627</v>
      </c>
      <c r="AI47" s="92">
        <v>4.0056255708868944</v>
      </c>
      <c r="AJ47" s="92">
        <v>4.0762501766462602</v>
      </c>
      <c r="AK47" s="92">
        <v>4.1457889089330626</v>
      </c>
      <c r="AL47" s="92">
        <v>4.2143390580654962</v>
      </c>
      <c r="AM47" s="92">
        <v>4.2817247518351467</v>
      </c>
      <c r="AN47" s="92">
        <v>4.3479659476965562</v>
      </c>
      <c r="AO47" s="92">
        <v>4.4128777656563631</v>
      </c>
      <c r="AP47" s="92">
        <v>4.4761227985563012</v>
      </c>
      <c r="AQ47" s="92">
        <v>4.5380592466720611</v>
      </c>
      <c r="AR47" s="92">
        <v>4.5986849039740836</v>
      </c>
      <c r="AS47" s="93">
        <v>4.657894969512208</v>
      </c>
    </row>
    <row r="48" spans="1:45" x14ac:dyDescent="0.3">
      <c r="A48" s="51" t="s">
        <v>13</v>
      </c>
      <c r="B48" s="54" t="s">
        <v>221</v>
      </c>
      <c r="C48" s="54" t="s">
        <v>237</v>
      </c>
      <c r="D48" s="54" t="s">
        <v>223</v>
      </c>
      <c r="E48" s="54" t="s">
        <v>238</v>
      </c>
      <c r="F48" s="54" t="s">
        <v>7</v>
      </c>
      <c r="G48" s="54" t="s">
        <v>191</v>
      </c>
      <c r="H48" s="54" t="s">
        <v>198</v>
      </c>
      <c r="I48" s="54"/>
      <c r="J48" s="54"/>
      <c r="K48" s="54"/>
      <c r="L48" s="54"/>
      <c r="M48" s="92">
        <v>0</v>
      </c>
      <c r="N48" s="92">
        <v>0</v>
      </c>
      <c r="O48" s="92">
        <v>0</v>
      </c>
      <c r="P48" s="92">
        <v>4.1334197813320899E-4</v>
      </c>
      <c r="Q48" s="92">
        <v>6.2057078363454102E-4</v>
      </c>
      <c r="R48" s="92">
        <v>6.3824123477364866E-4</v>
      </c>
      <c r="S48" s="92">
        <v>6.5665809430720567E-4</v>
      </c>
      <c r="T48" s="92">
        <v>6.7519678318125106E-4</v>
      </c>
      <c r="U48" s="92">
        <v>6.9384551428127458E-4</v>
      </c>
      <c r="V48" s="92">
        <v>7.1255525983887657E-4</v>
      </c>
      <c r="W48" s="92">
        <v>7.3129223452120652E-4</v>
      </c>
      <c r="X48" s="92">
        <v>7.5003424538283027E-4</v>
      </c>
      <c r="Y48" s="92">
        <v>7.687594993428977E-4</v>
      </c>
      <c r="Z48" s="92">
        <v>7.8740068622141113E-4</v>
      </c>
      <c r="AA48" s="92">
        <v>8.0589956131723987E-4</v>
      </c>
      <c r="AB48" s="92">
        <v>8.2426455039898508E-4</v>
      </c>
      <c r="AC48" s="92">
        <v>8.4241943932415124E-4</v>
      </c>
      <c r="AD48" s="92">
        <v>8.6039263877791487E-4</v>
      </c>
      <c r="AE48" s="92">
        <v>8.7818232116129442E-4</v>
      </c>
      <c r="AF48" s="92">
        <v>8.9575933893179245E-4</v>
      </c>
      <c r="AG48" s="92">
        <v>9.1316209821482909E-4</v>
      </c>
      <c r="AH48" s="92">
        <v>9.3032337108246168E-4</v>
      </c>
      <c r="AI48" s="92">
        <v>9.472527096128613E-4</v>
      </c>
      <c r="AJ48" s="92">
        <v>9.6395405825041929E-4</v>
      </c>
      <c r="AK48" s="92">
        <v>9.8039861888545954E-4</v>
      </c>
      <c r="AL48" s="92">
        <v>9.966093987901041E-4</v>
      </c>
      <c r="AM48" s="92">
        <v>1.0125448076002469E-3</v>
      </c>
      <c r="AN48" s="92">
        <v>1.0282095648665691E-3</v>
      </c>
      <c r="AO48" s="92">
        <v>1.0435599500586402E-3</v>
      </c>
      <c r="AP48" s="92">
        <v>1.0585161729316523E-3</v>
      </c>
      <c r="AQ48" s="92">
        <v>1.0731629408991486E-3</v>
      </c>
      <c r="AR48" s="92">
        <v>1.087499732277951E-3</v>
      </c>
      <c r="AS48" s="93">
        <v>1.1015017636772377E-3</v>
      </c>
    </row>
    <row r="49" spans="1:45" x14ac:dyDescent="0.3">
      <c r="A49" s="51" t="s">
        <v>13</v>
      </c>
      <c r="B49" s="54" t="s">
        <v>221</v>
      </c>
      <c r="C49" s="54" t="s">
        <v>239</v>
      </c>
      <c r="D49" s="54" t="s">
        <v>223</v>
      </c>
      <c r="E49" s="54" t="s">
        <v>240</v>
      </c>
      <c r="F49" s="54" t="s">
        <v>7</v>
      </c>
      <c r="G49" s="54" t="s">
        <v>191</v>
      </c>
      <c r="H49" s="54" t="s">
        <v>198</v>
      </c>
      <c r="I49" s="54"/>
      <c r="J49" s="54"/>
      <c r="K49" s="54"/>
      <c r="L49" s="54"/>
      <c r="M49" s="92">
        <v>0</v>
      </c>
      <c r="N49" s="92">
        <v>0</v>
      </c>
      <c r="O49" s="92">
        <v>0</v>
      </c>
      <c r="P49" s="92">
        <v>0</v>
      </c>
      <c r="Q49" s="92">
        <v>0</v>
      </c>
      <c r="R49" s="92">
        <v>0</v>
      </c>
      <c r="S49" s="92">
        <v>0</v>
      </c>
      <c r="T49" s="92">
        <v>0</v>
      </c>
      <c r="U49" s="92">
        <v>0</v>
      </c>
      <c r="V49" s="92">
        <v>0</v>
      </c>
      <c r="W49" s="92">
        <v>0</v>
      </c>
      <c r="X49" s="92">
        <v>0</v>
      </c>
      <c r="Y49" s="92">
        <v>0</v>
      </c>
      <c r="Z49" s="92">
        <v>0</v>
      </c>
      <c r="AA49" s="92">
        <v>0</v>
      </c>
      <c r="AB49" s="92">
        <v>0</v>
      </c>
      <c r="AC49" s="92">
        <v>0</v>
      </c>
      <c r="AD49" s="92">
        <v>0</v>
      </c>
      <c r="AE49" s="92">
        <v>0</v>
      </c>
      <c r="AF49" s="92">
        <v>0</v>
      </c>
      <c r="AG49" s="92">
        <v>0</v>
      </c>
      <c r="AH49" s="92">
        <v>0</v>
      </c>
      <c r="AI49" s="92">
        <v>0</v>
      </c>
      <c r="AJ49" s="92">
        <v>0</v>
      </c>
      <c r="AK49" s="92">
        <v>0</v>
      </c>
      <c r="AL49" s="92">
        <v>0</v>
      </c>
      <c r="AM49" s="92">
        <v>0</v>
      </c>
      <c r="AN49" s="92">
        <v>0</v>
      </c>
      <c r="AO49" s="92">
        <v>0</v>
      </c>
      <c r="AP49" s="92">
        <v>0</v>
      </c>
      <c r="AQ49" s="92">
        <v>0</v>
      </c>
      <c r="AR49" s="92">
        <v>0</v>
      </c>
      <c r="AS49" s="93">
        <v>0</v>
      </c>
    </row>
    <row r="50" spans="1:45" x14ac:dyDescent="0.3">
      <c r="A50" s="51" t="s">
        <v>13</v>
      </c>
      <c r="B50" s="54" t="s">
        <v>221</v>
      </c>
      <c r="C50" s="54" t="s">
        <v>241</v>
      </c>
      <c r="D50" s="54" t="s">
        <v>223</v>
      </c>
      <c r="E50" s="54" t="s">
        <v>242</v>
      </c>
      <c r="F50" s="54" t="s">
        <v>7</v>
      </c>
      <c r="G50" s="54" t="s">
        <v>191</v>
      </c>
      <c r="H50" s="54" t="s">
        <v>198</v>
      </c>
      <c r="I50" s="54"/>
      <c r="J50" s="54"/>
      <c r="K50" s="54"/>
      <c r="L50" s="54"/>
      <c r="M50" s="92">
        <v>0</v>
      </c>
      <c r="N50" s="92">
        <v>0</v>
      </c>
      <c r="O50" s="92">
        <v>0</v>
      </c>
      <c r="P50" s="92">
        <v>0</v>
      </c>
      <c r="Q50" s="92">
        <v>0</v>
      </c>
      <c r="R50" s="92">
        <v>0</v>
      </c>
      <c r="S50" s="92">
        <v>0</v>
      </c>
      <c r="T50" s="92">
        <v>0</v>
      </c>
      <c r="U50" s="92">
        <v>0</v>
      </c>
      <c r="V50" s="92">
        <v>0</v>
      </c>
      <c r="W50" s="92">
        <v>0</v>
      </c>
      <c r="X50" s="92">
        <v>0</v>
      </c>
      <c r="Y50" s="92">
        <v>0</v>
      </c>
      <c r="Z50" s="92">
        <v>0</v>
      </c>
      <c r="AA50" s="92">
        <v>0</v>
      </c>
      <c r="AB50" s="92">
        <v>0</v>
      </c>
      <c r="AC50" s="92">
        <v>0</v>
      </c>
      <c r="AD50" s="92">
        <v>0</v>
      </c>
      <c r="AE50" s="92">
        <v>0</v>
      </c>
      <c r="AF50" s="92">
        <v>0</v>
      </c>
      <c r="AG50" s="92">
        <v>0</v>
      </c>
      <c r="AH50" s="92">
        <v>0</v>
      </c>
      <c r="AI50" s="92">
        <v>0</v>
      </c>
      <c r="AJ50" s="92">
        <v>0</v>
      </c>
      <c r="AK50" s="92">
        <v>0</v>
      </c>
      <c r="AL50" s="92">
        <v>0</v>
      </c>
      <c r="AM50" s="92">
        <v>0</v>
      </c>
      <c r="AN50" s="92">
        <v>0</v>
      </c>
      <c r="AO50" s="92">
        <v>0</v>
      </c>
      <c r="AP50" s="92">
        <v>0</v>
      </c>
      <c r="AQ50" s="92">
        <v>0</v>
      </c>
      <c r="AR50" s="92">
        <v>0</v>
      </c>
      <c r="AS50" s="93">
        <v>0</v>
      </c>
    </row>
    <row r="51" spans="1:45" x14ac:dyDescent="0.3">
      <c r="A51" s="51" t="s">
        <v>13</v>
      </c>
      <c r="B51" s="55" t="s">
        <v>221</v>
      </c>
      <c r="C51" s="55" t="s">
        <v>243</v>
      </c>
      <c r="D51" s="55" t="s">
        <v>223</v>
      </c>
      <c r="E51" s="55" t="s">
        <v>244</v>
      </c>
      <c r="F51" s="55" t="s">
        <v>7</v>
      </c>
      <c r="G51" s="55" t="s">
        <v>191</v>
      </c>
      <c r="H51" s="55" t="s">
        <v>198</v>
      </c>
      <c r="I51" s="55"/>
      <c r="J51" s="55"/>
      <c r="K51" s="55"/>
      <c r="L51" s="55"/>
      <c r="M51" s="94">
        <v>5.0636241709254891E-3</v>
      </c>
      <c r="N51" s="94">
        <v>1.8093495041646739E-2</v>
      </c>
      <c r="O51" s="94">
        <v>4.5296510910459803E-2</v>
      </c>
      <c r="P51" s="94">
        <v>6.4972209649094143E-2</v>
      </c>
      <c r="Q51" s="94">
        <v>3.368951048259404E-2</v>
      </c>
      <c r="R51" s="94">
        <v>3.4518932881682396E-2</v>
      </c>
      <c r="S51" s="94">
        <v>3.538015033921877E-2</v>
      </c>
      <c r="T51" s="94">
        <v>3.6243773209454863E-2</v>
      </c>
      <c r="U51" s="94">
        <v>3.6623488096136324E-2</v>
      </c>
      <c r="V51" s="94">
        <v>3.7003202982817784E-2</v>
      </c>
      <c r="W51" s="94">
        <v>3.7382917869499245E-2</v>
      </c>
      <c r="X51" s="94">
        <v>3.7762632756180706E-2</v>
      </c>
      <c r="Y51" s="94">
        <v>3.8142347642862166E-2</v>
      </c>
      <c r="Z51" s="94">
        <v>3.8021059101307153E-2</v>
      </c>
      <c r="AA51" s="94">
        <v>3.7899770559752147E-2</v>
      </c>
      <c r="AB51" s="94">
        <v>3.7778482018197133E-2</v>
      </c>
      <c r="AC51" s="94">
        <v>3.7657193476642127E-2</v>
      </c>
      <c r="AD51" s="94">
        <v>3.7535904935087114E-2</v>
      </c>
      <c r="AE51" s="94">
        <v>3.7414616393532101E-2</v>
      </c>
      <c r="AF51" s="94">
        <v>3.7293327851977094E-2</v>
      </c>
      <c r="AG51" s="94">
        <v>3.7172039310422081E-2</v>
      </c>
      <c r="AH51" s="94">
        <v>3.7050750768867075E-2</v>
      </c>
      <c r="AI51" s="94">
        <v>3.6929462227312061E-2</v>
      </c>
      <c r="AJ51" s="94">
        <v>3.5894229117523026E-2</v>
      </c>
      <c r="AK51" s="94">
        <v>3.4858996007733997E-2</v>
      </c>
      <c r="AL51" s="94">
        <v>3.3823762897944962E-2</v>
      </c>
      <c r="AM51" s="94">
        <v>3.2788529788155933E-2</v>
      </c>
      <c r="AN51" s="94">
        <v>3.1753296678366898E-2</v>
      </c>
      <c r="AO51" s="94">
        <v>3.0718063568577866E-2</v>
      </c>
      <c r="AP51" s="94">
        <v>2.9682830458788834E-2</v>
      </c>
      <c r="AQ51" s="94">
        <v>2.8647597348999798E-2</v>
      </c>
      <c r="AR51" s="94">
        <v>2.7612364239210766E-2</v>
      </c>
      <c r="AS51" s="95">
        <v>2.6577131129421734E-2</v>
      </c>
    </row>
    <row r="52" spans="1:45" x14ac:dyDescent="0.3">
      <c r="A52" s="51" t="s">
        <v>13</v>
      </c>
      <c r="B52" s="54" t="s">
        <v>221</v>
      </c>
      <c r="C52" s="54" t="s">
        <v>245</v>
      </c>
      <c r="D52" s="54" t="s">
        <v>223</v>
      </c>
      <c r="E52" s="54" t="s">
        <v>246</v>
      </c>
      <c r="F52" s="54" t="s">
        <v>7</v>
      </c>
      <c r="G52" s="54" t="s">
        <v>191</v>
      </c>
      <c r="H52" s="54" t="s">
        <v>198</v>
      </c>
      <c r="I52" s="54"/>
      <c r="J52" s="54"/>
      <c r="K52" s="54"/>
      <c r="L52" s="54"/>
      <c r="M52" s="92">
        <v>2.3611715158102236</v>
      </c>
      <c r="N52" s="92">
        <v>2.2942043152232952</v>
      </c>
      <c r="O52" s="92">
        <v>1.5025488531906159</v>
      </c>
      <c r="P52" s="92">
        <v>1.6719633950094062</v>
      </c>
      <c r="Q52" s="92">
        <v>3.285018335032083</v>
      </c>
      <c r="R52" s="92">
        <v>3.3658941847984152</v>
      </c>
      <c r="S52" s="92">
        <v>3.449870327459152</v>
      </c>
      <c r="T52" s="92">
        <v>3.5340810186398497</v>
      </c>
      <c r="U52" s="92">
        <v>3.6102560630738036</v>
      </c>
      <c r="V52" s="92">
        <v>3.6864311075077576</v>
      </c>
      <c r="W52" s="92">
        <v>3.7626061519417116</v>
      </c>
      <c r="X52" s="92">
        <v>3.8387811963756655</v>
      </c>
      <c r="Y52" s="92">
        <v>3.9149562408096195</v>
      </c>
      <c r="Z52" s="92">
        <v>3.973578319471299</v>
      </c>
      <c r="AA52" s="92">
        <v>4.0322003981329786</v>
      </c>
      <c r="AB52" s="92">
        <v>4.0908224767946582</v>
      </c>
      <c r="AC52" s="92">
        <v>4.1494445554563377</v>
      </c>
      <c r="AD52" s="92">
        <v>4.2080666341180173</v>
      </c>
      <c r="AE52" s="92">
        <v>4.266688712779696</v>
      </c>
      <c r="AF52" s="92">
        <v>4.3253107914413755</v>
      </c>
      <c r="AG52" s="92">
        <v>4.3839328701030551</v>
      </c>
      <c r="AH52" s="92">
        <v>4.4425549487647347</v>
      </c>
      <c r="AI52" s="92">
        <v>4.5011770274264142</v>
      </c>
      <c r="AJ52" s="92">
        <v>4.4829759747135096</v>
      </c>
      <c r="AK52" s="92">
        <v>4.4647749220006059</v>
      </c>
      <c r="AL52" s="92">
        <v>4.4465738692877013</v>
      </c>
      <c r="AM52" s="92">
        <v>4.4283728165747975</v>
      </c>
      <c r="AN52" s="92">
        <v>4.4101717638618929</v>
      </c>
      <c r="AO52" s="92">
        <v>4.3919707111489883</v>
      </c>
      <c r="AP52" s="92">
        <v>4.3737696584360846</v>
      </c>
      <c r="AQ52" s="92">
        <v>4.3555686057231799</v>
      </c>
      <c r="AR52" s="92">
        <v>4.3373675530102762</v>
      </c>
      <c r="AS52" s="93">
        <v>4.3191665002973716</v>
      </c>
    </row>
    <row r="53" spans="1:45" x14ac:dyDescent="0.3">
      <c r="A53" s="51" t="s">
        <v>13</v>
      </c>
      <c r="B53" s="55" t="s">
        <v>221</v>
      </c>
      <c r="C53" s="55" t="s">
        <v>247</v>
      </c>
      <c r="D53" s="55" t="s">
        <v>223</v>
      </c>
      <c r="E53" s="55" t="s">
        <v>248</v>
      </c>
      <c r="F53" s="55" t="s">
        <v>7</v>
      </c>
      <c r="G53" s="55" t="s">
        <v>191</v>
      </c>
      <c r="H53" s="55" t="s">
        <v>198</v>
      </c>
      <c r="I53" s="55"/>
      <c r="J53" s="55"/>
      <c r="K53" s="55"/>
      <c r="L53" s="55"/>
      <c r="M53" s="94">
        <v>8.3331675989015306</v>
      </c>
      <c r="N53" s="94">
        <v>9.6687671816285388</v>
      </c>
      <c r="O53" s="94">
        <v>7.927382860519919</v>
      </c>
      <c r="P53" s="94">
        <v>9.4161795250941598</v>
      </c>
      <c r="Q53" s="94">
        <v>9.8682968224004188</v>
      </c>
      <c r="R53" s="94">
        <v>10.202832084679793</v>
      </c>
      <c r="S53" s="94">
        <v>10.555850074809713</v>
      </c>
      <c r="T53" s="94">
        <v>10.935860677502864</v>
      </c>
      <c r="U53" s="94">
        <v>11.561892262023619</v>
      </c>
      <c r="V53" s="94">
        <v>12.187923846544374</v>
      </c>
      <c r="W53" s="94">
        <v>12.81395543106513</v>
      </c>
      <c r="X53" s="94">
        <v>13.439987015585885</v>
      </c>
      <c r="Y53" s="94">
        <v>14.06601860010664</v>
      </c>
      <c r="Z53" s="94">
        <v>14.855234060554805</v>
      </c>
      <c r="AA53" s="94">
        <v>15.64444952100297</v>
      </c>
      <c r="AB53" s="94">
        <v>16.433664981451134</v>
      </c>
      <c r="AC53" s="94">
        <v>17.222880441899299</v>
      </c>
      <c r="AD53" s="94">
        <v>18.012095902347465</v>
      </c>
      <c r="AE53" s="94">
        <v>18.80131136279563</v>
      </c>
      <c r="AF53" s="94">
        <v>19.590526823243795</v>
      </c>
      <c r="AG53" s="94">
        <v>20.379742283691961</v>
      </c>
      <c r="AH53" s="94">
        <v>21.168957744140126</v>
      </c>
      <c r="AI53" s="94">
        <v>21.958173204588292</v>
      </c>
      <c r="AJ53" s="94">
        <v>22.840225285126891</v>
      </c>
      <c r="AK53" s="94">
        <v>23.722277365665494</v>
      </c>
      <c r="AL53" s="94">
        <v>24.604329446204094</v>
      </c>
      <c r="AM53" s="94">
        <v>25.486381526742697</v>
      </c>
      <c r="AN53" s="94">
        <v>26.368433607281297</v>
      </c>
      <c r="AO53" s="94">
        <v>27.250485687819896</v>
      </c>
      <c r="AP53" s="94">
        <v>28.1325377683585</v>
      </c>
      <c r="AQ53" s="94">
        <v>29.014589848897099</v>
      </c>
      <c r="AR53" s="94">
        <v>29.896641929435702</v>
      </c>
      <c r="AS53" s="95">
        <v>30.778694009974302</v>
      </c>
    </row>
    <row r="54" spans="1:45" x14ac:dyDescent="0.3">
      <c r="A54" s="51" t="s">
        <v>13</v>
      </c>
      <c r="B54" s="54" t="s">
        <v>221</v>
      </c>
      <c r="C54" s="54" t="s">
        <v>249</v>
      </c>
      <c r="D54" s="54" t="s">
        <v>223</v>
      </c>
      <c r="E54" s="54" t="s">
        <v>250</v>
      </c>
      <c r="F54" s="54" t="s">
        <v>7</v>
      </c>
      <c r="G54" s="54" t="s">
        <v>191</v>
      </c>
      <c r="H54" s="54" t="s">
        <v>198</v>
      </c>
      <c r="I54" s="54"/>
      <c r="J54" s="54"/>
      <c r="K54" s="54"/>
      <c r="L54" s="54"/>
      <c r="M54" s="92">
        <v>3.3038639665718952</v>
      </c>
      <c r="N54" s="92">
        <v>1.007884834940088</v>
      </c>
      <c r="O54" s="92">
        <v>1.0858003345388914</v>
      </c>
      <c r="P54" s="92">
        <v>0.90190491934791162</v>
      </c>
      <c r="Q54" s="92">
        <v>0.72020821487417386</v>
      </c>
      <c r="R54" s="92">
        <v>0.73793945575203423</v>
      </c>
      <c r="S54" s="92">
        <v>0.75635040559445499</v>
      </c>
      <c r="T54" s="92">
        <v>0.77481277791116177</v>
      </c>
      <c r="U54" s="92">
        <v>0.78293025355211232</v>
      </c>
      <c r="V54" s="92">
        <v>0.79104772919306288</v>
      </c>
      <c r="W54" s="92">
        <v>0.79916520483401343</v>
      </c>
      <c r="X54" s="92">
        <v>0.80728268047496399</v>
      </c>
      <c r="Y54" s="92">
        <v>0.81540015611591454</v>
      </c>
      <c r="Z54" s="92">
        <v>0.81280727178050227</v>
      </c>
      <c r="AA54" s="92">
        <v>0.81021438744509</v>
      </c>
      <c r="AB54" s="92">
        <v>0.80762150310967773</v>
      </c>
      <c r="AC54" s="92">
        <v>0.80502861877426546</v>
      </c>
      <c r="AD54" s="92">
        <v>0.80243573443885319</v>
      </c>
      <c r="AE54" s="92">
        <v>0.79984285010344092</v>
      </c>
      <c r="AF54" s="92">
        <v>0.79724996576802865</v>
      </c>
      <c r="AG54" s="92">
        <v>0.79465708143261637</v>
      </c>
      <c r="AH54" s="92">
        <v>0.7920641970972041</v>
      </c>
      <c r="AI54" s="92">
        <v>0.78947131276179183</v>
      </c>
      <c r="AJ54" s="92">
        <v>0.7673402880214647</v>
      </c>
      <c r="AK54" s="92">
        <v>0.74520926328113757</v>
      </c>
      <c r="AL54" s="92">
        <v>0.72307823854081044</v>
      </c>
      <c r="AM54" s="92">
        <v>0.7009472138004833</v>
      </c>
      <c r="AN54" s="92">
        <v>0.67881618906015606</v>
      </c>
      <c r="AO54" s="92">
        <v>0.65668516431982904</v>
      </c>
      <c r="AP54" s="92">
        <v>0.6345541395795018</v>
      </c>
      <c r="AQ54" s="92">
        <v>0.61242311483917466</v>
      </c>
      <c r="AR54" s="92">
        <v>0.59029209009884753</v>
      </c>
      <c r="AS54" s="93">
        <v>0.5681610653585204</v>
      </c>
    </row>
    <row r="55" spans="1:45" x14ac:dyDescent="0.3">
      <c r="A55" s="51" t="s">
        <v>13</v>
      </c>
      <c r="B55" s="55" t="s">
        <v>221</v>
      </c>
      <c r="C55" s="55" t="s">
        <v>251</v>
      </c>
      <c r="D55" s="55" t="s">
        <v>223</v>
      </c>
      <c r="E55" s="55" t="s">
        <v>252</v>
      </c>
      <c r="F55" s="55" t="s">
        <v>7</v>
      </c>
      <c r="G55" s="55" t="s">
        <v>191</v>
      </c>
      <c r="H55" s="55" t="s">
        <v>198</v>
      </c>
      <c r="I55" s="55"/>
      <c r="J55" s="55"/>
      <c r="K55" s="55"/>
      <c r="L55" s="55"/>
      <c r="M55" s="94">
        <v>0.4508781892651425</v>
      </c>
      <c r="N55" s="94">
        <v>0.51429754007167194</v>
      </c>
      <c r="O55" s="94">
        <v>1.0817272352480691</v>
      </c>
      <c r="P55" s="94">
        <v>0.7437644897731287</v>
      </c>
      <c r="Q55" s="94">
        <v>0.64499838944481613</v>
      </c>
      <c r="R55" s="94">
        <v>0.66087799422143778</v>
      </c>
      <c r="S55" s="94">
        <v>0.6773663273885141</v>
      </c>
      <c r="T55" s="94">
        <v>0.69390071308930334</v>
      </c>
      <c r="U55" s="94">
        <v>0.70117049786353747</v>
      </c>
      <c r="V55" s="94">
        <v>0.70844028263777159</v>
      </c>
      <c r="W55" s="94">
        <v>0.71571006741200582</v>
      </c>
      <c r="X55" s="94">
        <v>0.72297985218623995</v>
      </c>
      <c r="Y55" s="94">
        <v>0.73024963696047407</v>
      </c>
      <c r="Z55" s="94">
        <v>0.72792752206950495</v>
      </c>
      <c r="AA55" s="94">
        <v>0.72560540717853583</v>
      </c>
      <c r="AB55" s="94">
        <v>0.72328329228756671</v>
      </c>
      <c r="AC55" s="94">
        <v>0.7209611773965976</v>
      </c>
      <c r="AD55" s="94">
        <v>0.71863906250562848</v>
      </c>
      <c r="AE55" s="94">
        <v>0.71631694761465925</v>
      </c>
      <c r="AF55" s="94">
        <v>0.71399483272369013</v>
      </c>
      <c r="AG55" s="94">
        <v>0.71167271783272101</v>
      </c>
      <c r="AH55" s="94">
        <v>0.7093506029417519</v>
      </c>
      <c r="AI55" s="94">
        <v>0.70702848805078278</v>
      </c>
      <c r="AJ55" s="94">
        <v>0.68720855956417393</v>
      </c>
      <c r="AK55" s="94">
        <v>0.66738863107756496</v>
      </c>
      <c r="AL55" s="94">
        <v>0.64756870259095611</v>
      </c>
      <c r="AM55" s="94">
        <v>0.62774877410434715</v>
      </c>
      <c r="AN55" s="94">
        <v>0.6079288456177383</v>
      </c>
      <c r="AO55" s="94">
        <v>0.58810891713112945</v>
      </c>
      <c r="AP55" s="94">
        <v>0.56828898864452049</v>
      </c>
      <c r="AQ55" s="94">
        <v>0.54846906015791164</v>
      </c>
      <c r="AR55" s="94">
        <v>0.52864913167130267</v>
      </c>
      <c r="AS55" s="95">
        <v>0.50882920318469382</v>
      </c>
    </row>
    <row r="56" spans="1:45" x14ac:dyDescent="0.3">
      <c r="A56" s="51" t="s">
        <v>13</v>
      </c>
      <c r="B56" s="54" t="s">
        <v>221</v>
      </c>
      <c r="C56" s="54" t="s">
        <v>253</v>
      </c>
      <c r="D56" s="54" t="s">
        <v>223</v>
      </c>
      <c r="E56" s="54" t="s">
        <v>254</v>
      </c>
      <c r="F56" s="54" t="s">
        <v>7</v>
      </c>
      <c r="G56" s="54" t="s">
        <v>191</v>
      </c>
      <c r="H56" s="54" t="s">
        <v>198</v>
      </c>
      <c r="I56" s="54"/>
      <c r="J56" s="54"/>
      <c r="K56" s="54"/>
      <c r="L56" s="54"/>
      <c r="M56" s="92">
        <v>6.1960213539563664</v>
      </c>
      <c r="N56" s="92">
        <v>5.4878031933151217</v>
      </c>
      <c r="O56" s="92">
        <v>6.0611066159661497</v>
      </c>
      <c r="P56" s="92">
        <v>6.1711396025527936</v>
      </c>
      <c r="Q56" s="92">
        <v>6.4037282812162113</v>
      </c>
      <c r="R56" s="92">
        <v>6.5613855341127909</v>
      </c>
      <c r="S56" s="92">
        <v>6.7250864163785682</v>
      </c>
      <c r="T56" s="92">
        <v>6.8892445213558826</v>
      </c>
      <c r="U56" s="92">
        <v>6.9614210215130221</v>
      </c>
      <c r="V56" s="92">
        <v>7.0335975216701616</v>
      </c>
      <c r="W56" s="92">
        <v>7.1057740218273002</v>
      </c>
      <c r="X56" s="92">
        <v>7.1779505219844397</v>
      </c>
      <c r="Y56" s="92">
        <v>7.2501270221415792</v>
      </c>
      <c r="Z56" s="92">
        <v>7.2270724020946489</v>
      </c>
      <c r="AA56" s="92">
        <v>7.2040177820477176</v>
      </c>
      <c r="AB56" s="92">
        <v>7.1809631620007872</v>
      </c>
      <c r="AC56" s="92">
        <v>7.157908541953856</v>
      </c>
      <c r="AD56" s="92">
        <v>7.1348539219069256</v>
      </c>
      <c r="AE56" s="92">
        <v>7.1117993018599952</v>
      </c>
      <c r="AF56" s="92">
        <v>7.0887446818130639</v>
      </c>
      <c r="AG56" s="92">
        <v>7.0656900617661336</v>
      </c>
      <c r="AH56" s="92">
        <v>7.0426354417192023</v>
      </c>
      <c r="AI56" s="92">
        <v>7.0195808216722719</v>
      </c>
      <c r="AJ56" s="92">
        <v>6.822802909264416</v>
      </c>
      <c r="AK56" s="92">
        <v>6.6260249968565601</v>
      </c>
      <c r="AL56" s="92">
        <v>6.4292470844487042</v>
      </c>
      <c r="AM56" s="92">
        <v>6.2324691720408483</v>
      </c>
      <c r="AN56" s="92">
        <v>6.0356912596329924</v>
      </c>
      <c r="AO56" s="92">
        <v>5.8389133472251364</v>
      </c>
      <c r="AP56" s="92">
        <v>5.6421354348172805</v>
      </c>
      <c r="AQ56" s="92">
        <v>5.4453575224094246</v>
      </c>
      <c r="AR56" s="92">
        <v>5.2485796100015687</v>
      </c>
      <c r="AS56" s="93">
        <v>5.0518016975937128</v>
      </c>
    </row>
    <row r="57" spans="1:45" x14ac:dyDescent="0.3">
      <c r="A57" s="51" t="s">
        <v>13</v>
      </c>
      <c r="B57" s="54" t="s">
        <v>221</v>
      </c>
      <c r="C57" s="54" t="s">
        <v>255</v>
      </c>
      <c r="D57" s="54" t="s">
        <v>223</v>
      </c>
      <c r="E57" s="54" t="s">
        <v>256</v>
      </c>
      <c r="F57" s="54" t="s">
        <v>7</v>
      </c>
      <c r="G57" s="54" t="s">
        <v>191</v>
      </c>
      <c r="H57" s="54" t="s">
        <v>198</v>
      </c>
      <c r="I57" s="54"/>
      <c r="J57" s="54"/>
      <c r="K57" s="54"/>
      <c r="L57" s="54"/>
      <c r="M57" s="92">
        <v>0.81973599450096035</v>
      </c>
      <c r="N57" s="92">
        <v>2.9518329424996104</v>
      </c>
      <c r="O57" s="92">
        <v>2.8621534821971615</v>
      </c>
      <c r="P57" s="92">
        <v>3.2247064861464434</v>
      </c>
      <c r="Q57" s="92">
        <v>3.6870229209869909</v>
      </c>
      <c r="R57" s="92">
        <v>3.7777959643708887</v>
      </c>
      <c r="S57" s="92">
        <v>3.8720486994330772</v>
      </c>
      <c r="T57" s="92">
        <v>3.9665646859237151</v>
      </c>
      <c r="U57" s="92">
        <v>4.0081211665783645</v>
      </c>
      <c r="V57" s="92">
        <v>4.0496776472330138</v>
      </c>
      <c r="W57" s="92">
        <v>4.0912341278876641</v>
      </c>
      <c r="X57" s="92">
        <v>4.1327906085423134</v>
      </c>
      <c r="Y57" s="92">
        <v>4.1743470891969627</v>
      </c>
      <c r="Z57" s="92">
        <v>4.1610731167835775</v>
      </c>
      <c r="AA57" s="92">
        <v>4.1477991443701923</v>
      </c>
      <c r="AB57" s="92">
        <v>4.134525171956807</v>
      </c>
      <c r="AC57" s="92">
        <v>4.1212511995434218</v>
      </c>
      <c r="AD57" s="92">
        <v>4.1079772271300357</v>
      </c>
      <c r="AE57" s="92">
        <v>4.0947032547166504</v>
      </c>
      <c r="AF57" s="92">
        <v>4.0814292823032652</v>
      </c>
      <c r="AG57" s="92">
        <v>4.0681553098898799</v>
      </c>
      <c r="AH57" s="92">
        <v>4.0548813374764947</v>
      </c>
      <c r="AI57" s="92">
        <v>4.0416073650631095</v>
      </c>
      <c r="AJ57" s="92">
        <v>3.9283101354601784</v>
      </c>
      <c r="AK57" s="92">
        <v>3.8150129058572477</v>
      </c>
      <c r="AL57" s="92">
        <v>3.7017156762543166</v>
      </c>
      <c r="AM57" s="92">
        <v>3.5884184466513855</v>
      </c>
      <c r="AN57" s="92">
        <v>3.4751212170484544</v>
      </c>
      <c r="AO57" s="92">
        <v>3.3618239874455238</v>
      </c>
      <c r="AP57" s="92">
        <v>3.2485267578425927</v>
      </c>
      <c r="AQ57" s="92">
        <v>3.1352295282396616</v>
      </c>
      <c r="AR57" s="92">
        <v>3.021932298636731</v>
      </c>
      <c r="AS57" s="93">
        <v>2.9086350690337999</v>
      </c>
    </row>
    <row r="58" spans="1:45" x14ac:dyDescent="0.3">
      <c r="A58" s="51" t="s">
        <v>13</v>
      </c>
      <c r="B58" s="55" t="s">
        <v>221</v>
      </c>
      <c r="C58" s="55" t="s">
        <v>257</v>
      </c>
      <c r="D58" s="55" t="s">
        <v>223</v>
      </c>
      <c r="E58" s="55" t="s">
        <v>258</v>
      </c>
      <c r="F58" s="55" t="s">
        <v>7</v>
      </c>
      <c r="G58" s="55" t="s">
        <v>191</v>
      </c>
      <c r="H58" s="55" t="s">
        <v>198</v>
      </c>
      <c r="I58" s="55"/>
      <c r="J58" s="55"/>
      <c r="K58" s="55"/>
      <c r="L58" s="55"/>
      <c r="M58" s="94">
        <v>4.6879491847978514</v>
      </c>
      <c r="N58" s="94">
        <v>4.8991720958092744</v>
      </c>
      <c r="O58" s="94">
        <v>0</v>
      </c>
      <c r="P58" s="94">
        <v>0</v>
      </c>
      <c r="Q58" s="94">
        <v>0</v>
      </c>
      <c r="R58" s="94">
        <v>0</v>
      </c>
      <c r="S58" s="94">
        <v>0</v>
      </c>
      <c r="T58" s="94">
        <v>0</v>
      </c>
      <c r="U58" s="94">
        <v>0</v>
      </c>
      <c r="V58" s="94">
        <v>0</v>
      </c>
      <c r="W58" s="94">
        <v>0</v>
      </c>
      <c r="X58" s="94">
        <v>0</v>
      </c>
      <c r="Y58" s="94">
        <v>0</v>
      </c>
      <c r="Z58" s="94">
        <v>0</v>
      </c>
      <c r="AA58" s="94">
        <v>0</v>
      </c>
      <c r="AB58" s="94">
        <v>0</v>
      </c>
      <c r="AC58" s="94">
        <v>0</v>
      </c>
      <c r="AD58" s="94">
        <v>0</v>
      </c>
      <c r="AE58" s="94">
        <v>0</v>
      </c>
      <c r="AF58" s="94">
        <v>0</v>
      </c>
      <c r="AG58" s="94">
        <v>0</v>
      </c>
      <c r="AH58" s="94">
        <v>0</v>
      </c>
      <c r="AI58" s="94">
        <v>0</v>
      </c>
      <c r="AJ58" s="94">
        <v>0</v>
      </c>
      <c r="AK58" s="94">
        <v>0</v>
      </c>
      <c r="AL58" s="94">
        <v>0</v>
      </c>
      <c r="AM58" s="94">
        <v>0</v>
      </c>
      <c r="AN58" s="94">
        <v>0</v>
      </c>
      <c r="AO58" s="94">
        <v>0</v>
      </c>
      <c r="AP58" s="94">
        <v>0</v>
      </c>
      <c r="AQ58" s="94">
        <v>0</v>
      </c>
      <c r="AR58" s="94">
        <v>0</v>
      </c>
      <c r="AS58" s="95">
        <v>0</v>
      </c>
    </row>
    <row r="59" spans="1:45" x14ac:dyDescent="0.3">
      <c r="A59" s="51" t="s">
        <v>13</v>
      </c>
      <c r="B59" s="54" t="s">
        <v>221</v>
      </c>
      <c r="C59" s="54" t="s">
        <v>259</v>
      </c>
      <c r="D59" s="54" t="s">
        <v>223</v>
      </c>
      <c r="E59" s="54" t="s">
        <v>260</v>
      </c>
      <c r="F59" s="54" t="s">
        <v>7</v>
      </c>
      <c r="G59" s="54" t="s">
        <v>191</v>
      </c>
      <c r="H59" s="54" t="s">
        <v>198</v>
      </c>
      <c r="I59" s="54"/>
      <c r="J59" s="54"/>
      <c r="K59" s="54"/>
      <c r="L59" s="54"/>
      <c r="M59" s="92">
        <v>0</v>
      </c>
      <c r="N59" s="92">
        <v>0</v>
      </c>
      <c r="O59" s="92">
        <v>0</v>
      </c>
      <c r="P59" s="92">
        <v>0</v>
      </c>
      <c r="Q59" s="92">
        <v>0</v>
      </c>
      <c r="R59" s="92">
        <v>0</v>
      </c>
      <c r="S59" s="92">
        <v>0</v>
      </c>
      <c r="T59" s="92">
        <v>0</v>
      </c>
      <c r="U59" s="92">
        <v>0</v>
      </c>
      <c r="V59" s="92">
        <v>0</v>
      </c>
      <c r="W59" s="92">
        <v>0</v>
      </c>
      <c r="X59" s="92">
        <v>0</v>
      </c>
      <c r="Y59" s="92">
        <v>0</v>
      </c>
      <c r="Z59" s="92">
        <v>0</v>
      </c>
      <c r="AA59" s="92">
        <v>0</v>
      </c>
      <c r="AB59" s="92">
        <v>0</v>
      </c>
      <c r="AC59" s="92">
        <v>0</v>
      </c>
      <c r="AD59" s="92">
        <v>0</v>
      </c>
      <c r="AE59" s="92">
        <v>0</v>
      </c>
      <c r="AF59" s="92">
        <v>0</v>
      </c>
      <c r="AG59" s="92">
        <v>0</v>
      </c>
      <c r="AH59" s="92">
        <v>0</v>
      </c>
      <c r="AI59" s="92">
        <v>0</v>
      </c>
      <c r="AJ59" s="92">
        <v>0</v>
      </c>
      <c r="AK59" s="92">
        <v>0</v>
      </c>
      <c r="AL59" s="92">
        <v>0</v>
      </c>
      <c r="AM59" s="92">
        <v>0</v>
      </c>
      <c r="AN59" s="92">
        <v>0</v>
      </c>
      <c r="AO59" s="92">
        <v>0</v>
      </c>
      <c r="AP59" s="92">
        <v>0</v>
      </c>
      <c r="AQ59" s="92">
        <v>0</v>
      </c>
      <c r="AR59" s="92">
        <v>0</v>
      </c>
      <c r="AS59" s="93">
        <v>0</v>
      </c>
    </row>
    <row r="60" spans="1:45" x14ac:dyDescent="0.3">
      <c r="A60" s="51" t="s">
        <v>13</v>
      </c>
      <c r="B60" s="55" t="s">
        <v>221</v>
      </c>
      <c r="C60" s="55" t="s">
        <v>261</v>
      </c>
      <c r="D60" s="55" t="s">
        <v>223</v>
      </c>
      <c r="E60" s="55" t="s">
        <v>262</v>
      </c>
      <c r="F60" s="55" t="s">
        <v>7</v>
      </c>
      <c r="G60" s="55" t="s">
        <v>191</v>
      </c>
      <c r="H60" s="55" t="s">
        <v>198</v>
      </c>
      <c r="I60" s="55"/>
      <c r="J60" s="55"/>
      <c r="K60" s="55"/>
      <c r="L60" s="55"/>
      <c r="M60" s="94">
        <v>3.878479091095552</v>
      </c>
      <c r="N60" s="94">
        <v>3.8288125233931636</v>
      </c>
      <c r="O60" s="94">
        <v>3.8943478187762777</v>
      </c>
      <c r="P60" s="94">
        <v>3.7709736560059506</v>
      </c>
      <c r="Q60" s="94">
        <v>3.6491204171615337</v>
      </c>
      <c r="R60" s="94">
        <v>3.7389603159195808</v>
      </c>
      <c r="S60" s="94">
        <v>3.8322441352121057</v>
      </c>
      <c r="T60" s="94">
        <v>3.9257884997149501</v>
      </c>
      <c r="U60" s="94">
        <v>3.9669177807831746</v>
      </c>
      <c r="V60" s="94">
        <v>4.008047061851399</v>
      </c>
      <c r="W60" s="94">
        <v>4.0491763429196235</v>
      </c>
      <c r="X60" s="94">
        <v>4.0903056239878479</v>
      </c>
      <c r="Y60" s="94">
        <v>4.1314349050560724</v>
      </c>
      <c r="Z60" s="94">
        <v>4.1182973887485916</v>
      </c>
      <c r="AA60" s="94">
        <v>4.10515987244111</v>
      </c>
      <c r="AB60" s="94">
        <v>4.0920223561336293</v>
      </c>
      <c r="AC60" s="94">
        <v>4.0788848398261477</v>
      </c>
      <c r="AD60" s="94">
        <v>4.065747323518667</v>
      </c>
      <c r="AE60" s="94">
        <v>4.0526098072111862</v>
      </c>
      <c r="AF60" s="94">
        <v>4.0394722909037046</v>
      </c>
      <c r="AG60" s="94">
        <v>4.0263347745962239</v>
      </c>
      <c r="AH60" s="94">
        <v>4.0131972582887423</v>
      </c>
      <c r="AI60" s="94">
        <v>4.0000597419812616</v>
      </c>
      <c r="AJ60" s="94">
        <v>3.8879272050776885</v>
      </c>
      <c r="AK60" s="94">
        <v>3.7757946681741155</v>
      </c>
      <c r="AL60" s="94">
        <v>3.6636621312705429</v>
      </c>
      <c r="AM60" s="94">
        <v>3.5515295943669698</v>
      </c>
      <c r="AN60" s="94">
        <v>3.4393970574633967</v>
      </c>
      <c r="AO60" s="94">
        <v>3.3272645205598237</v>
      </c>
      <c r="AP60" s="94">
        <v>3.2151319836562511</v>
      </c>
      <c r="AQ60" s="94">
        <v>3.102999446752678</v>
      </c>
      <c r="AR60" s="94">
        <v>2.990866909849105</v>
      </c>
      <c r="AS60" s="95">
        <v>2.8787343729455319</v>
      </c>
    </row>
    <row r="61" spans="1:45" x14ac:dyDescent="0.3">
      <c r="A61" s="51" t="s">
        <v>13</v>
      </c>
      <c r="B61" s="54" t="s">
        <v>221</v>
      </c>
      <c r="C61" s="54" t="s">
        <v>263</v>
      </c>
      <c r="D61" s="54" t="s">
        <v>223</v>
      </c>
      <c r="E61" s="54" t="s">
        <v>264</v>
      </c>
      <c r="F61" s="54" t="s">
        <v>7</v>
      </c>
      <c r="G61" s="54" t="s">
        <v>191</v>
      </c>
      <c r="H61" s="54" t="s">
        <v>198</v>
      </c>
      <c r="I61" s="54"/>
      <c r="J61" s="54"/>
      <c r="K61" s="54"/>
      <c r="L61" s="54"/>
      <c r="M61" s="92">
        <v>0</v>
      </c>
      <c r="N61" s="92">
        <v>0</v>
      </c>
      <c r="O61" s="92">
        <v>0</v>
      </c>
      <c r="P61" s="92">
        <v>0</v>
      </c>
      <c r="Q61" s="92">
        <v>0</v>
      </c>
      <c r="R61" s="92">
        <v>0</v>
      </c>
      <c r="S61" s="92">
        <v>0</v>
      </c>
      <c r="T61" s="92">
        <v>0</v>
      </c>
      <c r="U61" s="92">
        <v>0</v>
      </c>
      <c r="V61" s="92">
        <v>0</v>
      </c>
      <c r="W61" s="92">
        <v>0</v>
      </c>
      <c r="X61" s="92">
        <v>0</v>
      </c>
      <c r="Y61" s="92">
        <v>0</v>
      </c>
      <c r="Z61" s="92">
        <v>0</v>
      </c>
      <c r="AA61" s="92">
        <v>0</v>
      </c>
      <c r="AB61" s="92">
        <v>0</v>
      </c>
      <c r="AC61" s="92">
        <v>0</v>
      </c>
      <c r="AD61" s="92">
        <v>0</v>
      </c>
      <c r="AE61" s="92">
        <v>0</v>
      </c>
      <c r="AF61" s="92">
        <v>0</v>
      </c>
      <c r="AG61" s="92">
        <v>0</v>
      </c>
      <c r="AH61" s="92">
        <v>0</v>
      </c>
      <c r="AI61" s="92">
        <v>0</v>
      </c>
      <c r="AJ61" s="92">
        <v>0</v>
      </c>
      <c r="AK61" s="92">
        <v>0</v>
      </c>
      <c r="AL61" s="92">
        <v>0</v>
      </c>
      <c r="AM61" s="92">
        <v>0</v>
      </c>
      <c r="AN61" s="92">
        <v>0</v>
      </c>
      <c r="AO61" s="92">
        <v>0</v>
      </c>
      <c r="AP61" s="92">
        <v>0</v>
      </c>
      <c r="AQ61" s="92">
        <v>0</v>
      </c>
      <c r="AR61" s="92">
        <v>0</v>
      </c>
      <c r="AS61" s="93">
        <v>0</v>
      </c>
    </row>
    <row r="62" spans="1:45" x14ac:dyDescent="0.3">
      <c r="A62" s="51" t="s">
        <v>13</v>
      </c>
      <c r="B62" s="54" t="s">
        <v>221</v>
      </c>
      <c r="C62" s="54" t="s">
        <v>265</v>
      </c>
      <c r="D62" s="54" t="s">
        <v>223</v>
      </c>
      <c r="E62" s="54" t="s">
        <v>266</v>
      </c>
      <c r="F62" s="54" t="s">
        <v>7</v>
      </c>
      <c r="G62" s="54" t="s">
        <v>191</v>
      </c>
      <c r="H62" s="54" t="s">
        <v>198</v>
      </c>
      <c r="I62" s="54"/>
      <c r="J62" s="54"/>
      <c r="K62" s="54"/>
      <c r="L62" s="54"/>
      <c r="M62" s="92">
        <v>57.879108955313448</v>
      </c>
      <c r="N62" s="92">
        <v>57.14600595497113</v>
      </c>
      <c r="O62" s="92">
        <v>58.115920292139762</v>
      </c>
      <c r="P62" s="92">
        <v>56.275410503153175</v>
      </c>
      <c r="Q62" s="92">
        <v>54.456498621465691</v>
      </c>
      <c r="R62" s="92">
        <v>54.456498621465691</v>
      </c>
      <c r="S62" s="92">
        <v>54.456498621465691</v>
      </c>
      <c r="T62" s="92">
        <v>54.456498621465691</v>
      </c>
      <c r="U62" s="92">
        <v>49.228674753804988</v>
      </c>
      <c r="V62" s="92">
        <v>44.000850886144278</v>
      </c>
      <c r="W62" s="92">
        <v>38.773027018483575</v>
      </c>
      <c r="X62" s="92">
        <v>33.545203150822871</v>
      </c>
      <c r="Y62" s="92">
        <v>28.317379283162161</v>
      </c>
      <c r="Z62" s="92">
        <v>28.317379283162161</v>
      </c>
      <c r="AA62" s="92">
        <v>28.317379283162161</v>
      </c>
      <c r="AB62" s="92">
        <v>28.317379283162161</v>
      </c>
      <c r="AC62" s="92">
        <v>28.317379283162161</v>
      </c>
      <c r="AD62" s="92">
        <v>28.317379283162161</v>
      </c>
      <c r="AE62" s="92">
        <v>28.317379283162161</v>
      </c>
      <c r="AF62" s="92">
        <v>28.317379283162161</v>
      </c>
      <c r="AG62" s="92">
        <v>28.317379283162161</v>
      </c>
      <c r="AH62" s="92">
        <v>28.317379283162161</v>
      </c>
      <c r="AI62" s="92">
        <v>28.317379283162161</v>
      </c>
      <c r="AJ62" s="92">
        <v>28.317379283162161</v>
      </c>
      <c r="AK62" s="92">
        <v>28.317379283162161</v>
      </c>
      <c r="AL62" s="92">
        <v>28.317379283162161</v>
      </c>
      <c r="AM62" s="92">
        <v>28.317379283162161</v>
      </c>
      <c r="AN62" s="92">
        <v>28.317379283162161</v>
      </c>
      <c r="AO62" s="92">
        <v>28.317379283162161</v>
      </c>
      <c r="AP62" s="92">
        <v>28.317379283162161</v>
      </c>
      <c r="AQ62" s="92">
        <v>28.317379283162161</v>
      </c>
      <c r="AR62" s="92">
        <v>28.317379283162161</v>
      </c>
      <c r="AS62" s="93">
        <v>28.317379283162161</v>
      </c>
    </row>
    <row r="63" spans="1:45" x14ac:dyDescent="0.3">
      <c r="A63" s="51" t="s">
        <v>13</v>
      </c>
      <c r="B63" s="54" t="s">
        <v>221</v>
      </c>
      <c r="C63" s="54" t="s">
        <v>267</v>
      </c>
      <c r="D63" s="54" t="s">
        <v>223</v>
      </c>
      <c r="E63" s="54" t="s">
        <v>268</v>
      </c>
      <c r="F63" s="54" t="s">
        <v>7</v>
      </c>
      <c r="G63" s="54" t="s">
        <v>191</v>
      </c>
      <c r="H63" s="54" t="s">
        <v>198</v>
      </c>
      <c r="I63" s="54"/>
      <c r="J63" s="54"/>
      <c r="K63" s="54"/>
      <c r="L63" s="54"/>
      <c r="M63" s="92">
        <v>9.0634113967173988</v>
      </c>
      <c r="N63" s="92">
        <v>9.5137857663846024</v>
      </c>
      <c r="O63" s="92">
        <v>9.7102315598067719</v>
      </c>
      <c r="P63" s="92">
        <v>11.106222198230309</v>
      </c>
      <c r="Q63" s="92">
        <v>10.302583433019914</v>
      </c>
      <c r="R63" s="92">
        <v>10.65184101139929</v>
      </c>
      <c r="S63" s="92">
        <v>11.020394710393704</v>
      </c>
      <c r="T63" s="92">
        <v>11.417128919967878</v>
      </c>
      <c r="U63" s="92">
        <v>11.877020413554195</v>
      </c>
      <c r="V63" s="92">
        <v>12.336911907140513</v>
      </c>
      <c r="W63" s="92">
        <v>12.796803400726832</v>
      </c>
      <c r="X63" s="92">
        <v>13.256694894313149</v>
      </c>
      <c r="Y63" s="92">
        <v>13.716586387899467</v>
      </c>
      <c r="Z63" s="92">
        <v>14.122492055635259</v>
      </c>
      <c r="AA63" s="92">
        <v>14.52839772337105</v>
      </c>
      <c r="AB63" s="92">
        <v>14.934303391106841</v>
      </c>
      <c r="AC63" s="92">
        <v>15.340209058842634</v>
      </c>
      <c r="AD63" s="92">
        <v>15.746114726578426</v>
      </c>
      <c r="AE63" s="92">
        <v>16.152020394314217</v>
      </c>
      <c r="AF63" s="92">
        <v>16.557926062050008</v>
      </c>
      <c r="AG63" s="92">
        <v>16.963831729785802</v>
      </c>
      <c r="AH63" s="92">
        <v>17.369737397521593</v>
      </c>
      <c r="AI63" s="92">
        <v>17.775643065257384</v>
      </c>
      <c r="AJ63" s="92">
        <v>18.12809799059119</v>
      </c>
      <c r="AK63" s="92">
        <v>18.480552915924996</v>
      </c>
      <c r="AL63" s="92">
        <v>18.833007841258805</v>
      </c>
      <c r="AM63" s="92">
        <v>19.185462766592611</v>
      </c>
      <c r="AN63" s="92">
        <v>19.537917691926417</v>
      </c>
      <c r="AO63" s="92">
        <v>19.890372617260223</v>
      </c>
      <c r="AP63" s="92">
        <v>20.242827542594029</v>
      </c>
      <c r="AQ63" s="92">
        <v>20.595282467927838</v>
      </c>
      <c r="AR63" s="92">
        <v>20.947737393261644</v>
      </c>
      <c r="AS63" s="93">
        <v>21.30019231859545</v>
      </c>
    </row>
    <row r="64" spans="1:45" x14ac:dyDescent="0.3">
      <c r="A64" s="51" t="s">
        <v>13</v>
      </c>
      <c r="B64" s="54" t="s">
        <v>221</v>
      </c>
      <c r="C64" s="54" t="s">
        <v>269</v>
      </c>
      <c r="D64" s="54" t="s">
        <v>223</v>
      </c>
      <c r="E64" s="54" t="s">
        <v>270</v>
      </c>
      <c r="F64" s="54" t="s">
        <v>7</v>
      </c>
      <c r="G64" s="54" t="s">
        <v>191</v>
      </c>
      <c r="H64" s="54" t="s">
        <v>198</v>
      </c>
      <c r="I64" s="54"/>
      <c r="J64" s="54"/>
      <c r="K64" s="54"/>
      <c r="L64" s="54"/>
      <c r="M64" s="92">
        <v>1.0711848288175179</v>
      </c>
      <c r="N64" s="92">
        <v>2.1998690895089372</v>
      </c>
      <c r="O64" s="92">
        <v>2.838523923194602</v>
      </c>
      <c r="P64" s="92">
        <v>3.492028208111746</v>
      </c>
      <c r="Q64" s="92">
        <v>4.5353018787755452</v>
      </c>
      <c r="R64" s="92">
        <v>4.6227203675087809</v>
      </c>
      <c r="S64" s="92">
        <v>4.7130164943358235</v>
      </c>
      <c r="T64" s="92">
        <v>4.803086347714892</v>
      </c>
      <c r="U64" s="92">
        <v>4.8292493383305128</v>
      </c>
      <c r="V64" s="92">
        <v>4.8554123289461337</v>
      </c>
      <c r="W64" s="92">
        <v>4.8815753195617537</v>
      </c>
      <c r="X64" s="92">
        <v>4.9077383101773746</v>
      </c>
      <c r="Y64" s="92">
        <v>4.9339013007929955</v>
      </c>
      <c r="Z64" s="92">
        <v>4.8425258818037662</v>
      </c>
      <c r="AA64" s="92">
        <v>4.751150462814536</v>
      </c>
      <c r="AB64" s="92">
        <v>4.6597750438253067</v>
      </c>
      <c r="AC64" s="92">
        <v>4.5683996248360765</v>
      </c>
      <c r="AD64" s="92">
        <v>4.4770242058468472</v>
      </c>
      <c r="AE64" s="92">
        <v>4.3856487868576179</v>
      </c>
      <c r="AF64" s="92">
        <v>4.2942733678683878</v>
      </c>
      <c r="AG64" s="92">
        <v>4.2028979488791585</v>
      </c>
      <c r="AH64" s="92">
        <v>4.1115225298899283</v>
      </c>
      <c r="AI64" s="92">
        <v>4.020147110900699</v>
      </c>
      <c r="AJ64" s="92">
        <v>3.8592247695637409</v>
      </c>
      <c r="AK64" s="92">
        <v>3.6983024282267829</v>
      </c>
      <c r="AL64" s="92">
        <v>3.5373800868898249</v>
      </c>
      <c r="AM64" s="92">
        <v>3.3764577455528668</v>
      </c>
      <c r="AN64" s="92">
        <v>3.2155354042159088</v>
      </c>
      <c r="AO64" s="92">
        <v>3.0546130628789507</v>
      </c>
      <c r="AP64" s="92">
        <v>2.8936907215419927</v>
      </c>
      <c r="AQ64" s="92">
        <v>2.7327683802050347</v>
      </c>
      <c r="AR64" s="92">
        <v>2.5718460388680766</v>
      </c>
      <c r="AS64" s="93">
        <v>2.4109236975311186</v>
      </c>
    </row>
    <row r="65" spans="1:45" x14ac:dyDescent="0.3">
      <c r="A65" s="51" t="s">
        <v>13</v>
      </c>
      <c r="B65" s="54" t="s">
        <v>221</v>
      </c>
      <c r="C65" s="54" t="s">
        <v>271</v>
      </c>
      <c r="D65" s="54" t="s">
        <v>223</v>
      </c>
      <c r="E65" s="54" t="s">
        <v>272</v>
      </c>
      <c r="F65" s="54" t="s">
        <v>7</v>
      </c>
      <c r="G65" s="54" t="s">
        <v>191</v>
      </c>
      <c r="H65" s="54" t="s">
        <v>198</v>
      </c>
      <c r="I65" s="54"/>
      <c r="J65" s="54"/>
      <c r="K65" s="54"/>
      <c r="L65" s="54"/>
      <c r="M65" s="92">
        <v>0.52667255799790935</v>
      </c>
      <c r="N65" s="92">
        <v>0.79474547995546296</v>
      </c>
      <c r="O65" s="92">
        <v>0.68087004125093253</v>
      </c>
      <c r="P65" s="92">
        <v>0.82882731359998818</v>
      </c>
      <c r="Q65" s="92">
        <v>0.45900152145690726</v>
      </c>
      <c r="R65" s="92">
        <v>0.46784883094247826</v>
      </c>
      <c r="S65" s="92">
        <v>0.47698737578537809</v>
      </c>
      <c r="T65" s="92">
        <v>0.48610302030991742</v>
      </c>
      <c r="U65" s="92">
        <v>0.48875088208834322</v>
      </c>
      <c r="V65" s="92">
        <v>0.49139874386676907</v>
      </c>
      <c r="W65" s="92">
        <v>0.49404660564519487</v>
      </c>
      <c r="X65" s="92">
        <v>0.49669446742362072</v>
      </c>
      <c r="Y65" s="92">
        <v>0.49934232920204652</v>
      </c>
      <c r="Z65" s="92">
        <v>0.49009455309785865</v>
      </c>
      <c r="AA65" s="92">
        <v>0.48084677699367084</v>
      </c>
      <c r="AB65" s="92">
        <v>0.47159900088948303</v>
      </c>
      <c r="AC65" s="92">
        <v>0.46235122478529517</v>
      </c>
      <c r="AD65" s="92">
        <v>0.4531034486811073</v>
      </c>
      <c r="AE65" s="92">
        <v>0.44385567257691949</v>
      </c>
      <c r="AF65" s="92">
        <v>0.43460789647273168</v>
      </c>
      <c r="AG65" s="92">
        <v>0.42536012036854381</v>
      </c>
      <c r="AH65" s="92">
        <v>0.41611234426435595</v>
      </c>
      <c r="AI65" s="92">
        <v>0.40686456816016814</v>
      </c>
      <c r="AJ65" s="92">
        <v>0.39057819925146531</v>
      </c>
      <c r="AK65" s="92">
        <v>0.37429183034276248</v>
      </c>
      <c r="AL65" s="92">
        <v>0.3580054614340597</v>
      </c>
      <c r="AM65" s="92">
        <v>0.34171909252535687</v>
      </c>
      <c r="AN65" s="92">
        <v>0.32543272361665404</v>
      </c>
      <c r="AO65" s="92">
        <v>0.30914635470795127</v>
      </c>
      <c r="AP65" s="92">
        <v>0.29285998579924843</v>
      </c>
      <c r="AQ65" s="92">
        <v>0.2765736168905456</v>
      </c>
      <c r="AR65" s="92">
        <v>0.26028724798184277</v>
      </c>
      <c r="AS65" s="93">
        <v>0.24400087907313997</v>
      </c>
    </row>
    <row r="66" spans="1:45" x14ac:dyDescent="0.3">
      <c r="A66" s="51" t="s">
        <v>13</v>
      </c>
      <c r="B66" s="54" t="s">
        <v>221</v>
      </c>
      <c r="C66" s="54" t="s">
        <v>273</v>
      </c>
      <c r="D66" s="54" t="s">
        <v>223</v>
      </c>
      <c r="E66" s="54" t="s">
        <v>274</v>
      </c>
      <c r="F66" s="54" t="s">
        <v>7</v>
      </c>
      <c r="G66" s="54" t="s">
        <v>191</v>
      </c>
      <c r="H66" s="54" t="s">
        <v>198</v>
      </c>
      <c r="I66" s="54"/>
      <c r="J66" s="54"/>
      <c r="K66" s="54"/>
      <c r="L66" s="54"/>
      <c r="M66" s="92">
        <v>0</v>
      </c>
      <c r="N66" s="92">
        <v>0</v>
      </c>
      <c r="O66" s="92">
        <v>0</v>
      </c>
      <c r="P66" s="92">
        <v>0</v>
      </c>
      <c r="Q66" s="92">
        <v>0</v>
      </c>
      <c r="R66" s="92">
        <v>0</v>
      </c>
      <c r="S66" s="92">
        <v>0</v>
      </c>
      <c r="T66" s="92">
        <v>0</v>
      </c>
      <c r="U66" s="92">
        <v>0</v>
      </c>
      <c r="V66" s="92">
        <v>0</v>
      </c>
      <c r="W66" s="92">
        <v>0</v>
      </c>
      <c r="X66" s="92">
        <v>0</v>
      </c>
      <c r="Y66" s="92">
        <v>0</v>
      </c>
      <c r="Z66" s="92">
        <v>0</v>
      </c>
      <c r="AA66" s="92">
        <v>0</v>
      </c>
      <c r="AB66" s="92">
        <v>0</v>
      </c>
      <c r="AC66" s="92">
        <v>0</v>
      </c>
      <c r="AD66" s="92">
        <v>0</v>
      </c>
      <c r="AE66" s="92">
        <v>0</v>
      </c>
      <c r="AF66" s="92">
        <v>0</v>
      </c>
      <c r="AG66" s="92">
        <v>0</v>
      </c>
      <c r="AH66" s="92">
        <v>0</v>
      </c>
      <c r="AI66" s="92">
        <v>0</v>
      </c>
      <c r="AJ66" s="92">
        <v>0</v>
      </c>
      <c r="AK66" s="92">
        <v>0</v>
      </c>
      <c r="AL66" s="92">
        <v>0</v>
      </c>
      <c r="AM66" s="92">
        <v>0</v>
      </c>
      <c r="AN66" s="92">
        <v>0</v>
      </c>
      <c r="AO66" s="92">
        <v>0</v>
      </c>
      <c r="AP66" s="92">
        <v>0</v>
      </c>
      <c r="AQ66" s="92">
        <v>0</v>
      </c>
      <c r="AR66" s="92">
        <v>0</v>
      </c>
      <c r="AS66" s="93">
        <v>0</v>
      </c>
    </row>
    <row r="67" spans="1:45" x14ac:dyDescent="0.3">
      <c r="A67" s="51" t="s">
        <v>13</v>
      </c>
      <c r="B67" s="54" t="s">
        <v>221</v>
      </c>
      <c r="C67" s="54" t="s">
        <v>275</v>
      </c>
      <c r="D67" s="54" t="s">
        <v>223</v>
      </c>
      <c r="E67" s="54" t="s">
        <v>276</v>
      </c>
      <c r="F67" s="54" t="s">
        <v>7</v>
      </c>
      <c r="G67" s="54" t="s">
        <v>191</v>
      </c>
      <c r="H67" s="54" t="s">
        <v>198</v>
      </c>
      <c r="I67" s="54"/>
      <c r="J67" s="54"/>
      <c r="K67" s="54"/>
      <c r="L67" s="54"/>
      <c r="M67" s="92">
        <v>3.3564095283186308</v>
      </c>
      <c r="N67" s="92">
        <v>3.3137378284434615</v>
      </c>
      <c r="O67" s="92">
        <v>3.3701422177411851</v>
      </c>
      <c r="P67" s="92">
        <v>3.2633773458629536</v>
      </c>
      <c r="Q67" s="92">
        <v>3.1579419105216782</v>
      </c>
      <c r="R67" s="92">
        <v>3.1579419105216782</v>
      </c>
      <c r="S67" s="92">
        <v>3.1579419105216782</v>
      </c>
      <c r="T67" s="92">
        <v>3.1579419105216782</v>
      </c>
      <c r="U67" s="92">
        <v>3.1263624914164612</v>
      </c>
      <c r="V67" s="92">
        <v>3.0947830723112446</v>
      </c>
      <c r="W67" s="92">
        <v>3.0632036532060276</v>
      </c>
      <c r="X67" s="92">
        <v>3.0316242341008111</v>
      </c>
      <c r="Y67" s="92">
        <v>3.0000448149955941</v>
      </c>
      <c r="Z67" s="92">
        <v>2.8926747900378569</v>
      </c>
      <c r="AA67" s="92">
        <v>2.7853047650801201</v>
      </c>
      <c r="AB67" s="92">
        <v>2.677934740122383</v>
      </c>
      <c r="AC67" s="92">
        <v>2.5705647151646458</v>
      </c>
      <c r="AD67" s="92">
        <v>2.4631946902069091</v>
      </c>
      <c r="AE67" s="92">
        <v>2.3558246652491719</v>
      </c>
      <c r="AF67" s="92">
        <v>2.2484546402914347</v>
      </c>
      <c r="AG67" s="92">
        <v>2.141084615333698</v>
      </c>
      <c r="AH67" s="92">
        <v>2.0337145903759604</v>
      </c>
      <c r="AI67" s="92">
        <v>1.9263445654182236</v>
      </c>
      <c r="AJ67" s="92">
        <v>1.9263445654182236</v>
      </c>
      <c r="AK67" s="92">
        <v>1.9263445654182236</v>
      </c>
      <c r="AL67" s="92">
        <v>1.9263445654182236</v>
      </c>
      <c r="AM67" s="92">
        <v>1.9263445654182236</v>
      </c>
      <c r="AN67" s="92">
        <v>1.9263445654182236</v>
      </c>
      <c r="AO67" s="92">
        <v>1.9263445654182236</v>
      </c>
      <c r="AP67" s="92">
        <v>1.9263445654182236</v>
      </c>
      <c r="AQ67" s="92">
        <v>1.9263445654182236</v>
      </c>
      <c r="AR67" s="92">
        <v>1.9263445654182236</v>
      </c>
      <c r="AS67" s="93">
        <v>1.9263445654182236</v>
      </c>
    </row>
    <row r="68" spans="1:45" x14ac:dyDescent="0.3">
      <c r="A68" s="51" t="s">
        <v>13</v>
      </c>
      <c r="B68" s="54" t="s">
        <v>221</v>
      </c>
      <c r="C68" s="54" t="s">
        <v>277</v>
      </c>
      <c r="D68" s="54" t="s">
        <v>223</v>
      </c>
      <c r="E68" s="54" t="s">
        <v>278</v>
      </c>
      <c r="F68" s="54" t="s">
        <v>7</v>
      </c>
      <c r="G68" s="54" t="s">
        <v>191</v>
      </c>
      <c r="H68" s="54" t="s">
        <v>198</v>
      </c>
      <c r="I68" s="54"/>
      <c r="J68" s="54"/>
      <c r="K68" s="54"/>
      <c r="L68" s="54"/>
      <c r="M68" s="92">
        <v>8.3407120629124432</v>
      </c>
      <c r="N68" s="92">
        <v>8.3011845811846605</v>
      </c>
      <c r="O68" s="92">
        <v>6.700997212428673</v>
      </c>
      <c r="P68" s="92">
        <v>7.7616948284177276</v>
      </c>
      <c r="Q68" s="92">
        <v>7.5581311533052622</v>
      </c>
      <c r="R68" s="92">
        <v>7.8143517994023108</v>
      </c>
      <c r="S68" s="92">
        <v>8.0847283716616314</v>
      </c>
      <c r="T68" s="92">
        <v>8.375778593041451</v>
      </c>
      <c r="U68" s="92">
        <v>8.6931085650782265</v>
      </c>
      <c r="V68" s="92">
        <v>9.010438537115002</v>
      </c>
      <c r="W68" s="92">
        <v>9.3277685091517757</v>
      </c>
      <c r="X68" s="92">
        <v>9.6450984811885512</v>
      </c>
      <c r="Y68" s="92">
        <v>9.9624284532253267</v>
      </c>
      <c r="Z68" s="92">
        <v>10.387335632400168</v>
      </c>
      <c r="AA68" s="92">
        <v>10.812242811575008</v>
      </c>
      <c r="AB68" s="92">
        <v>11.237149990749849</v>
      </c>
      <c r="AC68" s="92">
        <v>11.662057169924688</v>
      </c>
      <c r="AD68" s="92">
        <v>12.08696434909953</v>
      </c>
      <c r="AE68" s="92">
        <v>12.511871528274369</v>
      </c>
      <c r="AF68" s="92">
        <v>12.936778707449211</v>
      </c>
      <c r="AG68" s="92">
        <v>13.361685886624052</v>
      </c>
      <c r="AH68" s="92">
        <v>13.786593065798893</v>
      </c>
      <c r="AI68" s="92">
        <v>14.211500244973733</v>
      </c>
      <c r="AJ68" s="92">
        <v>14.589109165645414</v>
      </c>
      <c r="AK68" s="92">
        <v>14.966718086317098</v>
      </c>
      <c r="AL68" s="92">
        <v>15.344327006988781</v>
      </c>
      <c r="AM68" s="92">
        <v>15.721935927660462</v>
      </c>
      <c r="AN68" s="92">
        <v>16.099544848332144</v>
      </c>
      <c r="AO68" s="92">
        <v>16.477153769003827</v>
      </c>
      <c r="AP68" s="92">
        <v>16.854762689675511</v>
      </c>
      <c r="AQ68" s="92">
        <v>17.232371610347194</v>
      </c>
      <c r="AR68" s="92">
        <v>17.609980531018874</v>
      </c>
      <c r="AS68" s="93">
        <v>17.987589451690557</v>
      </c>
    </row>
    <row r="69" spans="1:45" x14ac:dyDescent="0.3">
      <c r="A69" s="51" t="s">
        <v>13</v>
      </c>
      <c r="B69" s="54" t="s">
        <v>221</v>
      </c>
      <c r="C69" s="54" t="s">
        <v>279</v>
      </c>
      <c r="D69" s="54" t="s">
        <v>223</v>
      </c>
      <c r="E69" s="54" t="s">
        <v>280</v>
      </c>
      <c r="F69" s="54" t="s">
        <v>7</v>
      </c>
      <c r="G69" s="54" t="s">
        <v>191</v>
      </c>
      <c r="H69" s="54" t="s">
        <v>198</v>
      </c>
      <c r="I69" s="54"/>
      <c r="J69" s="54"/>
      <c r="K69" s="54"/>
      <c r="L69" s="54"/>
      <c r="M69" s="92">
        <v>1.3578327995366846</v>
      </c>
      <c r="N69" s="92">
        <v>2.7884961928242529</v>
      </c>
      <c r="O69" s="92">
        <v>2.0794893183359315</v>
      </c>
      <c r="P69" s="92">
        <v>2.5778159854190794</v>
      </c>
      <c r="Q69" s="92">
        <v>2.9787146981615358</v>
      </c>
      <c r="R69" s="92">
        <v>3.0302934371685777</v>
      </c>
      <c r="S69" s="92">
        <v>3.0834676294250944</v>
      </c>
      <c r="T69" s="92">
        <v>3.1364052731959178</v>
      </c>
      <c r="U69" s="92">
        <v>3.1477825512218622</v>
      </c>
      <c r="V69" s="92">
        <v>3.1591598292478067</v>
      </c>
      <c r="W69" s="92">
        <v>3.1705371072737512</v>
      </c>
      <c r="X69" s="92">
        <v>3.1819143852996956</v>
      </c>
      <c r="Y69" s="92">
        <v>3.1932916633256401</v>
      </c>
      <c r="Z69" s="92">
        <v>3.130451964552325</v>
      </c>
      <c r="AA69" s="92">
        <v>3.0676122657790095</v>
      </c>
      <c r="AB69" s="92">
        <v>3.0047725670056944</v>
      </c>
      <c r="AC69" s="92">
        <v>2.9419328682323789</v>
      </c>
      <c r="AD69" s="92">
        <v>2.8790931694590638</v>
      </c>
      <c r="AE69" s="92">
        <v>2.8162534706857487</v>
      </c>
      <c r="AF69" s="92">
        <v>2.7534137719124332</v>
      </c>
      <c r="AG69" s="92">
        <v>2.6905740731391181</v>
      </c>
      <c r="AH69" s="92">
        <v>2.6277343743658026</v>
      </c>
      <c r="AI69" s="92">
        <v>2.5648946755924875</v>
      </c>
      <c r="AJ69" s="92">
        <v>2.4606394969284282</v>
      </c>
      <c r="AK69" s="92">
        <v>2.3563843182643684</v>
      </c>
      <c r="AL69" s="92">
        <v>2.2521291396003091</v>
      </c>
      <c r="AM69" s="92">
        <v>2.1478739609362494</v>
      </c>
      <c r="AN69" s="92">
        <v>2.0436187822721901</v>
      </c>
      <c r="AO69" s="92">
        <v>1.9393636036081303</v>
      </c>
      <c r="AP69" s="92">
        <v>1.835108424944071</v>
      </c>
      <c r="AQ69" s="92">
        <v>1.7308532462800115</v>
      </c>
      <c r="AR69" s="92">
        <v>1.6265980676159519</v>
      </c>
      <c r="AS69" s="93">
        <v>1.5223428889518924</v>
      </c>
    </row>
    <row r="70" spans="1:45" x14ac:dyDescent="0.3">
      <c r="A70" s="51" t="s">
        <v>13</v>
      </c>
      <c r="B70" s="54" t="s">
        <v>221</v>
      </c>
      <c r="C70" s="54" t="s">
        <v>281</v>
      </c>
      <c r="D70" s="54" t="s">
        <v>223</v>
      </c>
      <c r="E70" s="54" t="s">
        <v>282</v>
      </c>
      <c r="F70" s="54" t="s">
        <v>7</v>
      </c>
      <c r="G70" s="54" t="s">
        <v>191</v>
      </c>
      <c r="H70" s="54" t="s">
        <v>198</v>
      </c>
      <c r="I70" s="54"/>
      <c r="J70" s="54"/>
      <c r="K70" s="54"/>
      <c r="L70" s="54"/>
      <c r="M70" s="92">
        <v>0.97727367004619892</v>
      </c>
      <c r="N70" s="92">
        <v>9.7829231502130923E-2</v>
      </c>
      <c r="O70" s="92">
        <v>0.41878050784018589</v>
      </c>
      <c r="P70" s="92">
        <v>0.66369912375777396</v>
      </c>
      <c r="Q70" s="92">
        <v>8.3159389476244225E-2</v>
      </c>
      <c r="R70" s="92">
        <v>8.4599358348868212E-2</v>
      </c>
      <c r="S70" s="92">
        <v>8.6083868888489068E-2</v>
      </c>
      <c r="T70" s="92">
        <v>8.7561775496667965E-2</v>
      </c>
      <c r="U70" s="92">
        <v>8.7879404941046443E-2</v>
      </c>
      <c r="V70" s="92">
        <v>8.8197034385424922E-2</v>
      </c>
      <c r="W70" s="92">
        <v>8.8514663829803386E-2</v>
      </c>
      <c r="X70" s="92">
        <v>8.8832293274181864E-2</v>
      </c>
      <c r="Y70" s="92">
        <v>8.9149922718560343E-2</v>
      </c>
      <c r="Z70" s="92">
        <v>8.7395571760381874E-2</v>
      </c>
      <c r="AA70" s="92">
        <v>8.5641220802203405E-2</v>
      </c>
      <c r="AB70" s="92">
        <v>8.3886869844024922E-2</v>
      </c>
      <c r="AC70" s="92">
        <v>8.2132518885846453E-2</v>
      </c>
      <c r="AD70" s="92">
        <v>8.0378167927667984E-2</v>
      </c>
      <c r="AE70" s="92">
        <v>7.8623816969489516E-2</v>
      </c>
      <c r="AF70" s="92">
        <v>7.6869466011311047E-2</v>
      </c>
      <c r="AG70" s="92">
        <v>7.5115115053132564E-2</v>
      </c>
      <c r="AH70" s="92">
        <v>7.3360764094954095E-2</v>
      </c>
      <c r="AI70" s="92">
        <v>7.1606413136775626E-2</v>
      </c>
      <c r="AJ70" s="92">
        <v>6.8695829920198709E-2</v>
      </c>
      <c r="AK70" s="92">
        <v>6.5785246703621791E-2</v>
      </c>
      <c r="AL70" s="92">
        <v>6.2874663487044874E-2</v>
      </c>
      <c r="AM70" s="92">
        <v>5.996408027046795E-2</v>
      </c>
      <c r="AN70" s="92">
        <v>5.7053497053891025E-2</v>
      </c>
      <c r="AO70" s="92">
        <v>5.4142913837314108E-2</v>
      </c>
      <c r="AP70" s="92">
        <v>5.123233062073719E-2</v>
      </c>
      <c r="AQ70" s="92">
        <v>4.8321747404160273E-2</v>
      </c>
      <c r="AR70" s="92">
        <v>4.5411164187583355E-2</v>
      </c>
      <c r="AS70" s="93">
        <v>4.2500580971006431E-2</v>
      </c>
    </row>
    <row r="71" spans="1:45" x14ac:dyDescent="0.3">
      <c r="A71" s="51" t="s">
        <v>13</v>
      </c>
      <c r="B71" s="54" t="s">
        <v>221</v>
      </c>
      <c r="C71" s="54" t="s">
        <v>283</v>
      </c>
      <c r="D71" s="54" t="s">
        <v>223</v>
      </c>
      <c r="E71" s="54" t="s">
        <v>284</v>
      </c>
      <c r="F71" s="54" t="s">
        <v>7</v>
      </c>
      <c r="G71" s="54" t="s">
        <v>191</v>
      </c>
      <c r="H71" s="54" t="s">
        <v>198</v>
      </c>
      <c r="I71" s="54"/>
      <c r="J71" s="54"/>
      <c r="K71" s="54"/>
      <c r="L71" s="54"/>
      <c r="M71" s="92">
        <v>1.765790236787852</v>
      </c>
      <c r="N71" s="92">
        <v>0.60997724219147786</v>
      </c>
      <c r="O71" s="92">
        <v>1.0134301718032046</v>
      </c>
      <c r="P71" s="92">
        <v>1.5993393243476486</v>
      </c>
      <c r="Q71" s="92">
        <v>0.32496781067714098</v>
      </c>
      <c r="R71" s="92">
        <v>0.33059487858765663</v>
      </c>
      <c r="S71" s="92">
        <v>0.3363960051113854</v>
      </c>
      <c r="T71" s="92">
        <v>0.34217132498650754</v>
      </c>
      <c r="U71" s="92">
        <v>0.34341254796561271</v>
      </c>
      <c r="V71" s="92">
        <v>0.34465377094471783</v>
      </c>
      <c r="W71" s="92">
        <v>0.345894993923823</v>
      </c>
      <c r="X71" s="92">
        <v>0.34713621690292812</v>
      </c>
      <c r="Y71" s="92">
        <v>0.34837743988203329</v>
      </c>
      <c r="Z71" s="92">
        <v>0.34152183892549354</v>
      </c>
      <c r="AA71" s="92">
        <v>0.33466623796895378</v>
      </c>
      <c r="AB71" s="92">
        <v>0.32781063701241397</v>
      </c>
      <c r="AC71" s="92">
        <v>0.32095503605587422</v>
      </c>
      <c r="AD71" s="92">
        <v>0.31409943509933447</v>
      </c>
      <c r="AE71" s="92">
        <v>0.30724383414279471</v>
      </c>
      <c r="AF71" s="92">
        <v>0.30038823318625496</v>
      </c>
      <c r="AG71" s="92">
        <v>0.29353263222971515</v>
      </c>
      <c r="AH71" s="92">
        <v>0.2866770312731754</v>
      </c>
      <c r="AI71" s="92">
        <v>0.27982143031663564</v>
      </c>
      <c r="AJ71" s="92">
        <v>0.26844753902616592</v>
      </c>
      <c r="AK71" s="92">
        <v>0.25707364773569624</v>
      </c>
      <c r="AL71" s="92">
        <v>0.24569975644522654</v>
      </c>
      <c r="AM71" s="92">
        <v>0.23432586515475684</v>
      </c>
      <c r="AN71" s="92">
        <v>0.22295197386428714</v>
      </c>
      <c r="AO71" s="92">
        <v>0.21157808257381744</v>
      </c>
      <c r="AP71" s="92">
        <v>0.20020419128334774</v>
      </c>
      <c r="AQ71" s="92">
        <v>0.18883029999287804</v>
      </c>
      <c r="AR71" s="92">
        <v>0.17745640870240834</v>
      </c>
      <c r="AS71" s="93">
        <v>0.16608251741193863</v>
      </c>
    </row>
    <row r="72" spans="1:45" x14ac:dyDescent="0.3">
      <c r="A72" s="51" t="s">
        <v>13</v>
      </c>
      <c r="B72" s="54" t="s">
        <v>221</v>
      </c>
      <c r="C72" s="54" t="s">
        <v>285</v>
      </c>
      <c r="D72" s="54" t="s">
        <v>223</v>
      </c>
      <c r="E72" s="54" t="s">
        <v>286</v>
      </c>
      <c r="F72" s="54" t="s">
        <v>7</v>
      </c>
      <c r="G72" s="54" t="s">
        <v>191</v>
      </c>
      <c r="H72" s="54" t="s">
        <v>198</v>
      </c>
      <c r="I72" s="54"/>
      <c r="J72" s="54"/>
      <c r="K72" s="54"/>
      <c r="L72" s="54"/>
      <c r="M72" s="92">
        <v>0.10516757893460629</v>
      </c>
      <c r="N72" s="92">
        <v>0</v>
      </c>
      <c r="O72" s="92">
        <v>2.6682739746581034E-2</v>
      </c>
      <c r="P72" s="92">
        <v>4.03685579508372E-2</v>
      </c>
      <c r="Q72" s="92">
        <v>2.1860229937276454E-3</v>
      </c>
      <c r="R72" s="92">
        <v>2.2238756653938717E-3</v>
      </c>
      <c r="S72" s="92">
        <v>2.262899210353509E-3</v>
      </c>
      <c r="T72" s="92">
        <v>2.3017491568046436E-3</v>
      </c>
      <c r="U72" s="92">
        <v>2.3100987283114741E-3</v>
      </c>
      <c r="V72" s="92">
        <v>2.318448299818305E-3</v>
      </c>
      <c r="W72" s="92">
        <v>2.3267978713251355E-3</v>
      </c>
      <c r="X72" s="92">
        <v>2.3351474428319665E-3</v>
      </c>
      <c r="Y72" s="92">
        <v>2.343497014338797E-3</v>
      </c>
      <c r="Z72" s="92">
        <v>2.2973801349605301E-3</v>
      </c>
      <c r="AA72" s="92">
        <v>2.2512632555822636E-3</v>
      </c>
      <c r="AB72" s="92">
        <v>2.2051463762039966E-3</v>
      </c>
      <c r="AC72" s="92">
        <v>2.1590294968257297E-3</v>
      </c>
      <c r="AD72" s="92">
        <v>2.1129126174474627E-3</v>
      </c>
      <c r="AE72" s="92">
        <v>2.0667957380691962E-3</v>
      </c>
      <c r="AF72" s="92">
        <v>2.0206788586909293E-3</v>
      </c>
      <c r="AG72" s="92">
        <v>1.9745619793126623E-3</v>
      </c>
      <c r="AH72" s="92">
        <v>1.9284450999343958E-3</v>
      </c>
      <c r="AI72" s="92">
        <v>1.8823282205561289E-3</v>
      </c>
      <c r="AJ72" s="92">
        <v>1.8058172952515065E-3</v>
      </c>
      <c r="AK72" s="92">
        <v>1.7293063699468842E-3</v>
      </c>
      <c r="AL72" s="92">
        <v>1.6527954446422619E-3</v>
      </c>
      <c r="AM72" s="92">
        <v>1.5762845193376396E-3</v>
      </c>
      <c r="AN72" s="92">
        <v>1.499773594033017E-3</v>
      </c>
      <c r="AO72" s="92">
        <v>1.4232626687283949E-3</v>
      </c>
      <c r="AP72" s="92">
        <v>1.3467517434237724E-3</v>
      </c>
      <c r="AQ72" s="92">
        <v>1.2702408181191501E-3</v>
      </c>
      <c r="AR72" s="92">
        <v>1.1937298928145277E-3</v>
      </c>
      <c r="AS72" s="93">
        <v>1.1172189675099054E-3</v>
      </c>
    </row>
    <row r="73" spans="1:45" x14ac:dyDescent="0.3">
      <c r="A73" s="51" t="s">
        <v>13</v>
      </c>
      <c r="B73" s="54" t="s">
        <v>221</v>
      </c>
      <c r="C73" s="54" t="s">
        <v>287</v>
      </c>
      <c r="D73" s="54" t="s">
        <v>223</v>
      </c>
      <c r="E73" s="54" t="s">
        <v>288</v>
      </c>
      <c r="F73" s="54" t="s">
        <v>7</v>
      </c>
      <c r="G73" s="54" t="s">
        <v>191</v>
      </c>
      <c r="H73" s="54" t="s">
        <v>198</v>
      </c>
      <c r="I73" s="54"/>
      <c r="J73" s="54"/>
      <c r="K73" s="54"/>
      <c r="L73" s="54"/>
      <c r="M73" s="92">
        <v>0.51702779377483876</v>
      </c>
      <c r="N73" s="92">
        <v>0</v>
      </c>
      <c r="O73" s="92">
        <v>0</v>
      </c>
      <c r="P73" s="92">
        <v>2.631516446733977E-2</v>
      </c>
      <c r="Q73" s="92">
        <v>0</v>
      </c>
      <c r="R73" s="92">
        <v>0</v>
      </c>
      <c r="S73" s="92">
        <v>0</v>
      </c>
      <c r="T73" s="92">
        <v>0</v>
      </c>
      <c r="U73" s="92">
        <v>0</v>
      </c>
      <c r="V73" s="92">
        <v>0</v>
      </c>
      <c r="W73" s="92">
        <v>0</v>
      </c>
      <c r="X73" s="92">
        <v>0</v>
      </c>
      <c r="Y73" s="92">
        <v>0</v>
      </c>
      <c r="Z73" s="92">
        <v>0</v>
      </c>
      <c r="AA73" s="92">
        <v>0</v>
      </c>
      <c r="AB73" s="92">
        <v>0</v>
      </c>
      <c r="AC73" s="92">
        <v>0</v>
      </c>
      <c r="AD73" s="92">
        <v>0</v>
      </c>
      <c r="AE73" s="92">
        <v>0</v>
      </c>
      <c r="AF73" s="92">
        <v>0</v>
      </c>
      <c r="AG73" s="92">
        <v>0</v>
      </c>
      <c r="AH73" s="92">
        <v>0</v>
      </c>
      <c r="AI73" s="92">
        <v>0</v>
      </c>
      <c r="AJ73" s="92">
        <v>0</v>
      </c>
      <c r="AK73" s="92">
        <v>0</v>
      </c>
      <c r="AL73" s="92">
        <v>0</v>
      </c>
      <c r="AM73" s="92">
        <v>0</v>
      </c>
      <c r="AN73" s="92">
        <v>0</v>
      </c>
      <c r="AO73" s="92">
        <v>0</v>
      </c>
      <c r="AP73" s="92">
        <v>0</v>
      </c>
      <c r="AQ73" s="92">
        <v>0</v>
      </c>
      <c r="AR73" s="92">
        <v>0</v>
      </c>
      <c r="AS73" s="93">
        <v>0</v>
      </c>
    </row>
    <row r="74" spans="1:45" x14ac:dyDescent="0.3">
      <c r="A74" s="51" t="s">
        <v>13</v>
      </c>
      <c r="B74" s="54" t="s">
        <v>221</v>
      </c>
      <c r="C74" s="54" t="s">
        <v>289</v>
      </c>
      <c r="D74" s="54" t="s">
        <v>223</v>
      </c>
      <c r="E74" s="54" t="s">
        <v>290</v>
      </c>
      <c r="F74" s="54" t="s">
        <v>7</v>
      </c>
      <c r="G74" s="54" t="s">
        <v>191</v>
      </c>
      <c r="H74" s="54" t="s">
        <v>198</v>
      </c>
      <c r="I74" s="54"/>
      <c r="J74" s="54"/>
      <c r="K74" s="54"/>
      <c r="L74" s="54"/>
      <c r="M74" s="92">
        <v>0.56878031675224983</v>
      </c>
      <c r="N74" s="92">
        <v>2.0610210304363776</v>
      </c>
      <c r="O74" s="92">
        <v>1.3423651827259164</v>
      </c>
      <c r="P74" s="92">
        <v>1.1632180140178747</v>
      </c>
      <c r="Q74" s="92">
        <v>0.73041260443719447</v>
      </c>
      <c r="R74" s="92">
        <v>0.74993021653564973</v>
      </c>
      <c r="S74" s="92">
        <v>0.77023758647257312</v>
      </c>
      <c r="T74" s="92">
        <v>0.79064399293331988</v>
      </c>
      <c r="U74" s="92">
        <v>0.80051231125848277</v>
      </c>
      <c r="V74" s="92">
        <v>0.81038062958364565</v>
      </c>
      <c r="W74" s="92">
        <v>0.82024894790880853</v>
      </c>
      <c r="X74" s="92">
        <v>0.83011726623397142</v>
      </c>
      <c r="Y74" s="92">
        <v>0.8399855845591343</v>
      </c>
      <c r="Z74" s="92">
        <v>0.8463087080396966</v>
      </c>
      <c r="AA74" s="92">
        <v>0.8526318315202589</v>
      </c>
      <c r="AB74" s="92">
        <v>0.8589549550008212</v>
      </c>
      <c r="AC74" s="92">
        <v>0.86527807848138349</v>
      </c>
      <c r="AD74" s="92">
        <v>0.8716012019619459</v>
      </c>
      <c r="AE74" s="92">
        <v>0.8779243254425082</v>
      </c>
      <c r="AF74" s="92">
        <v>0.8842474489230705</v>
      </c>
      <c r="AG74" s="92">
        <v>0.8905705724036328</v>
      </c>
      <c r="AH74" s="92">
        <v>0.8968936958841951</v>
      </c>
      <c r="AI74" s="92">
        <v>0.9032168193647574</v>
      </c>
      <c r="AJ74" s="92">
        <v>0.89739931671176976</v>
      </c>
      <c r="AK74" s="92">
        <v>0.89158181405878212</v>
      </c>
      <c r="AL74" s="92">
        <v>0.88576431140579437</v>
      </c>
      <c r="AM74" s="92">
        <v>0.87994680875280673</v>
      </c>
      <c r="AN74" s="92">
        <v>0.87412930609981909</v>
      </c>
      <c r="AO74" s="92">
        <v>0.86831180344683145</v>
      </c>
      <c r="AP74" s="92">
        <v>0.86249430079384382</v>
      </c>
      <c r="AQ74" s="92">
        <v>0.85667679814085607</v>
      </c>
      <c r="AR74" s="92">
        <v>0.85085929548786843</v>
      </c>
      <c r="AS74" s="93">
        <v>0.84504179283488079</v>
      </c>
    </row>
    <row r="75" spans="1:45" x14ac:dyDescent="0.3">
      <c r="A75" s="51" t="s">
        <v>13</v>
      </c>
      <c r="B75" s="54" t="s">
        <v>221</v>
      </c>
      <c r="C75" s="54" t="s">
        <v>291</v>
      </c>
      <c r="D75" s="54" t="s">
        <v>223</v>
      </c>
      <c r="E75" s="54" t="s">
        <v>292</v>
      </c>
      <c r="F75" s="54" t="s">
        <v>7</v>
      </c>
      <c r="G75" s="54" t="s">
        <v>191</v>
      </c>
      <c r="H75" s="54" t="s">
        <v>198</v>
      </c>
      <c r="I75" s="54"/>
      <c r="J75" s="54"/>
      <c r="K75" s="54"/>
      <c r="L75" s="54"/>
      <c r="M75" s="92">
        <v>6.6146538648375608E-3</v>
      </c>
      <c r="N75" s="92">
        <v>5.8271950714045263E-6</v>
      </c>
      <c r="O75" s="92">
        <v>0</v>
      </c>
      <c r="P75" s="92">
        <v>3.1777575361251975E-2</v>
      </c>
      <c r="Q75" s="92">
        <v>2.9641431260195609E-4</v>
      </c>
      <c r="R75" s="92">
        <v>3.0433490370163053E-4</v>
      </c>
      <c r="S75" s="92">
        <v>3.1257599245617756E-4</v>
      </c>
      <c r="T75" s="92">
        <v>3.2085727197818023E-4</v>
      </c>
      <c r="U75" s="92">
        <v>3.2486200954037541E-4</v>
      </c>
      <c r="V75" s="92">
        <v>3.2886674710257054E-4</v>
      </c>
      <c r="W75" s="92">
        <v>3.3287148466476572E-4</v>
      </c>
      <c r="X75" s="92">
        <v>3.3687622222696085E-4</v>
      </c>
      <c r="Y75" s="92">
        <v>3.4088095978915603E-4</v>
      </c>
      <c r="Z75" s="92">
        <v>3.4344699477897162E-4</v>
      </c>
      <c r="AA75" s="92">
        <v>3.460130297687872E-4</v>
      </c>
      <c r="AB75" s="92">
        <v>3.4857906475860273E-4</v>
      </c>
      <c r="AC75" s="92">
        <v>3.5114509974841832E-4</v>
      </c>
      <c r="AD75" s="92">
        <v>3.537111347382339E-4</v>
      </c>
      <c r="AE75" s="92">
        <v>3.5627716972804949E-4</v>
      </c>
      <c r="AF75" s="92">
        <v>3.5884320471786508E-4</v>
      </c>
      <c r="AG75" s="92">
        <v>3.6140923970768061E-4</v>
      </c>
      <c r="AH75" s="92">
        <v>3.6397527469749619E-4</v>
      </c>
      <c r="AI75" s="92">
        <v>3.6654130968731178E-4</v>
      </c>
      <c r="AJ75" s="92">
        <v>3.6418046454379994E-4</v>
      </c>
      <c r="AK75" s="92">
        <v>3.618196194002881E-4</v>
      </c>
      <c r="AL75" s="92">
        <v>3.5945877425677621E-4</v>
      </c>
      <c r="AM75" s="92">
        <v>3.5709792911326437E-4</v>
      </c>
      <c r="AN75" s="92">
        <v>3.5473708396975253E-4</v>
      </c>
      <c r="AO75" s="92">
        <v>3.5237623882624069E-4</v>
      </c>
      <c r="AP75" s="92">
        <v>3.5001539368272885E-4</v>
      </c>
      <c r="AQ75" s="92">
        <v>3.4765454853921695E-4</v>
      </c>
      <c r="AR75" s="92">
        <v>3.4529370339570511E-4</v>
      </c>
      <c r="AS75" s="93">
        <v>3.4293285825219328E-4</v>
      </c>
    </row>
    <row r="76" spans="1:45" x14ac:dyDescent="0.3">
      <c r="A76" s="51" t="s">
        <v>13</v>
      </c>
      <c r="B76" s="54" t="s">
        <v>221</v>
      </c>
      <c r="C76" s="54" t="s">
        <v>293</v>
      </c>
      <c r="D76" s="54" t="s">
        <v>223</v>
      </c>
      <c r="E76" s="54" t="s">
        <v>294</v>
      </c>
      <c r="F76" s="54" t="s">
        <v>7</v>
      </c>
      <c r="G76" s="54" t="s">
        <v>191</v>
      </c>
      <c r="H76" s="54" t="s">
        <v>198</v>
      </c>
      <c r="I76" s="54"/>
      <c r="J76" s="54"/>
      <c r="K76" s="54"/>
      <c r="L76" s="54"/>
      <c r="M76" s="92">
        <v>0</v>
      </c>
      <c r="N76" s="92">
        <v>0</v>
      </c>
      <c r="O76" s="92">
        <v>0</v>
      </c>
      <c r="P76" s="92">
        <v>0</v>
      </c>
      <c r="Q76" s="92">
        <v>0</v>
      </c>
      <c r="R76" s="92">
        <v>0</v>
      </c>
      <c r="S76" s="92">
        <v>0</v>
      </c>
      <c r="T76" s="92">
        <v>0</v>
      </c>
      <c r="U76" s="92">
        <v>8.8455417423044577E-3</v>
      </c>
      <c r="V76" s="92">
        <v>1.7691083484608915E-2</v>
      </c>
      <c r="W76" s="92">
        <v>2.6536625226913375E-2</v>
      </c>
      <c r="X76" s="92">
        <v>3.5382166969217831E-2</v>
      </c>
      <c r="Y76" s="92">
        <v>4.422770871152229E-2</v>
      </c>
      <c r="Z76" s="92">
        <v>5.2713271564290703E-2</v>
      </c>
      <c r="AA76" s="92">
        <v>6.119883441705911E-2</v>
      </c>
      <c r="AB76" s="92">
        <v>6.9684397269827517E-2</v>
      </c>
      <c r="AC76" s="92">
        <v>7.816996012259593E-2</v>
      </c>
      <c r="AD76" s="92">
        <v>8.6655522975364344E-2</v>
      </c>
      <c r="AE76" s="92">
        <v>9.5141085828132743E-2</v>
      </c>
      <c r="AF76" s="92">
        <v>0.10362664868090116</v>
      </c>
      <c r="AG76" s="92">
        <v>0.11211221153366957</v>
      </c>
      <c r="AH76" s="92">
        <v>0.12059777438643798</v>
      </c>
      <c r="AI76" s="92">
        <v>0.1290833372392064</v>
      </c>
      <c r="AJ76" s="92">
        <v>0.14435449437172354</v>
      </c>
      <c r="AK76" s="92">
        <v>0.15962565150424066</v>
      </c>
      <c r="AL76" s="92">
        <v>0.1748968086367578</v>
      </c>
      <c r="AM76" s="92">
        <v>0.19016796576927492</v>
      </c>
      <c r="AN76" s="92">
        <v>0.20543912290179206</v>
      </c>
      <c r="AO76" s="92">
        <v>0.2207102800343092</v>
      </c>
      <c r="AP76" s="92">
        <v>0.23598143716682635</v>
      </c>
      <c r="AQ76" s="92">
        <v>0.25125259429934343</v>
      </c>
      <c r="AR76" s="92">
        <v>0.26652375143186058</v>
      </c>
      <c r="AS76" s="93">
        <v>0.28179490856437772</v>
      </c>
    </row>
    <row r="77" spans="1:45" x14ac:dyDescent="0.3">
      <c r="A77" s="51" t="s">
        <v>13</v>
      </c>
      <c r="B77" s="54" t="s">
        <v>221</v>
      </c>
      <c r="C77" s="54" t="s">
        <v>295</v>
      </c>
      <c r="D77" s="54" t="s">
        <v>223</v>
      </c>
      <c r="E77" s="54" t="s">
        <v>296</v>
      </c>
      <c r="F77" s="54" t="s">
        <v>7</v>
      </c>
      <c r="G77" s="54" t="s">
        <v>191</v>
      </c>
      <c r="H77" s="54" t="s">
        <v>198</v>
      </c>
      <c r="I77" s="54"/>
      <c r="J77" s="54"/>
      <c r="K77" s="54"/>
      <c r="L77" s="54"/>
      <c r="M77" s="92">
        <v>0</v>
      </c>
      <c r="N77" s="92">
        <v>1.324862420440996E-4</v>
      </c>
      <c r="O77" s="92">
        <v>0</v>
      </c>
      <c r="P77" s="92">
        <v>3.4632963560264005E-3</v>
      </c>
      <c r="Q77" s="92">
        <v>0</v>
      </c>
      <c r="R77" s="92">
        <v>0</v>
      </c>
      <c r="S77" s="92">
        <v>0</v>
      </c>
      <c r="T77" s="92">
        <v>0</v>
      </c>
      <c r="U77" s="92">
        <v>0</v>
      </c>
      <c r="V77" s="92">
        <v>0</v>
      </c>
      <c r="W77" s="92">
        <v>0</v>
      </c>
      <c r="X77" s="92">
        <v>0</v>
      </c>
      <c r="Y77" s="92">
        <v>0</v>
      </c>
      <c r="Z77" s="92">
        <v>0</v>
      </c>
      <c r="AA77" s="92">
        <v>0</v>
      </c>
      <c r="AB77" s="92">
        <v>0</v>
      </c>
      <c r="AC77" s="92">
        <v>0</v>
      </c>
      <c r="AD77" s="92">
        <v>0</v>
      </c>
      <c r="AE77" s="92">
        <v>0</v>
      </c>
      <c r="AF77" s="92">
        <v>0</v>
      </c>
      <c r="AG77" s="92">
        <v>0</v>
      </c>
      <c r="AH77" s="92">
        <v>0</v>
      </c>
      <c r="AI77" s="92">
        <v>0</v>
      </c>
      <c r="AJ77" s="92">
        <v>0</v>
      </c>
      <c r="AK77" s="92">
        <v>0</v>
      </c>
      <c r="AL77" s="92">
        <v>0</v>
      </c>
      <c r="AM77" s="92">
        <v>0</v>
      </c>
      <c r="AN77" s="92">
        <v>0</v>
      </c>
      <c r="AO77" s="92">
        <v>0</v>
      </c>
      <c r="AP77" s="92">
        <v>0</v>
      </c>
      <c r="AQ77" s="92">
        <v>0</v>
      </c>
      <c r="AR77" s="92">
        <v>0</v>
      </c>
      <c r="AS77" s="93">
        <v>0</v>
      </c>
    </row>
    <row r="78" spans="1:45" x14ac:dyDescent="0.3">
      <c r="A78" s="51" t="s">
        <v>13</v>
      </c>
      <c r="B78" s="54" t="s">
        <v>221</v>
      </c>
      <c r="C78" s="54" t="s">
        <v>297</v>
      </c>
      <c r="D78" s="54" t="s">
        <v>223</v>
      </c>
      <c r="E78" s="54" t="s">
        <v>298</v>
      </c>
      <c r="F78" s="54" t="s">
        <v>7</v>
      </c>
      <c r="G78" s="54" t="s">
        <v>191</v>
      </c>
      <c r="H78" s="54" t="s">
        <v>198</v>
      </c>
      <c r="I78" s="54"/>
      <c r="J78" s="54"/>
      <c r="K78" s="54"/>
      <c r="L78" s="54"/>
      <c r="M78" s="92">
        <v>0</v>
      </c>
      <c r="N78" s="92">
        <v>0</v>
      </c>
      <c r="O78" s="92">
        <v>0</v>
      </c>
      <c r="P78" s="92">
        <v>0</v>
      </c>
      <c r="Q78" s="92">
        <v>0</v>
      </c>
      <c r="R78" s="92">
        <v>0</v>
      </c>
      <c r="S78" s="92">
        <v>0</v>
      </c>
      <c r="T78" s="92">
        <v>0</v>
      </c>
      <c r="U78" s="92">
        <v>0</v>
      </c>
      <c r="V78" s="92">
        <v>0</v>
      </c>
      <c r="W78" s="92">
        <v>0</v>
      </c>
      <c r="X78" s="92">
        <v>0</v>
      </c>
      <c r="Y78" s="92">
        <v>0</v>
      </c>
      <c r="Z78" s="92">
        <v>0</v>
      </c>
      <c r="AA78" s="92">
        <v>0</v>
      </c>
      <c r="AB78" s="92">
        <v>0</v>
      </c>
      <c r="AC78" s="92">
        <v>0</v>
      </c>
      <c r="AD78" s="92">
        <v>0</v>
      </c>
      <c r="AE78" s="92">
        <v>0</v>
      </c>
      <c r="AF78" s="92">
        <v>0</v>
      </c>
      <c r="AG78" s="92">
        <v>0</v>
      </c>
      <c r="AH78" s="92">
        <v>0</v>
      </c>
      <c r="AI78" s="92">
        <v>0</v>
      </c>
      <c r="AJ78" s="92">
        <v>0</v>
      </c>
      <c r="AK78" s="92">
        <v>0</v>
      </c>
      <c r="AL78" s="92">
        <v>0</v>
      </c>
      <c r="AM78" s="92">
        <v>0</v>
      </c>
      <c r="AN78" s="92">
        <v>0</v>
      </c>
      <c r="AO78" s="92">
        <v>0</v>
      </c>
      <c r="AP78" s="92">
        <v>0</v>
      </c>
      <c r="AQ78" s="92">
        <v>0</v>
      </c>
      <c r="AR78" s="92">
        <v>0</v>
      </c>
      <c r="AS78" s="93">
        <v>0</v>
      </c>
    </row>
    <row r="79" spans="1:45" ht="15" thickBot="1" x14ac:dyDescent="0.35">
      <c r="A79" s="53" t="s">
        <v>13</v>
      </c>
      <c r="B79" s="57" t="s">
        <v>221</v>
      </c>
      <c r="C79" s="57" t="s">
        <v>299</v>
      </c>
      <c r="D79" s="57" t="s">
        <v>223</v>
      </c>
      <c r="E79" s="57" t="s">
        <v>300</v>
      </c>
      <c r="F79" s="57" t="s">
        <v>7</v>
      </c>
      <c r="G79" s="57" t="s">
        <v>191</v>
      </c>
      <c r="H79" s="57" t="s">
        <v>198</v>
      </c>
      <c r="I79" s="57"/>
      <c r="J79" s="57"/>
      <c r="K79" s="57"/>
      <c r="L79" s="57"/>
      <c r="M79" s="96">
        <v>0</v>
      </c>
      <c r="N79" s="96">
        <v>0</v>
      </c>
      <c r="O79" s="96">
        <v>0</v>
      </c>
      <c r="P79" s="96">
        <v>0</v>
      </c>
      <c r="Q79" s="96">
        <v>0</v>
      </c>
      <c r="R79" s="96">
        <v>0</v>
      </c>
      <c r="S79" s="96">
        <v>0</v>
      </c>
      <c r="T79" s="96">
        <v>0</v>
      </c>
      <c r="U79" s="96">
        <v>0</v>
      </c>
      <c r="V79" s="96">
        <v>0</v>
      </c>
      <c r="W79" s="96">
        <v>0</v>
      </c>
      <c r="X79" s="96">
        <v>0</v>
      </c>
      <c r="Y79" s="96">
        <v>0</v>
      </c>
      <c r="Z79" s="96">
        <v>0</v>
      </c>
      <c r="AA79" s="96">
        <v>0</v>
      </c>
      <c r="AB79" s="96">
        <v>0</v>
      </c>
      <c r="AC79" s="96">
        <v>0</v>
      </c>
      <c r="AD79" s="96">
        <v>0</v>
      </c>
      <c r="AE79" s="96">
        <v>0</v>
      </c>
      <c r="AF79" s="96">
        <v>0</v>
      </c>
      <c r="AG79" s="96">
        <v>0</v>
      </c>
      <c r="AH79" s="96">
        <v>0</v>
      </c>
      <c r="AI79" s="96">
        <v>0</v>
      </c>
      <c r="AJ79" s="96">
        <v>0</v>
      </c>
      <c r="AK79" s="96">
        <v>0</v>
      </c>
      <c r="AL79" s="96">
        <v>0</v>
      </c>
      <c r="AM79" s="96">
        <v>0</v>
      </c>
      <c r="AN79" s="96">
        <v>0</v>
      </c>
      <c r="AO79" s="96">
        <v>0</v>
      </c>
      <c r="AP79" s="96">
        <v>0</v>
      </c>
      <c r="AQ79" s="96">
        <v>0</v>
      </c>
      <c r="AR79" s="96">
        <v>0</v>
      </c>
      <c r="AS79" s="9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F0214-6FED-4AAE-89F9-1D5B4098AAFA}">
  <dimension ref="A1:B2"/>
  <sheetViews>
    <sheetView workbookViewId="0">
      <selection activeCell="B1" sqref="B1"/>
    </sheetView>
  </sheetViews>
  <sheetFormatPr defaultColWidth="8.88671875" defaultRowHeight="14.4" x14ac:dyDescent="0.3"/>
  <cols>
    <col min="1" max="1" width="25" bestFit="1" customWidth="1"/>
  </cols>
  <sheetData>
    <row r="1" spans="1:2" x14ac:dyDescent="0.3">
      <c r="A1" s="2" t="s">
        <v>14</v>
      </c>
      <c r="B1" s="2" t="s">
        <v>15</v>
      </c>
    </row>
    <row r="2" spans="1:2" x14ac:dyDescent="0.3">
      <c r="A2" t="s">
        <v>16</v>
      </c>
      <c r="B2">
        <v>2024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78169-816E-4A96-B7EF-FCE84B2F63AE}">
  <dimension ref="A1:Q5"/>
  <sheetViews>
    <sheetView zoomScale="130" zoomScaleNormal="130" workbookViewId="0">
      <selection activeCell="B9" sqref="B9"/>
    </sheetView>
  </sheetViews>
  <sheetFormatPr defaultColWidth="8.88671875" defaultRowHeight="14.4" x14ac:dyDescent="0.3"/>
  <cols>
    <col min="1" max="1" width="8.5546875" bestFit="1" customWidth="1"/>
    <col min="2" max="2" width="18.5546875" bestFit="1" customWidth="1"/>
    <col min="3" max="3" width="34.5546875" bestFit="1" customWidth="1"/>
    <col min="4" max="4" width="12.33203125" bestFit="1" customWidth="1"/>
    <col min="5" max="5" width="8.44140625" bestFit="1" customWidth="1"/>
    <col min="6" max="7" width="7.5546875" bestFit="1" customWidth="1"/>
    <col min="8" max="8" width="6.44140625" bestFit="1" customWidth="1"/>
    <col min="9" max="10" width="6.5546875" bestFit="1" customWidth="1"/>
    <col min="11" max="12" width="5.88671875" bestFit="1" customWidth="1"/>
    <col min="13" max="13" width="5.44140625" bestFit="1" customWidth="1"/>
    <col min="14" max="14" width="5.33203125" bestFit="1" customWidth="1"/>
    <col min="15" max="17" width="7.33203125" bestFit="1" customWidth="1"/>
  </cols>
  <sheetData>
    <row r="1" spans="1:17" x14ac:dyDescent="0.3">
      <c r="A1" s="11" t="s">
        <v>17</v>
      </c>
      <c r="B1" s="12" t="s">
        <v>39</v>
      </c>
      <c r="C1" s="12" t="s">
        <v>40</v>
      </c>
      <c r="D1" s="12" t="s">
        <v>41</v>
      </c>
      <c r="E1" s="12" t="s">
        <v>42</v>
      </c>
      <c r="F1" s="12" t="s">
        <v>43</v>
      </c>
      <c r="G1" s="12" t="s">
        <v>44</v>
      </c>
      <c r="H1" s="12" t="s">
        <v>45</v>
      </c>
      <c r="I1" s="12" t="s">
        <v>46</v>
      </c>
      <c r="J1" s="12" t="s">
        <v>47</v>
      </c>
      <c r="K1" s="12" t="s">
        <v>48</v>
      </c>
      <c r="L1" s="12" t="s">
        <v>49</v>
      </c>
      <c r="M1" s="12" t="s">
        <v>50</v>
      </c>
      <c r="N1" s="12" t="s">
        <v>51</v>
      </c>
      <c r="O1" s="12" t="s">
        <v>52</v>
      </c>
      <c r="P1" s="12" t="s">
        <v>53</v>
      </c>
      <c r="Q1" s="13" t="s">
        <v>54</v>
      </c>
    </row>
    <row r="2" spans="1:17" x14ac:dyDescent="0.3">
      <c r="A2" s="98" t="s">
        <v>10</v>
      </c>
      <c r="B2" s="99" t="s">
        <v>55</v>
      </c>
      <c r="C2" s="99" t="s">
        <v>56</v>
      </c>
      <c r="D2" s="99" t="s">
        <v>57</v>
      </c>
      <c r="E2" s="99" t="s">
        <v>58</v>
      </c>
      <c r="F2" s="99" t="s">
        <v>11</v>
      </c>
      <c r="G2" s="99" t="s">
        <v>7</v>
      </c>
      <c r="H2" s="99" t="s">
        <v>11</v>
      </c>
      <c r="I2" s="99">
        <v>0.05</v>
      </c>
      <c r="J2" s="99">
        <v>0.999</v>
      </c>
      <c r="K2" s="99">
        <v>0.3</v>
      </c>
      <c r="L2" s="99">
        <v>0.125</v>
      </c>
      <c r="M2" s="99">
        <v>2035</v>
      </c>
      <c r="N2" s="99" t="s">
        <v>59</v>
      </c>
      <c r="O2" s="100" t="s">
        <v>59</v>
      </c>
      <c r="P2" s="101" t="s">
        <v>59</v>
      </c>
      <c r="Q2" s="102" t="s">
        <v>59</v>
      </c>
    </row>
    <row r="3" spans="1:17" x14ac:dyDescent="0.3">
      <c r="A3" s="103" t="s">
        <v>10</v>
      </c>
      <c r="B3" s="104" t="s">
        <v>55</v>
      </c>
      <c r="C3" s="104" t="s">
        <v>60</v>
      </c>
      <c r="D3" s="104" t="s">
        <v>61</v>
      </c>
      <c r="E3" s="104" t="s">
        <v>58</v>
      </c>
      <c r="F3" s="104" t="s">
        <v>11</v>
      </c>
      <c r="G3" s="104" t="s">
        <v>7</v>
      </c>
      <c r="H3" s="104" t="s">
        <v>11</v>
      </c>
      <c r="I3" s="104">
        <v>0.05</v>
      </c>
      <c r="J3" s="104">
        <v>0.99</v>
      </c>
      <c r="K3" s="104">
        <v>0.1</v>
      </c>
      <c r="L3" s="104">
        <v>0.05</v>
      </c>
      <c r="M3" s="104">
        <v>2035</v>
      </c>
      <c r="N3" s="104" t="s">
        <v>59</v>
      </c>
      <c r="O3" s="105" t="s">
        <v>59</v>
      </c>
      <c r="P3" s="106" t="s">
        <v>59</v>
      </c>
      <c r="Q3" s="107" t="s">
        <v>59</v>
      </c>
    </row>
    <row r="4" spans="1:17" x14ac:dyDescent="0.3">
      <c r="A4" s="98" t="s">
        <v>13</v>
      </c>
      <c r="B4" s="99" t="s">
        <v>55</v>
      </c>
      <c r="C4" s="99" t="s">
        <v>56</v>
      </c>
      <c r="D4" s="99" t="s">
        <v>57</v>
      </c>
      <c r="E4" s="99" t="s">
        <v>58</v>
      </c>
      <c r="F4" s="99" t="s">
        <v>11</v>
      </c>
      <c r="G4" s="99" t="s">
        <v>7</v>
      </c>
      <c r="H4" s="99" t="s">
        <v>11</v>
      </c>
      <c r="I4" s="99">
        <v>0.05</v>
      </c>
      <c r="J4" s="99">
        <v>0.999</v>
      </c>
      <c r="K4" s="99">
        <v>0.3</v>
      </c>
      <c r="L4" s="99">
        <v>0.15</v>
      </c>
      <c r="M4" s="99">
        <v>2035</v>
      </c>
      <c r="N4" s="99" t="s">
        <v>59</v>
      </c>
      <c r="O4" s="100" t="s">
        <v>59</v>
      </c>
      <c r="P4" s="101" t="s">
        <v>59</v>
      </c>
      <c r="Q4" s="102" t="s">
        <v>59</v>
      </c>
    </row>
    <row r="5" spans="1:17" x14ac:dyDescent="0.3">
      <c r="A5" s="103" t="s">
        <v>13</v>
      </c>
      <c r="B5" s="104" t="s">
        <v>55</v>
      </c>
      <c r="C5" s="104" t="s">
        <v>60</v>
      </c>
      <c r="D5" s="104" t="s">
        <v>61</v>
      </c>
      <c r="E5" s="104" t="s">
        <v>58</v>
      </c>
      <c r="F5" s="104" t="s">
        <v>11</v>
      </c>
      <c r="G5" s="104" t="s">
        <v>7</v>
      </c>
      <c r="H5" s="104" t="s">
        <v>11</v>
      </c>
      <c r="I5" s="104">
        <v>0.05</v>
      </c>
      <c r="J5" s="104">
        <v>0.99</v>
      </c>
      <c r="K5" s="104">
        <v>0.1</v>
      </c>
      <c r="L5" s="104">
        <v>0.05</v>
      </c>
      <c r="M5" s="104">
        <v>2035</v>
      </c>
      <c r="N5" s="104" t="s">
        <v>59</v>
      </c>
      <c r="O5" s="105" t="s">
        <v>59</v>
      </c>
      <c r="P5" s="106" t="s">
        <v>59</v>
      </c>
      <c r="Q5" s="107" t="s">
        <v>59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E09ED-F67D-48C5-A45C-B5C1D3FFCA1B}">
  <dimension ref="A1:D20"/>
  <sheetViews>
    <sheetView workbookViewId="0"/>
  </sheetViews>
  <sheetFormatPr defaultColWidth="8.88671875" defaultRowHeight="14.4" x14ac:dyDescent="0.3"/>
  <cols>
    <col min="2" max="2" width="41.5546875" bestFit="1" customWidth="1"/>
    <col min="3" max="3" width="16.88671875" customWidth="1"/>
    <col min="4" max="4" width="32.5546875" bestFit="1" customWidth="1"/>
    <col min="6" max="6" width="19.44140625" bestFit="1" customWidth="1"/>
  </cols>
  <sheetData>
    <row r="1" spans="1:4" ht="15" thickBot="1" x14ac:dyDescent="0.35">
      <c r="A1" s="11" t="s">
        <v>17</v>
      </c>
      <c r="B1" s="12" t="s">
        <v>18</v>
      </c>
      <c r="C1" s="12" t="s">
        <v>19</v>
      </c>
      <c r="D1" s="13" t="s">
        <v>20</v>
      </c>
    </row>
    <row r="2" spans="1:4" x14ac:dyDescent="0.3">
      <c r="A2" s="21" t="s">
        <v>10</v>
      </c>
      <c r="B2" s="22" t="s">
        <v>21</v>
      </c>
      <c r="C2" s="27" t="s">
        <v>22</v>
      </c>
      <c r="D2" s="14">
        <v>1</v>
      </c>
    </row>
    <row r="3" spans="1:4" x14ac:dyDescent="0.3">
      <c r="A3" s="8" t="s">
        <v>10</v>
      </c>
      <c r="B3" s="7" t="s">
        <v>23</v>
      </c>
      <c r="C3" s="24" t="s">
        <v>24</v>
      </c>
      <c r="D3" s="3">
        <v>1</v>
      </c>
    </row>
    <row r="4" spans="1:4" x14ac:dyDescent="0.3">
      <c r="A4" s="8" t="s">
        <v>10</v>
      </c>
      <c r="B4" s="7" t="s">
        <v>25</v>
      </c>
      <c r="C4" s="24" t="s">
        <v>26</v>
      </c>
      <c r="D4" s="3">
        <v>1</v>
      </c>
    </row>
    <row r="5" spans="1:4" x14ac:dyDescent="0.3">
      <c r="A5" s="8" t="s">
        <v>10</v>
      </c>
      <c r="B5" s="7" t="s">
        <v>27</v>
      </c>
      <c r="C5" s="24" t="s">
        <v>28</v>
      </c>
      <c r="D5" s="3">
        <v>1</v>
      </c>
    </row>
    <row r="6" spans="1:4" x14ac:dyDescent="0.3">
      <c r="A6" s="8" t="s">
        <v>10</v>
      </c>
      <c r="B6" s="24" t="s">
        <v>29</v>
      </c>
      <c r="C6" s="7" t="s">
        <v>30</v>
      </c>
      <c r="D6" s="3">
        <v>1</v>
      </c>
    </row>
    <row r="7" spans="1:4" x14ac:dyDescent="0.3">
      <c r="A7" s="8" t="s">
        <v>10</v>
      </c>
      <c r="B7" s="7" t="s">
        <v>31</v>
      </c>
      <c r="C7" s="24" t="s">
        <v>32</v>
      </c>
      <c r="D7" s="3">
        <v>1</v>
      </c>
    </row>
    <row r="8" spans="1:4" x14ac:dyDescent="0.3">
      <c r="A8" s="8" t="s">
        <v>10</v>
      </c>
      <c r="B8" s="7" t="s">
        <v>33</v>
      </c>
      <c r="C8" s="24" t="s">
        <v>34</v>
      </c>
      <c r="D8" s="3">
        <v>1</v>
      </c>
    </row>
    <row r="9" spans="1:4" x14ac:dyDescent="0.3">
      <c r="A9" s="8" t="s">
        <v>10</v>
      </c>
      <c r="B9" s="7" t="s">
        <v>35</v>
      </c>
      <c r="C9" s="24" t="s">
        <v>36</v>
      </c>
      <c r="D9" s="3">
        <v>1</v>
      </c>
    </row>
    <row r="10" spans="1:4" ht="15" thickBot="1" x14ac:dyDescent="0.35">
      <c r="A10" s="9" t="s">
        <v>10</v>
      </c>
      <c r="B10" s="10" t="s">
        <v>37</v>
      </c>
      <c r="C10" s="25" t="s">
        <v>38</v>
      </c>
      <c r="D10" s="5">
        <v>1</v>
      </c>
    </row>
    <row r="11" spans="1:4" x14ac:dyDescent="0.3">
      <c r="A11" s="21" t="s">
        <v>13</v>
      </c>
      <c r="B11" s="22" t="s">
        <v>21</v>
      </c>
      <c r="C11" s="27" t="s">
        <v>22</v>
      </c>
      <c r="D11" s="14">
        <v>1</v>
      </c>
    </row>
    <row r="12" spans="1:4" x14ac:dyDescent="0.3">
      <c r="A12" s="8" t="s">
        <v>13</v>
      </c>
      <c r="B12" s="7" t="s">
        <v>23</v>
      </c>
      <c r="C12" s="24" t="s">
        <v>24</v>
      </c>
      <c r="D12" s="3">
        <v>1</v>
      </c>
    </row>
    <row r="13" spans="1:4" x14ac:dyDescent="0.3">
      <c r="A13" s="8" t="s">
        <v>13</v>
      </c>
      <c r="B13" s="7" t="s">
        <v>25</v>
      </c>
      <c r="C13" s="24" t="s">
        <v>26</v>
      </c>
      <c r="D13" s="3">
        <v>1</v>
      </c>
    </row>
    <row r="14" spans="1:4" x14ac:dyDescent="0.3">
      <c r="A14" s="8" t="s">
        <v>13</v>
      </c>
      <c r="B14" s="7" t="s">
        <v>27</v>
      </c>
      <c r="C14" s="24" t="s">
        <v>28</v>
      </c>
      <c r="D14" s="3">
        <v>1</v>
      </c>
    </row>
    <row r="15" spans="1:4" x14ac:dyDescent="0.3">
      <c r="A15" s="8" t="s">
        <v>13</v>
      </c>
      <c r="B15" s="24" t="s">
        <v>29</v>
      </c>
      <c r="C15" s="7" t="s">
        <v>30</v>
      </c>
      <c r="D15" s="3">
        <v>1</v>
      </c>
    </row>
    <row r="16" spans="1:4" x14ac:dyDescent="0.3">
      <c r="A16" s="8" t="s">
        <v>13</v>
      </c>
      <c r="B16" s="7" t="s">
        <v>31</v>
      </c>
      <c r="C16" s="24" t="s">
        <v>32</v>
      </c>
      <c r="D16" s="3">
        <v>1</v>
      </c>
    </row>
    <row r="17" spans="1:4" x14ac:dyDescent="0.3">
      <c r="A17" s="8" t="s">
        <v>13</v>
      </c>
      <c r="B17" s="7" t="s">
        <v>33</v>
      </c>
      <c r="C17" s="24" t="s">
        <v>34</v>
      </c>
      <c r="D17" s="3">
        <v>1</v>
      </c>
    </row>
    <row r="18" spans="1:4" x14ac:dyDescent="0.3">
      <c r="A18" s="8" t="s">
        <v>13</v>
      </c>
      <c r="B18" s="7" t="s">
        <v>35</v>
      </c>
      <c r="C18" s="24" t="s">
        <v>36</v>
      </c>
      <c r="D18" s="3">
        <v>1</v>
      </c>
    </row>
    <row r="19" spans="1:4" ht="15" thickBot="1" x14ac:dyDescent="0.35">
      <c r="A19" s="9" t="s">
        <v>13</v>
      </c>
      <c r="B19" s="10" t="s">
        <v>37</v>
      </c>
      <c r="C19" s="25" t="s">
        <v>38</v>
      </c>
      <c r="D19" s="5">
        <v>1</v>
      </c>
    </row>
    <row r="20" spans="1:4" x14ac:dyDescent="0.3">
      <c r="B20" s="2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1D96C-4A4A-43AA-A25B-C3E8B3533E2E}">
  <sheetPr filterMode="1"/>
  <dimension ref="A1:Q51"/>
  <sheetViews>
    <sheetView topLeftCell="D1" zoomScale="70" zoomScaleNormal="70" workbookViewId="0">
      <pane ySplit="1" topLeftCell="A2" activePane="bottomLeft" state="frozen"/>
      <selection activeCell="G1" sqref="G1"/>
      <selection pane="bottomLeft" activeCell="M52" sqref="M52"/>
    </sheetView>
  </sheetViews>
  <sheetFormatPr defaultColWidth="8.88671875" defaultRowHeight="14.4" x14ac:dyDescent="0.3"/>
  <cols>
    <col min="1" max="1" width="14.109375" customWidth="1"/>
    <col min="2" max="2" width="40.77734375" bestFit="1" customWidth="1"/>
    <col min="3" max="3" width="18.88671875" bestFit="1" customWidth="1"/>
    <col min="4" max="4" width="66.5546875" bestFit="1" customWidth="1"/>
    <col min="5" max="5" width="17.44140625" customWidth="1"/>
    <col min="6" max="6" width="15" customWidth="1"/>
    <col min="7" max="7" width="51.88671875" customWidth="1"/>
    <col min="8" max="8" width="59.5546875" customWidth="1"/>
    <col min="9" max="9" width="13.109375" bestFit="1" customWidth="1"/>
    <col min="10" max="10" width="16.109375" customWidth="1"/>
    <col min="11" max="11" width="16" customWidth="1"/>
    <col min="12" max="12" width="8.88671875" customWidth="1"/>
    <col min="13" max="13" width="18.6640625" customWidth="1"/>
    <col min="14" max="14" width="44.109375" customWidth="1"/>
  </cols>
  <sheetData>
    <row r="1" spans="1:17" ht="29.4" thickBot="1" x14ac:dyDescent="0.35">
      <c r="A1" s="192" t="s">
        <v>17</v>
      </c>
      <c r="B1" s="193" t="s">
        <v>14</v>
      </c>
      <c r="C1" s="193" t="s">
        <v>41</v>
      </c>
      <c r="D1" s="193" t="s">
        <v>63</v>
      </c>
      <c r="E1" s="194" t="s">
        <v>64</v>
      </c>
      <c r="F1" s="193" t="s">
        <v>45</v>
      </c>
      <c r="G1" s="195" t="s">
        <v>65</v>
      </c>
      <c r="H1" s="195" t="s">
        <v>66</v>
      </c>
      <c r="I1" s="193" t="s">
        <v>51</v>
      </c>
      <c r="J1" s="194" t="s">
        <v>67</v>
      </c>
      <c r="K1" s="194" t="s">
        <v>68</v>
      </c>
      <c r="L1" s="196" t="s">
        <v>69</v>
      </c>
      <c r="M1" s="197" t="s">
        <v>70</v>
      </c>
      <c r="N1" s="198" t="s">
        <v>71</v>
      </c>
    </row>
    <row r="2" spans="1:17" s="48" customFormat="1" ht="15" thickBot="1" x14ac:dyDescent="0.35">
      <c r="A2" s="199" t="s">
        <v>6</v>
      </c>
      <c r="B2" s="200" t="s">
        <v>92</v>
      </c>
      <c r="C2" s="200" t="s">
        <v>89</v>
      </c>
      <c r="D2" s="200" t="s">
        <v>93</v>
      </c>
      <c r="E2" s="200" t="s">
        <v>11</v>
      </c>
      <c r="F2" s="200" t="s">
        <v>7</v>
      </c>
      <c r="G2" s="77" t="s">
        <v>302</v>
      </c>
      <c r="H2" s="77" t="s">
        <v>303</v>
      </c>
      <c r="I2" s="201">
        <v>2025</v>
      </c>
      <c r="J2" s="201">
        <v>2050</v>
      </c>
      <c r="K2" s="201">
        <v>2.61</v>
      </c>
      <c r="L2" s="201" t="s">
        <v>74</v>
      </c>
      <c r="M2" s="201">
        <v>1</v>
      </c>
      <c r="N2" s="202" t="s">
        <v>75</v>
      </c>
      <c r="O2" s="49"/>
      <c r="P2" s="49"/>
      <c r="Q2" s="49"/>
    </row>
    <row r="3" spans="1:17" s="210" customFormat="1" ht="15" hidden="1" thickBot="1" x14ac:dyDescent="0.35">
      <c r="A3" s="203" t="s">
        <v>6</v>
      </c>
      <c r="B3" s="204" t="s">
        <v>72</v>
      </c>
      <c r="C3" s="204" t="s">
        <v>85</v>
      </c>
      <c r="D3" s="204" t="s">
        <v>86</v>
      </c>
      <c r="E3" s="204" t="s">
        <v>11</v>
      </c>
      <c r="F3" s="204" t="s">
        <v>7</v>
      </c>
      <c r="G3" s="205" t="s">
        <v>73</v>
      </c>
      <c r="H3" s="206" t="s">
        <v>304</v>
      </c>
      <c r="I3" s="76">
        <v>2024</v>
      </c>
      <c r="J3" s="207">
        <v>2050</v>
      </c>
      <c r="K3" s="207">
        <v>2.8</v>
      </c>
      <c r="L3" s="207" t="s">
        <v>74</v>
      </c>
      <c r="M3" s="207">
        <v>1.1000000000000001</v>
      </c>
      <c r="N3" s="208" t="s">
        <v>75</v>
      </c>
      <c r="O3" s="209"/>
      <c r="P3" s="209"/>
      <c r="Q3" s="209"/>
    </row>
    <row r="4" spans="1:17" s="48" customFormat="1" ht="15" hidden="1" thickBot="1" x14ac:dyDescent="0.35">
      <c r="A4" s="78" t="s">
        <v>6</v>
      </c>
      <c r="B4" s="43" t="s">
        <v>92</v>
      </c>
      <c r="C4" s="43" t="s">
        <v>85</v>
      </c>
      <c r="D4" s="43" t="s">
        <v>86</v>
      </c>
      <c r="E4" s="43" t="s">
        <v>11</v>
      </c>
      <c r="F4" s="43" t="s">
        <v>7</v>
      </c>
      <c r="G4" s="42" t="s">
        <v>73</v>
      </c>
      <c r="H4" s="42" t="s">
        <v>329</v>
      </c>
      <c r="I4" s="76">
        <v>2024</v>
      </c>
      <c r="J4" s="76">
        <v>2050</v>
      </c>
      <c r="K4" s="76">
        <v>2.72</v>
      </c>
      <c r="L4" s="76" t="s">
        <v>74</v>
      </c>
      <c r="M4" s="76">
        <v>1</v>
      </c>
      <c r="N4" s="79" t="s">
        <v>75</v>
      </c>
      <c r="O4" s="49"/>
      <c r="P4" s="49"/>
      <c r="Q4" s="49"/>
    </row>
    <row r="5" spans="1:17" s="48" customFormat="1" ht="15" hidden="1" thickBot="1" x14ac:dyDescent="0.35">
      <c r="A5" s="203" t="s">
        <v>6</v>
      </c>
      <c r="B5" s="211" t="s">
        <v>72</v>
      </c>
      <c r="C5" s="211" t="s">
        <v>305</v>
      </c>
      <c r="D5" s="211" t="s">
        <v>98</v>
      </c>
      <c r="E5" s="211" t="s">
        <v>11</v>
      </c>
      <c r="F5" s="211" t="s">
        <v>7</v>
      </c>
      <c r="G5" s="206" t="s">
        <v>77</v>
      </c>
      <c r="H5" s="206" t="s">
        <v>306</v>
      </c>
      <c r="I5" s="212">
        <v>2025</v>
      </c>
      <c r="J5" s="212">
        <v>2050</v>
      </c>
      <c r="K5" s="212">
        <v>0.19</v>
      </c>
      <c r="L5" s="212" t="s">
        <v>74</v>
      </c>
      <c r="M5" s="212">
        <v>1</v>
      </c>
      <c r="N5" s="213" t="s">
        <v>75</v>
      </c>
      <c r="O5" s="49"/>
      <c r="P5" s="49"/>
      <c r="Q5" s="49"/>
    </row>
    <row r="6" spans="1:17" s="48" customFormat="1" ht="15" hidden="1" thickBot="1" x14ac:dyDescent="0.35">
      <c r="A6" s="203" t="s">
        <v>6</v>
      </c>
      <c r="B6" s="211" t="s">
        <v>92</v>
      </c>
      <c r="C6" s="211" t="s">
        <v>305</v>
      </c>
      <c r="D6" s="211" t="s">
        <v>98</v>
      </c>
      <c r="E6" s="211" t="s">
        <v>11</v>
      </c>
      <c r="F6" s="211" t="s">
        <v>7</v>
      </c>
      <c r="G6" s="206" t="s">
        <v>77</v>
      </c>
      <c r="H6" s="206" t="s">
        <v>307</v>
      </c>
      <c r="I6" s="212">
        <v>2025</v>
      </c>
      <c r="J6" s="212">
        <v>2050</v>
      </c>
      <c r="K6" s="212">
        <v>0.18</v>
      </c>
      <c r="L6" s="212" t="s">
        <v>74</v>
      </c>
      <c r="M6" s="212">
        <v>1</v>
      </c>
      <c r="N6" s="213" t="s">
        <v>75</v>
      </c>
      <c r="O6" s="49"/>
      <c r="P6" s="49"/>
      <c r="Q6" s="49"/>
    </row>
    <row r="7" spans="1:17" s="49" customFormat="1" ht="15" hidden="1" thickBot="1" x14ac:dyDescent="0.35">
      <c r="A7" s="78" t="s">
        <v>6</v>
      </c>
      <c r="B7" s="43" t="s">
        <v>92</v>
      </c>
      <c r="C7" s="43" t="s">
        <v>78</v>
      </c>
      <c r="D7" s="43" t="s">
        <v>115</v>
      </c>
      <c r="E7" s="43" t="s">
        <v>11</v>
      </c>
      <c r="F7" s="43" t="s">
        <v>7</v>
      </c>
      <c r="G7" s="42" t="s">
        <v>73</v>
      </c>
      <c r="H7" s="42" t="s">
        <v>99</v>
      </c>
      <c r="I7" s="76">
        <v>2024</v>
      </c>
      <c r="J7" s="76">
        <v>2050</v>
      </c>
      <c r="K7" s="76">
        <v>0</v>
      </c>
      <c r="L7" s="76" t="s">
        <v>74</v>
      </c>
      <c r="M7" s="76">
        <v>0.8</v>
      </c>
      <c r="N7" s="79" t="s">
        <v>75</v>
      </c>
      <c r="O7" s="48"/>
      <c r="P7" s="48"/>
      <c r="Q7" s="48"/>
    </row>
    <row r="8" spans="1:17" s="49" customFormat="1" ht="15" hidden="1" thickBot="1" x14ac:dyDescent="0.35">
      <c r="A8" s="44" t="s">
        <v>6</v>
      </c>
      <c r="B8" s="45" t="s">
        <v>92</v>
      </c>
      <c r="C8" s="45" t="s">
        <v>81</v>
      </c>
      <c r="D8" s="45" t="s">
        <v>115</v>
      </c>
      <c r="E8" s="45" t="s">
        <v>11</v>
      </c>
      <c r="F8" s="45" t="s">
        <v>7</v>
      </c>
      <c r="G8" s="80" t="s">
        <v>73</v>
      </c>
      <c r="H8" s="80" t="s">
        <v>100</v>
      </c>
      <c r="I8" s="46">
        <v>2024</v>
      </c>
      <c r="J8" s="46">
        <v>2050</v>
      </c>
      <c r="K8" s="46">
        <v>0.09</v>
      </c>
      <c r="L8" s="46" t="s">
        <v>74</v>
      </c>
      <c r="M8" s="46">
        <v>0.8</v>
      </c>
      <c r="N8" s="47" t="s">
        <v>75</v>
      </c>
    </row>
    <row r="9" spans="1:17" s="49" customFormat="1" ht="28.8" x14ac:dyDescent="0.3">
      <c r="A9" s="214" t="s">
        <v>10</v>
      </c>
      <c r="B9" s="215" t="s">
        <v>72</v>
      </c>
      <c r="C9" s="215" t="s">
        <v>94</v>
      </c>
      <c r="D9" s="215" t="s">
        <v>95</v>
      </c>
      <c r="E9" s="215" t="s">
        <v>11</v>
      </c>
      <c r="F9" s="215" t="s">
        <v>7</v>
      </c>
      <c r="G9" s="77" t="s">
        <v>91</v>
      </c>
      <c r="H9" s="77" t="s">
        <v>96</v>
      </c>
      <c r="I9" s="201">
        <v>2031</v>
      </c>
      <c r="J9" s="201">
        <v>2050</v>
      </c>
      <c r="K9" s="216">
        <f>105*5%</f>
        <v>5.25</v>
      </c>
      <c r="L9" s="201" t="s">
        <v>74</v>
      </c>
      <c r="M9" s="201">
        <v>1.05</v>
      </c>
      <c r="N9" s="202" t="s">
        <v>75</v>
      </c>
    </row>
    <row r="10" spans="1:17" s="49" customFormat="1" ht="28.8" x14ac:dyDescent="0.3">
      <c r="A10" s="217" t="s">
        <v>10</v>
      </c>
      <c r="B10" s="218" t="s">
        <v>92</v>
      </c>
      <c r="C10" s="218" t="s">
        <v>94</v>
      </c>
      <c r="D10" s="218" t="s">
        <v>97</v>
      </c>
      <c r="E10" s="218" t="s">
        <v>11</v>
      </c>
      <c r="F10" s="218" t="s">
        <v>7</v>
      </c>
      <c r="G10" s="42" t="s">
        <v>91</v>
      </c>
      <c r="H10" s="42" t="s">
        <v>96</v>
      </c>
      <c r="I10" s="76">
        <v>2031</v>
      </c>
      <c r="J10" s="76">
        <v>2050</v>
      </c>
      <c r="K10" s="219">
        <f>105*5%</f>
        <v>5.25</v>
      </c>
      <c r="L10" s="76" t="s">
        <v>74</v>
      </c>
      <c r="M10" s="76">
        <v>0.95</v>
      </c>
      <c r="N10" s="79" t="s">
        <v>75</v>
      </c>
      <c r="O10" s="48"/>
      <c r="P10" s="48"/>
      <c r="Q10" s="48"/>
    </row>
    <row r="11" spans="1:17" s="49" customFormat="1" ht="28.8" x14ac:dyDescent="0.3">
      <c r="A11" s="217" t="s">
        <v>10</v>
      </c>
      <c r="B11" s="218" t="s">
        <v>72</v>
      </c>
      <c r="C11" s="218" t="s">
        <v>89</v>
      </c>
      <c r="D11" s="218" t="s">
        <v>90</v>
      </c>
      <c r="E11" s="218" t="s">
        <v>11</v>
      </c>
      <c r="F11" s="218" t="s">
        <v>7</v>
      </c>
      <c r="G11" s="206" t="s">
        <v>91</v>
      </c>
      <c r="H11" s="206" t="s">
        <v>308</v>
      </c>
      <c r="I11" s="212">
        <v>2031</v>
      </c>
      <c r="J11" s="212">
        <v>2050</v>
      </c>
      <c r="K11" s="220">
        <f>105*5%</f>
        <v>5.25</v>
      </c>
      <c r="L11" s="212" t="s">
        <v>74</v>
      </c>
      <c r="M11" s="212">
        <v>1.05</v>
      </c>
      <c r="N11" s="79" t="s">
        <v>75</v>
      </c>
    </row>
    <row r="12" spans="1:17" s="209" customFormat="1" ht="29.4" thickBot="1" x14ac:dyDescent="0.35">
      <c r="A12" s="217" t="s">
        <v>10</v>
      </c>
      <c r="B12" s="218" t="s">
        <v>92</v>
      </c>
      <c r="C12" s="218" t="s">
        <v>89</v>
      </c>
      <c r="D12" s="218" t="s">
        <v>93</v>
      </c>
      <c r="E12" s="218" t="s">
        <v>11</v>
      </c>
      <c r="F12" s="218" t="s">
        <v>7</v>
      </c>
      <c r="G12" s="42" t="s">
        <v>91</v>
      </c>
      <c r="H12" s="42" t="s">
        <v>309</v>
      </c>
      <c r="I12" s="76">
        <v>2031</v>
      </c>
      <c r="J12" s="76">
        <v>2050</v>
      </c>
      <c r="K12" s="219">
        <f>105*5%</f>
        <v>5.25</v>
      </c>
      <c r="L12" s="76" t="s">
        <v>74</v>
      </c>
      <c r="M12" s="76">
        <v>1</v>
      </c>
      <c r="N12" s="79" t="s">
        <v>75</v>
      </c>
      <c r="O12"/>
      <c r="P12"/>
      <c r="Q12"/>
    </row>
    <row r="13" spans="1:17" s="49" customFormat="1" ht="15" hidden="1" thickBot="1" x14ac:dyDescent="0.35">
      <c r="A13" s="217" t="s">
        <v>10</v>
      </c>
      <c r="B13" s="218" t="s">
        <v>72</v>
      </c>
      <c r="C13" s="218" t="s">
        <v>85</v>
      </c>
      <c r="D13" s="218" t="s">
        <v>86</v>
      </c>
      <c r="E13" s="218" t="s">
        <v>11</v>
      </c>
      <c r="F13" s="218" t="s">
        <v>7</v>
      </c>
      <c r="G13" s="42" t="s">
        <v>87</v>
      </c>
      <c r="H13" s="42" t="s">
        <v>88</v>
      </c>
      <c r="I13" s="76">
        <v>2027</v>
      </c>
      <c r="J13" s="76">
        <v>2030</v>
      </c>
      <c r="K13" s="76">
        <v>0</v>
      </c>
      <c r="L13" s="76" t="s">
        <v>74</v>
      </c>
      <c r="M13" s="76">
        <v>1</v>
      </c>
      <c r="N13" s="79" t="s">
        <v>75</v>
      </c>
    </row>
    <row r="14" spans="1:17" s="49" customFormat="1" ht="15" hidden="1" thickBot="1" x14ac:dyDescent="0.35">
      <c r="A14" s="217" t="s">
        <v>10</v>
      </c>
      <c r="B14" s="218" t="s">
        <v>92</v>
      </c>
      <c r="C14" s="218" t="s">
        <v>85</v>
      </c>
      <c r="D14" s="218" t="s">
        <v>86</v>
      </c>
      <c r="E14" s="218" t="s">
        <v>11</v>
      </c>
      <c r="F14" s="218" t="s">
        <v>7</v>
      </c>
      <c r="G14" s="42" t="s">
        <v>87</v>
      </c>
      <c r="H14" s="42" t="s">
        <v>101</v>
      </c>
      <c r="I14" s="76">
        <v>2027</v>
      </c>
      <c r="J14" s="76">
        <v>2030</v>
      </c>
      <c r="K14" s="76">
        <v>0</v>
      </c>
      <c r="L14" s="76" t="s">
        <v>74</v>
      </c>
      <c r="M14" s="76">
        <v>1</v>
      </c>
      <c r="N14" s="79" t="s">
        <v>75</v>
      </c>
    </row>
    <row r="15" spans="1:17" s="49" customFormat="1" ht="15" hidden="1" thickBot="1" x14ac:dyDescent="0.35">
      <c r="A15" s="221" t="s">
        <v>10</v>
      </c>
      <c r="B15" s="222" t="s">
        <v>92</v>
      </c>
      <c r="C15" s="222" t="s">
        <v>310</v>
      </c>
      <c r="D15" s="222" t="s">
        <v>311</v>
      </c>
      <c r="E15" s="222" t="s">
        <v>7</v>
      </c>
      <c r="F15" s="222" t="s">
        <v>7</v>
      </c>
      <c r="G15" s="206" t="s">
        <v>312</v>
      </c>
      <c r="H15" s="206" t="s">
        <v>312</v>
      </c>
      <c r="I15" s="212">
        <v>2025</v>
      </c>
      <c r="J15" s="212">
        <v>2030</v>
      </c>
      <c r="K15" s="223">
        <f>0.1256205024+0.031+0.005</f>
        <v>0.1616205024</v>
      </c>
      <c r="L15" s="212" t="s">
        <v>74</v>
      </c>
      <c r="M15" s="212">
        <v>1</v>
      </c>
      <c r="N15" s="213" t="s">
        <v>106</v>
      </c>
      <c r="O15"/>
      <c r="P15"/>
      <c r="Q15"/>
    </row>
    <row r="16" spans="1:17" s="49" customFormat="1" ht="15" hidden="1" thickBot="1" x14ac:dyDescent="0.35">
      <c r="A16" s="221" t="s">
        <v>10</v>
      </c>
      <c r="B16" s="222" t="s">
        <v>72</v>
      </c>
      <c r="C16" s="222" t="s">
        <v>305</v>
      </c>
      <c r="D16" s="222" t="s">
        <v>76</v>
      </c>
      <c r="E16" s="222" t="s">
        <v>11</v>
      </c>
      <c r="F16" s="222" t="s">
        <v>7</v>
      </c>
      <c r="G16" s="206" t="s">
        <v>77</v>
      </c>
      <c r="H16" s="206" t="s">
        <v>306</v>
      </c>
      <c r="I16" s="212">
        <v>2025</v>
      </c>
      <c r="J16" s="212">
        <v>2050</v>
      </c>
      <c r="K16" s="212">
        <v>0.19</v>
      </c>
      <c r="L16" s="212" t="s">
        <v>74</v>
      </c>
      <c r="M16" s="212">
        <v>1</v>
      </c>
      <c r="N16" s="213" t="s">
        <v>75</v>
      </c>
      <c r="O16"/>
      <c r="P16"/>
      <c r="Q16"/>
    </row>
    <row r="17" spans="1:17" s="49" customFormat="1" ht="15" hidden="1" thickBot="1" x14ac:dyDescent="0.35">
      <c r="A17" s="221" t="s">
        <v>10</v>
      </c>
      <c r="B17" s="222" t="s">
        <v>92</v>
      </c>
      <c r="C17" s="222" t="s">
        <v>305</v>
      </c>
      <c r="D17" s="222" t="s">
        <v>98</v>
      </c>
      <c r="E17" s="222" t="s">
        <v>11</v>
      </c>
      <c r="F17" s="222" t="s">
        <v>7</v>
      </c>
      <c r="G17" s="206" t="s">
        <v>77</v>
      </c>
      <c r="H17" s="206" t="s">
        <v>307</v>
      </c>
      <c r="I17" s="212">
        <v>2025</v>
      </c>
      <c r="J17" s="212">
        <v>2050</v>
      </c>
      <c r="K17" s="212">
        <v>0.18</v>
      </c>
      <c r="L17" s="212" t="s">
        <v>74</v>
      </c>
      <c r="M17" s="212">
        <v>1</v>
      </c>
      <c r="N17" s="213" t="s">
        <v>75</v>
      </c>
      <c r="O17" s="209"/>
      <c r="P17" s="209"/>
      <c r="Q17" s="209"/>
    </row>
    <row r="18" spans="1:17" s="209" customFormat="1" ht="15" hidden="1" thickBot="1" x14ac:dyDescent="0.35">
      <c r="A18" s="221" t="s">
        <v>10</v>
      </c>
      <c r="B18" s="222" t="s">
        <v>72</v>
      </c>
      <c r="C18" s="222" t="s">
        <v>83</v>
      </c>
      <c r="D18" s="222" t="s">
        <v>84</v>
      </c>
      <c r="E18" s="222" t="s">
        <v>7</v>
      </c>
      <c r="F18" s="222" t="s">
        <v>7</v>
      </c>
      <c r="G18" s="206" t="s">
        <v>312</v>
      </c>
      <c r="H18" s="206" t="s">
        <v>312</v>
      </c>
      <c r="I18" s="212">
        <v>2031</v>
      </c>
      <c r="J18" s="212">
        <v>2050</v>
      </c>
      <c r="K18" s="212">
        <v>0</v>
      </c>
      <c r="L18" s="212" t="s">
        <v>74</v>
      </c>
      <c r="M18" s="212">
        <v>1</v>
      </c>
      <c r="N18" s="213" t="s">
        <v>106</v>
      </c>
      <c r="O18" s="210"/>
      <c r="P18" s="210"/>
      <c r="Q18" s="210"/>
    </row>
    <row r="19" spans="1:17" s="209" customFormat="1" ht="15" hidden="1" thickBot="1" x14ac:dyDescent="0.35">
      <c r="A19" s="221" t="s">
        <v>10</v>
      </c>
      <c r="B19" s="222" t="s">
        <v>92</v>
      </c>
      <c r="C19" s="222" t="s">
        <v>83</v>
      </c>
      <c r="D19" s="222" t="s">
        <v>107</v>
      </c>
      <c r="E19" s="222" t="s">
        <v>7</v>
      </c>
      <c r="F19" s="222" t="s">
        <v>7</v>
      </c>
      <c r="G19" s="206" t="s">
        <v>312</v>
      </c>
      <c r="H19" s="206" t="s">
        <v>312</v>
      </c>
      <c r="I19" s="212">
        <v>2031</v>
      </c>
      <c r="J19" s="212">
        <v>2050</v>
      </c>
      <c r="K19" s="212">
        <v>0</v>
      </c>
      <c r="L19" s="212" t="s">
        <v>74</v>
      </c>
      <c r="M19" s="212">
        <v>1</v>
      </c>
      <c r="N19" s="213" t="s">
        <v>106</v>
      </c>
    </row>
    <row r="20" spans="1:17" s="49" customFormat="1" ht="15" hidden="1" thickBot="1" x14ac:dyDescent="0.35">
      <c r="A20" s="217" t="s">
        <v>10</v>
      </c>
      <c r="B20" s="218" t="s">
        <v>104</v>
      </c>
      <c r="C20" s="218" t="s">
        <v>83</v>
      </c>
      <c r="D20" s="218" t="s">
        <v>108</v>
      </c>
      <c r="E20" s="218" t="s">
        <v>7</v>
      </c>
      <c r="F20" s="218" t="s">
        <v>7</v>
      </c>
      <c r="G20" s="206" t="s">
        <v>312</v>
      </c>
      <c r="H20" s="206" t="s">
        <v>312</v>
      </c>
      <c r="I20" s="76">
        <v>2031</v>
      </c>
      <c r="J20" s="76">
        <v>2050</v>
      </c>
      <c r="K20" s="76">
        <v>0.01</v>
      </c>
      <c r="L20" s="76" t="s">
        <v>313</v>
      </c>
      <c r="M20" s="76">
        <v>1</v>
      </c>
      <c r="N20" s="79" t="s">
        <v>106</v>
      </c>
      <c r="O20" s="48"/>
      <c r="P20" s="48"/>
      <c r="Q20" s="48"/>
    </row>
    <row r="21" spans="1:17" s="49" customFormat="1" ht="15" hidden="1" thickBot="1" x14ac:dyDescent="0.35">
      <c r="A21" s="217" t="s">
        <v>10</v>
      </c>
      <c r="B21" s="218" t="s">
        <v>72</v>
      </c>
      <c r="C21" s="218" t="s">
        <v>78</v>
      </c>
      <c r="D21" s="218" t="s">
        <v>79</v>
      </c>
      <c r="E21" s="218" t="s">
        <v>11</v>
      </c>
      <c r="F21" s="218" t="s">
        <v>7</v>
      </c>
      <c r="G21" s="42" t="s">
        <v>73</v>
      </c>
      <c r="H21" s="42" t="s">
        <v>80</v>
      </c>
      <c r="I21" s="76">
        <v>2024</v>
      </c>
      <c r="J21" s="76">
        <v>2050</v>
      </c>
      <c r="K21" s="76">
        <v>0</v>
      </c>
      <c r="L21" s="76" t="s">
        <v>74</v>
      </c>
      <c r="M21" s="76">
        <v>1.1000000000000001</v>
      </c>
      <c r="N21" s="79" t="s">
        <v>75</v>
      </c>
      <c r="O21" s="48"/>
      <c r="P21" s="48"/>
      <c r="Q21" s="48"/>
    </row>
    <row r="22" spans="1:17" s="49" customFormat="1" ht="15" hidden="1" thickBot="1" x14ac:dyDescent="0.35">
      <c r="A22" s="217" t="s">
        <v>10</v>
      </c>
      <c r="B22" s="218" t="s">
        <v>92</v>
      </c>
      <c r="C22" s="218" t="s">
        <v>78</v>
      </c>
      <c r="D22" s="218" t="s">
        <v>79</v>
      </c>
      <c r="E22" s="218" t="s">
        <v>11</v>
      </c>
      <c r="F22" s="218" t="s">
        <v>7</v>
      </c>
      <c r="G22" s="42" t="s">
        <v>73</v>
      </c>
      <c r="H22" s="42" t="s">
        <v>99</v>
      </c>
      <c r="I22" s="76">
        <v>2024</v>
      </c>
      <c r="J22" s="76">
        <v>2050</v>
      </c>
      <c r="K22" s="76">
        <v>0</v>
      </c>
      <c r="L22" s="76" t="s">
        <v>74</v>
      </c>
      <c r="M22" s="76">
        <v>0.8</v>
      </c>
      <c r="N22" s="79" t="s">
        <v>75</v>
      </c>
      <c r="O22"/>
      <c r="P22"/>
      <c r="Q22"/>
    </row>
    <row r="23" spans="1:17" s="49" customFormat="1" ht="15" hidden="1" thickBot="1" x14ac:dyDescent="0.35">
      <c r="A23" s="217" t="s">
        <v>10</v>
      </c>
      <c r="B23" s="218" t="s">
        <v>72</v>
      </c>
      <c r="C23" s="218" t="s">
        <v>81</v>
      </c>
      <c r="D23" s="218" t="s">
        <v>79</v>
      </c>
      <c r="E23" s="218" t="s">
        <v>11</v>
      </c>
      <c r="F23" s="218" t="s">
        <v>7</v>
      </c>
      <c r="G23" s="42" t="s">
        <v>73</v>
      </c>
      <c r="H23" s="42" t="s">
        <v>82</v>
      </c>
      <c r="I23" s="76">
        <v>2024</v>
      </c>
      <c r="J23" s="76">
        <v>2050</v>
      </c>
      <c r="K23" s="76">
        <v>0</v>
      </c>
      <c r="L23" s="76" t="s">
        <v>74</v>
      </c>
      <c r="M23" s="76">
        <v>1.1000000000000001</v>
      </c>
      <c r="N23" s="79" t="s">
        <v>75</v>
      </c>
      <c r="O23"/>
      <c r="P23"/>
      <c r="Q23"/>
    </row>
    <row r="24" spans="1:17" s="49" customFormat="1" ht="15" hidden="1" thickBot="1" x14ac:dyDescent="0.35">
      <c r="A24" s="217" t="s">
        <v>10</v>
      </c>
      <c r="B24" s="218" t="s">
        <v>92</v>
      </c>
      <c r="C24" s="218" t="s">
        <v>81</v>
      </c>
      <c r="D24" s="218" t="s">
        <v>79</v>
      </c>
      <c r="E24" s="218" t="s">
        <v>11</v>
      </c>
      <c r="F24" s="218" t="s">
        <v>7</v>
      </c>
      <c r="G24" s="42" t="s">
        <v>73</v>
      </c>
      <c r="H24" s="42" t="s">
        <v>100</v>
      </c>
      <c r="I24" s="76">
        <v>2024</v>
      </c>
      <c r="J24" s="76">
        <v>2050</v>
      </c>
      <c r="K24" s="76">
        <v>0</v>
      </c>
      <c r="L24" s="76" t="s">
        <v>74</v>
      </c>
      <c r="M24" s="76">
        <v>0.8</v>
      </c>
      <c r="N24" s="79" t="s">
        <v>75</v>
      </c>
      <c r="O24"/>
      <c r="P24"/>
      <c r="Q24"/>
    </row>
    <row r="25" spans="1:17" s="48" customFormat="1" ht="15" hidden="1" thickBot="1" x14ac:dyDescent="0.35">
      <c r="A25" s="221" t="s">
        <v>10</v>
      </c>
      <c r="B25" s="222" t="s">
        <v>92</v>
      </c>
      <c r="C25" s="222" t="s">
        <v>102</v>
      </c>
      <c r="D25" s="222" t="s">
        <v>103</v>
      </c>
      <c r="E25" s="222" t="s">
        <v>7</v>
      </c>
      <c r="F25" s="222" t="s">
        <v>7</v>
      </c>
      <c r="G25" s="206" t="s">
        <v>312</v>
      </c>
      <c r="H25" s="206" t="s">
        <v>312</v>
      </c>
      <c r="I25" s="212">
        <v>2033</v>
      </c>
      <c r="J25" s="212">
        <v>2050</v>
      </c>
      <c r="K25" s="212">
        <f>105*20%</f>
        <v>21</v>
      </c>
      <c r="L25" s="212" t="s">
        <v>74</v>
      </c>
      <c r="M25" s="212">
        <v>0.95</v>
      </c>
      <c r="N25" s="213" t="s">
        <v>106</v>
      </c>
      <c r="O25"/>
      <c r="P25"/>
      <c r="Q25"/>
    </row>
    <row r="26" spans="1:17" s="48" customFormat="1" ht="15" hidden="1" thickBot="1" x14ac:dyDescent="0.35">
      <c r="A26" s="221" t="s">
        <v>10</v>
      </c>
      <c r="B26" s="222" t="s">
        <v>104</v>
      </c>
      <c r="C26" s="222" t="s">
        <v>102</v>
      </c>
      <c r="D26" s="222" t="s">
        <v>105</v>
      </c>
      <c r="E26" s="222" t="s">
        <v>7</v>
      </c>
      <c r="F26" s="222" t="s">
        <v>7</v>
      </c>
      <c r="G26" s="206" t="s">
        <v>312</v>
      </c>
      <c r="H26" s="206" t="s">
        <v>312</v>
      </c>
      <c r="I26" s="212">
        <v>2033</v>
      </c>
      <c r="J26" s="212">
        <v>2050</v>
      </c>
      <c r="K26" s="212">
        <v>0.62</v>
      </c>
      <c r="L26" s="212" t="s">
        <v>74</v>
      </c>
      <c r="M26" s="212">
        <v>0.99999990000000005</v>
      </c>
      <c r="N26" s="213" t="s">
        <v>106</v>
      </c>
      <c r="O26" s="49"/>
      <c r="P26" s="49"/>
      <c r="Q26" s="49"/>
    </row>
    <row r="27" spans="1:17" s="48" customFormat="1" ht="15" hidden="1" thickBot="1" x14ac:dyDescent="0.35">
      <c r="A27" s="221" t="s">
        <v>10</v>
      </c>
      <c r="B27" s="222" t="s">
        <v>314</v>
      </c>
      <c r="C27" s="222" t="s">
        <v>315</v>
      </c>
      <c r="D27" s="222" t="s">
        <v>316</v>
      </c>
      <c r="E27" s="222" t="s">
        <v>7</v>
      </c>
      <c r="F27" s="222" t="s">
        <v>7</v>
      </c>
      <c r="G27" s="206" t="s">
        <v>312</v>
      </c>
      <c r="H27" s="206" t="s">
        <v>312</v>
      </c>
      <c r="I27" s="76">
        <v>2025</v>
      </c>
      <c r="J27" s="76">
        <v>2030</v>
      </c>
      <c r="K27" s="219">
        <v>0.35</v>
      </c>
      <c r="L27" s="76" t="s">
        <v>114</v>
      </c>
      <c r="M27" s="76">
        <v>1</v>
      </c>
      <c r="N27" s="213" t="s">
        <v>106</v>
      </c>
    </row>
    <row r="28" spans="1:17" s="48" customFormat="1" ht="15" hidden="1" thickBot="1" x14ac:dyDescent="0.35">
      <c r="A28" s="221" t="s">
        <v>10</v>
      </c>
      <c r="B28" s="222" t="s">
        <v>92</v>
      </c>
      <c r="C28" s="222" t="s">
        <v>315</v>
      </c>
      <c r="D28" s="222" t="s">
        <v>316</v>
      </c>
      <c r="E28" s="222" t="s">
        <v>7</v>
      </c>
      <c r="F28" s="222" t="s">
        <v>7</v>
      </c>
      <c r="G28" s="206" t="s">
        <v>312</v>
      </c>
      <c r="H28" s="206" t="s">
        <v>312</v>
      </c>
      <c r="I28" s="212">
        <v>2025</v>
      </c>
      <c r="J28" s="212">
        <v>2030</v>
      </c>
      <c r="K28" s="223">
        <f>0.314*0.182113925486925*8760*0.0036</f>
        <v>1.8033474528048792</v>
      </c>
      <c r="L28" s="212" t="s">
        <v>74</v>
      </c>
      <c r="M28" s="212">
        <v>1</v>
      </c>
      <c r="N28" s="213" t="s">
        <v>106</v>
      </c>
      <c r="Q28" s="81"/>
    </row>
    <row r="29" spans="1:17" s="48" customFormat="1" ht="29.4" hidden="1" thickBot="1" x14ac:dyDescent="0.35">
      <c r="A29" s="224" t="s">
        <v>10</v>
      </c>
      <c r="B29" s="225" t="s">
        <v>109</v>
      </c>
      <c r="C29" s="225" t="s">
        <v>110</v>
      </c>
      <c r="D29" s="225" t="s">
        <v>111</v>
      </c>
      <c r="E29" s="225" t="s">
        <v>7</v>
      </c>
      <c r="F29" s="225" t="s">
        <v>7</v>
      </c>
      <c r="G29" s="80" t="s">
        <v>112</v>
      </c>
      <c r="H29" s="80" t="s">
        <v>113</v>
      </c>
      <c r="I29" s="46">
        <v>2033</v>
      </c>
      <c r="J29" s="46">
        <v>2050</v>
      </c>
      <c r="K29" s="46">
        <v>2.4E-2</v>
      </c>
      <c r="L29" s="46" t="s">
        <v>114</v>
      </c>
      <c r="M29" s="46">
        <v>0.9</v>
      </c>
      <c r="N29" s="47" t="s">
        <v>106</v>
      </c>
      <c r="O29"/>
      <c r="P29"/>
      <c r="Q29"/>
    </row>
    <row r="30" spans="1:17" ht="28.8" x14ac:dyDescent="0.3">
      <c r="A30" s="226" t="s">
        <v>13</v>
      </c>
      <c r="B30" s="227" t="s">
        <v>72</v>
      </c>
      <c r="C30" s="227" t="s">
        <v>94</v>
      </c>
      <c r="D30" s="227" t="s">
        <v>95</v>
      </c>
      <c r="E30" s="227" t="s">
        <v>11</v>
      </c>
      <c r="F30" s="227" t="s">
        <v>7</v>
      </c>
      <c r="G30" s="77" t="s">
        <v>91</v>
      </c>
      <c r="H30" s="77" t="s">
        <v>96</v>
      </c>
      <c r="I30" s="201">
        <v>2031</v>
      </c>
      <c r="J30" s="201">
        <v>2050</v>
      </c>
      <c r="K30" s="228">
        <f>116*5%</f>
        <v>5.8000000000000007</v>
      </c>
      <c r="L30" s="201" t="s">
        <v>74</v>
      </c>
      <c r="M30" s="201">
        <v>1.05</v>
      </c>
      <c r="N30" s="202" t="s">
        <v>75</v>
      </c>
    </row>
    <row r="31" spans="1:17" ht="28.8" x14ac:dyDescent="0.3">
      <c r="A31" s="74" t="s">
        <v>13</v>
      </c>
      <c r="B31" s="75" t="s">
        <v>92</v>
      </c>
      <c r="C31" s="75" t="s">
        <v>94</v>
      </c>
      <c r="D31" s="75" t="s">
        <v>97</v>
      </c>
      <c r="E31" s="75" t="s">
        <v>11</v>
      </c>
      <c r="F31" s="75" t="s">
        <v>7</v>
      </c>
      <c r="G31" s="42" t="s">
        <v>91</v>
      </c>
      <c r="H31" s="42" t="s">
        <v>96</v>
      </c>
      <c r="I31" s="76">
        <v>2031</v>
      </c>
      <c r="J31" s="76">
        <v>2050</v>
      </c>
      <c r="K31" s="229">
        <f>116*5%</f>
        <v>5.8000000000000007</v>
      </c>
      <c r="L31" s="76" t="s">
        <v>74</v>
      </c>
      <c r="M31" s="76">
        <v>0.95</v>
      </c>
      <c r="N31" s="79" t="s">
        <v>75</v>
      </c>
    </row>
    <row r="32" spans="1:17" ht="28.8" x14ac:dyDescent="0.3">
      <c r="A32" s="74" t="s">
        <v>13</v>
      </c>
      <c r="B32" s="75" t="s">
        <v>72</v>
      </c>
      <c r="C32" s="75" t="s">
        <v>89</v>
      </c>
      <c r="D32" s="75" t="s">
        <v>90</v>
      </c>
      <c r="E32" s="75" t="s">
        <v>11</v>
      </c>
      <c r="F32" s="75" t="s">
        <v>7</v>
      </c>
      <c r="G32" s="206" t="s">
        <v>91</v>
      </c>
      <c r="H32" s="206" t="s">
        <v>308</v>
      </c>
      <c r="I32" s="212">
        <v>2031</v>
      </c>
      <c r="J32" s="212">
        <v>2050</v>
      </c>
      <c r="K32" s="223">
        <f>116*5%</f>
        <v>5.8000000000000007</v>
      </c>
      <c r="L32" s="212" t="s">
        <v>74</v>
      </c>
      <c r="M32" s="212">
        <v>1.05</v>
      </c>
      <c r="N32" s="79" t="s">
        <v>75</v>
      </c>
      <c r="O32" s="209"/>
      <c r="P32" s="209"/>
      <c r="Q32" s="209"/>
    </row>
    <row r="33" spans="1:17" ht="28.8" x14ac:dyDescent="0.3">
      <c r="A33" s="74" t="s">
        <v>13</v>
      </c>
      <c r="B33" s="75" t="s">
        <v>92</v>
      </c>
      <c r="C33" s="75" t="s">
        <v>89</v>
      </c>
      <c r="D33" s="75" t="s">
        <v>93</v>
      </c>
      <c r="E33" s="75" t="s">
        <v>11</v>
      </c>
      <c r="F33" s="75" t="s">
        <v>7</v>
      </c>
      <c r="G33" s="42" t="s">
        <v>91</v>
      </c>
      <c r="H33" s="42" t="s">
        <v>309</v>
      </c>
      <c r="I33" s="76">
        <v>2031</v>
      </c>
      <c r="J33" s="76">
        <v>2050</v>
      </c>
      <c r="K33" s="229">
        <f>116*5%</f>
        <v>5.8000000000000007</v>
      </c>
      <c r="L33" s="76" t="s">
        <v>74</v>
      </c>
      <c r="M33" s="76">
        <v>0.95</v>
      </c>
      <c r="N33" s="79" t="s">
        <v>75</v>
      </c>
      <c r="O33" s="48"/>
      <c r="P33" s="48"/>
      <c r="Q33" s="48"/>
    </row>
    <row r="34" spans="1:17" s="49" customFormat="1" hidden="1" x14ac:dyDescent="0.3">
      <c r="A34" s="74" t="s">
        <v>13</v>
      </c>
      <c r="B34" s="75" t="s">
        <v>72</v>
      </c>
      <c r="C34" s="75" t="s">
        <v>85</v>
      </c>
      <c r="D34" s="75" t="s">
        <v>86</v>
      </c>
      <c r="E34" s="75" t="s">
        <v>11</v>
      </c>
      <c r="F34" s="75" t="s">
        <v>7</v>
      </c>
      <c r="G34" s="42" t="s">
        <v>87</v>
      </c>
      <c r="H34" s="42" t="s">
        <v>88</v>
      </c>
      <c r="I34" s="76">
        <v>2027</v>
      </c>
      <c r="J34" s="76">
        <v>2030</v>
      </c>
      <c r="K34" s="76">
        <v>0</v>
      </c>
      <c r="L34" s="76" t="s">
        <v>74</v>
      </c>
      <c r="M34" s="76">
        <v>1.1000000000000001</v>
      </c>
      <c r="N34" s="79" t="s">
        <v>75</v>
      </c>
      <c r="O34"/>
      <c r="P34"/>
      <c r="Q34"/>
    </row>
    <row r="35" spans="1:17" s="49" customFormat="1" hidden="1" x14ac:dyDescent="0.3">
      <c r="A35" s="74" t="s">
        <v>13</v>
      </c>
      <c r="B35" s="75" t="s">
        <v>92</v>
      </c>
      <c r="C35" s="75" t="s">
        <v>85</v>
      </c>
      <c r="D35" s="75" t="s">
        <v>86</v>
      </c>
      <c r="E35" s="75" t="s">
        <v>11</v>
      </c>
      <c r="F35" s="75" t="s">
        <v>7</v>
      </c>
      <c r="G35" s="42" t="s">
        <v>87</v>
      </c>
      <c r="H35" s="42" t="s">
        <v>101</v>
      </c>
      <c r="I35" s="76">
        <v>2027</v>
      </c>
      <c r="J35" s="76">
        <v>2030</v>
      </c>
      <c r="K35" s="76">
        <v>0</v>
      </c>
      <c r="L35" s="76" t="s">
        <v>74</v>
      </c>
      <c r="M35" s="76">
        <v>1</v>
      </c>
      <c r="N35" s="79" t="s">
        <v>75</v>
      </c>
      <c r="O35"/>
      <c r="P35"/>
      <c r="Q35"/>
    </row>
    <row r="36" spans="1:17" s="49" customFormat="1" hidden="1" x14ac:dyDescent="0.3">
      <c r="A36" s="230" t="s">
        <v>13</v>
      </c>
      <c r="B36" s="231" t="s">
        <v>72</v>
      </c>
      <c r="C36" s="231" t="s">
        <v>305</v>
      </c>
      <c r="D36" s="231" t="s">
        <v>76</v>
      </c>
      <c r="E36" s="231" t="s">
        <v>11</v>
      </c>
      <c r="F36" s="231" t="s">
        <v>7</v>
      </c>
      <c r="G36" s="206" t="s">
        <v>77</v>
      </c>
      <c r="H36" s="206" t="s">
        <v>306</v>
      </c>
      <c r="I36" s="212">
        <v>2025</v>
      </c>
      <c r="J36" s="212">
        <v>2050</v>
      </c>
      <c r="K36" s="212">
        <v>0.19</v>
      </c>
      <c r="L36" s="212" t="s">
        <v>74</v>
      </c>
      <c r="M36" s="212">
        <v>1</v>
      </c>
      <c r="N36" s="213" t="s">
        <v>75</v>
      </c>
      <c r="O36" s="48"/>
      <c r="P36" s="48"/>
      <c r="Q36" s="48"/>
    </row>
    <row r="37" spans="1:17" s="49" customFormat="1" hidden="1" x14ac:dyDescent="0.3">
      <c r="A37" s="230" t="s">
        <v>13</v>
      </c>
      <c r="B37" s="231" t="s">
        <v>92</v>
      </c>
      <c r="C37" s="231" t="s">
        <v>305</v>
      </c>
      <c r="D37" s="231" t="s">
        <v>98</v>
      </c>
      <c r="E37" s="231" t="s">
        <v>11</v>
      </c>
      <c r="F37" s="231" t="s">
        <v>7</v>
      </c>
      <c r="G37" s="206" t="s">
        <v>77</v>
      </c>
      <c r="H37" s="206" t="s">
        <v>307</v>
      </c>
      <c r="I37" s="212">
        <v>2025</v>
      </c>
      <c r="J37" s="212">
        <v>2050</v>
      </c>
      <c r="K37" s="212">
        <v>0.18</v>
      </c>
      <c r="L37" s="212" t="s">
        <v>74</v>
      </c>
      <c r="M37" s="212">
        <v>1</v>
      </c>
      <c r="N37" s="213" t="s">
        <v>75</v>
      </c>
    </row>
    <row r="38" spans="1:17" s="209" customFormat="1" hidden="1" x14ac:dyDescent="0.3">
      <c r="A38" s="230" t="s">
        <v>13</v>
      </c>
      <c r="B38" s="231" t="s">
        <v>72</v>
      </c>
      <c r="C38" s="231" t="s">
        <v>83</v>
      </c>
      <c r="D38" s="231" t="s">
        <v>84</v>
      </c>
      <c r="E38" s="232" t="s">
        <v>7</v>
      </c>
      <c r="F38" s="231" t="s">
        <v>7</v>
      </c>
      <c r="G38" s="206" t="s">
        <v>312</v>
      </c>
      <c r="H38" s="206" t="s">
        <v>312</v>
      </c>
      <c r="I38" s="212">
        <v>2031</v>
      </c>
      <c r="J38" s="212">
        <v>2050</v>
      </c>
      <c r="K38" s="212">
        <v>0</v>
      </c>
      <c r="L38" s="212" t="s">
        <v>74</v>
      </c>
      <c r="M38" s="212">
        <v>1</v>
      </c>
      <c r="N38" s="213" t="s">
        <v>106</v>
      </c>
    </row>
    <row r="39" spans="1:17" s="209" customFormat="1" hidden="1" x14ac:dyDescent="0.3">
      <c r="A39" s="230" t="s">
        <v>13</v>
      </c>
      <c r="B39" s="231" t="s">
        <v>92</v>
      </c>
      <c r="C39" s="231" t="s">
        <v>83</v>
      </c>
      <c r="D39" s="231" t="s">
        <v>107</v>
      </c>
      <c r="E39" s="232" t="s">
        <v>7</v>
      </c>
      <c r="F39" s="231" t="s">
        <v>7</v>
      </c>
      <c r="G39" s="206" t="s">
        <v>312</v>
      </c>
      <c r="H39" s="206" t="s">
        <v>312</v>
      </c>
      <c r="I39" s="212">
        <v>2031</v>
      </c>
      <c r="J39" s="212">
        <v>2050</v>
      </c>
      <c r="K39" s="212">
        <v>0</v>
      </c>
      <c r="L39" s="212" t="s">
        <v>74</v>
      </c>
      <c r="M39" s="212">
        <v>1</v>
      </c>
      <c r="N39" s="213" t="s">
        <v>106</v>
      </c>
    </row>
    <row r="40" spans="1:17" hidden="1" x14ac:dyDescent="0.3">
      <c r="A40" s="74" t="s">
        <v>13</v>
      </c>
      <c r="B40" s="75" t="s">
        <v>104</v>
      </c>
      <c r="C40" s="75" t="s">
        <v>83</v>
      </c>
      <c r="D40" s="75" t="s">
        <v>108</v>
      </c>
      <c r="E40" s="75" t="s">
        <v>7</v>
      </c>
      <c r="F40" s="75" t="s">
        <v>7</v>
      </c>
      <c r="G40" s="206" t="s">
        <v>312</v>
      </c>
      <c r="H40" s="206" t="s">
        <v>312</v>
      </c>
      <c r="I40" s="76">
        <v>2031</v>
      </c>
      <c r="J40" s="76">
        <v>2050</v>
      </c>
      <c r="K40" s="76">
        <v>0.01</v>
      </c>
      <c r="L40" s="76" t="s">
        <v>313</v>
      </c>
      <c r="M40" s="76">
        <v>1</v>
      </c>
      <c r="N40" s="79" t="s">
        <v>106</v>
      </c>
    </row>
    <row r="41" spans="1:17" s="209" customFormat="1" hidden="1" x14ac:dyDescent="0.3">
      <c r="A41" s="230" t="s">
        <v>13</v>
      </c>
      <c r="B41" s="231" t="s">
        <v>92</v>
      </c>
      <c r="C41" s="231" t="s">
        <v>317</v>
      </c>
      <c r="D41" s="231" t="s">
        <v>318</v>
      </c>
      <c r="E41" s="231" t="s">
        <v>7</v>
      </c>
      <c r="F41" s="231" t="s">
        <v>7</v>
      </c>
      <c r="G41" s="206" t="s">
        <v>312</v>
      </c>
      <c r="H41" s="206" t="s">
        <v>312</v>
      </c>
      <c r="I41" s="212">
        <v>2029</v>
      </c>
      <c r="J41" s="212">
        <v>2050</v>
      </c>
      <c r="K41" s="223">
        <f>4.02*0.9</f>
        <v>3.6179999999999999</v>
      </c>
      <c r="L41" s="212" t="s">
        <v>74</v>
      </c>
      <c r="M41" s="212">
        <v>1</v>
      </c>
      <c r="N41" s="213" t="s">
        <v>106</v>
      </c>
    </row>
    <row r="42" spans="1:17" s="49" customFormat="1" hidden="1" x14ac:dyDescent="0.3">
      <c r="A42" s="230" t="s">
        <v>10</v>
      </c>
      <c r="B42" s="231" t="s">
        <v>92</v>
      </c>
      <c r="C42" s="231" t="s">
        <v>310</v>
      </c>
      <c r="D42" s="231" t="s">
        <v>311</v>
      </c>
      <c r="E42" s="231" t="s">
        <v>7</v>
      </c>
      <c r="F42" s="231" t="s">
        <v>7</v>
      </c>
      <c r="G42" s="206" t="s">
        <v>312</v>
      </c>
      <c r="H42" s="206" t="s">
        <v>312</v>
      </c>
      <c r="I42" s="212">
        <v>2025</v>
      </c>
      <c r="J42" s="212">
        <v>2030</v>
      </c>
      <c r="K42" s="223">
        <f>0.1256205024+0.031+0.005</f>
        <v>0.1616205024</v>
      </c>
      <c r="L42" s="212" t="s">
        <v>74</v>
      </c>
      <c r="M42" s="212">
        <v>1</v>
      </c>
      <c r="N42" s="213" t="s">
        <v>106</v>
      </c>
      <c r="O42"/>
      <c r="P42"/>
      <c r="Q42"/>
    </row>
    <row r="43" spans="1:17" s="209" customFormat="1" hidden="1" x14ac:dyDescent="0.3">
      <c r="A43" s="74" t="s">
        <v>13</v>
      </c>
      <c r="B43" s="75" t="s">
        <v>72</v>
      </c>
      <c r="C43" s="75" t="s">
        <v>78</v>
      </c>
      <c r="D43" s="75" t="s">
        <v>79</v>
      </c>
      <c r="E43" s="75" t="s">
        <v>11</v>
      </c>
      <c r="F43" s="75" t="s">
        <v>7</v>
      </c>
      <c r="G43" s="42" t="s">
        <v>73</v>
      </c>
      <c r="H43" s="42" t="s">
        <v>80</v>
      </c>
      <c r="I43" s="76">
        <v>2024</v>
      </c>
      <c r="J43" s="76">
        <v>2050</v>
      </c>
      <c r="K43" s="76">
        <v>0</v>
      </c>
      <c r="L43" s="76" t="s">
        <v>74</v>
      </c>
      <c r="M43" s="76">
        <v>1.1000000000000001</v>
      </c>
      <c r="N43" s="79" t="s">
        <v>75</v>
      </c>
    </row>
    <row r="44" spans="1:17" s="209" customFormat="1" hidden="1" x14ac:dyDescent="0.3">
      <c r="A44" s="74" t="s">
        <v>13</v>
      </c>
      <c r="B44" s="75" t="s">
        <v>92</v>
      </c>
      <c r="C44" s="75" t="s">
        <v>78</v>
      </c>
      <c r="D44" s="75" t="s">
        <v>79</v>
      </c>
      <c r="E44" s="75" t="s">
        <v>11</v>
      </c>
      <c r="F44" s="75" t="s">
        <v>7</v>
      </c>
      <c r="G44" s="42" t="s">
        <v>73</v>
      </c>
      <c r="H44" s="42" t="s">
        <v>99</v>
      </c>
      <c r="I44" s="76">
        <v>2024</v>
      </c>
      <c r="J44" s="76">
        <v>2050</v>
      </c>
      <c r="K44" s="76">
        <v>0</v>
      </c>
      <c r="L44" s="76" t="s">
        <v>74</v>
      </c>
      <c r="M44" s="76">
        <v>0.8</v>
      </c>
      <c r="N44" s="79" t="s">
        <v>75</v>
      </c>
    </row>
    <row r="45" spans="1:17" s="209" customFormat="1" hidden="1" x14ac:dyDescent="0.3">
      <c r="A45" s="74" t="s">
        <v>13</v>
      </c>
      <c r="B45" s="75" t="s">
        <v>72</v>
      </c>
      <c r="C45" s="75" t="s">
        <v>81</v>
      </c>
      <c r="D45" s="75" t="s">
        <v>79</v>
      </c>
      <c r="E45" s="75" t="s">
        <v>11</v>
      </c>
      <c r="F45" s="75" t="s">
        <v>7</v>
      </c>
      <c r="G45" s="42" t="s">
        <v>73</v>
      </c>
      <c r="H45" s="42" t="s">
        <v>82</v>
      </c>
      <c r="I45" s="76">
        <v>2024</v>
      </c>
      <c r="J45" s="76">
        <v>2050</v>
      </c>
      <c r="K45" s="76">
        <v>0</v>
      </c>
      <c r="L45" s="76" t="s">
        <v>74</v>
      </c>
      <c r="M45" s="76">
        <v>1.1000000000000001</v>
      </c>
      <c r="N45" s="79" t="s">
        <v>75</v>
      </c>
    </row>
    <row r="46" spans="1:17" hidden="1" x14ac:dyDescent="0.3">
      <c r="A46" s="74" t="s">
        <v>13</v>
      </c>
      <c r="B46" s="75" t="s">
        <v>92</v>
      </c>
      <c r="C46" s="75" t="s">
        <v>81</v>
      </c>
      <c r="D46" s="75" t="s">
        <v>79</v>
      </c>
      <c r="E46" s="75" t="s">
        <v>11</v>
      </c>
      <c r="F46" s="75" t="s">
        <v>7</v>
      </c>
      <c r="G46" s="42" t="s">
        <v>73</v>
      </c>
      <c r="H46" s="42" t="s">
        <v>100</v>
      </c>
      <c r="I46" s="76">
        <v>2024</v>
      </c>
      <c r="J46" s="76">
        <v>2050</v>
      </c>
      <c r="K46" s="76">
        <v>0</v>
      </c>
      <c r="L46" s="76" t="s">
        <v>74</v>
      </c>
      <c r="M46" s="76">
        <v>0.8</v>
      </c>
      <c r="N46" s="79" t="s">
        <v>75</v>
      </c>
      <c r="O46" s="49"/>
      <c r="P46" s="49"/>
      <c r="Q46" s="49"/>
    </row>
    <row r="47" spans="1:17" hidden="1" x14ac:dyDescent="0.3">
      <c r="A47" s="230" t="s">
        <v>13</v>
      </c>
      <c r="B47" s="231" t="s">
        <v>92</v>
      </c>
      <c r="C47" s="231" t="s">
        <v>102</v>
      </c>
      <c r="D47" s="231" t="s">
        <v>103</v>
      </c>
      <c r="E47" s="231" t="s">
        <v>7</v>
      </c>
      <c r="F47" s="231" t="s">
        <v>7</v>
      </c>
      <c r="G47" s="206" t="s">
        <v>312</v>
      </c>
      <c r="H47" s="206" t="s">
        <v>312</v>
      </c>
      <c r="I47" s="212">
        <v>2033</v>
      </c>
      <c r="J47" s="212">
        <v>2050</v>
      </c>
      <c r="K47" s="212">
        <f>116*15%</f>
        <v>17.399999999999999</v>
      </c>
      <c r="L47" s="212" t="s">
        <v>74</v>
      </c>
      <c r="M47" s="212">
        <v>0.95</v>
      </c>
      <c r="N47" s="213" t="s">
        <v>106</v>
      </c>
      <c r="O47" s="209"/>
      <c r="P47" s="209"/>
      <c r="Q47" s="209"/>
    </row>
    <row r="48" spans="1:17" hidden="1" x14ac:dyDescent="0.3">
      <c r="A48" s="230" t="s">
        <v>13</v>
      </c>
      <c r="B48" s="231" t="s">
        <v>104</v>
      </c>
      <c r="C48" s="231" t="s">
        <v>102</v>
      </c>
      <c r="D48" s="231" t="s">
        <v>105</v>
      </c>
      <c r="E48" s="231" t="s">
        <v>7</v>
      </c>
      <c r="F48" s="231" t="s">
        <v>7</v>
      </c>
      <c r="G48" s="206" t="s">
        <v>312</v>
      </c>
      <c r="H48" s="206" t="s">
        <v>312</v>
      </c>
      <c r="I48" s="212">
        <v>2033</v>
      </c>
      <c r="J48" s="212">
        <v>2050</v>
      </c>
      <c r="K48" s="212">
        <v>0.5</v>
      </c>
      <c r="L48" s="212" t="s">
        <v>74</v>
      </c>
      <c r="M48" s="212">
        <v>0.99999990000000005</v>
      </c>
      <c r="N48" s="213" t="s">
        <v>106</v>
      </c>
      <c r="O48" s="209"/>
      <c r="P48" s="209"/>
      <c r="Q48" s="209"/>
    </row>
    <row r="49" spans="1:17" s="209" customFormat="1" hidden="1" x14ac:dyDescent="0.3">
      <c r="A49" s="230" t="s">
        <v>13</v>
      </c>
      <c r="B49" s="231" t="s">
        <v>314</v>
      </c>
      <c r="C49" s="231" t="s">
        <v>315</v>
      </c>
      <c r="D49" s="231" t="s">
        <v>316</v>
      </c>
      <c r="E49" s="231" t="s">
        <v>7</v>
      </c>
      <c r="F49" s="231" t="s">
        <v>7</v>
      </c>
      <c r="G49" s="206" t="s">
        <v>312</v>
      </c>
      <c r="H49" s="206" t="s">
        <v>312</v>
      </c>
      <c r="I49" s="212">
        <v>2025</v>
      </c>
      <c r="J49" s="212">
        <v>2030</v>
      </c>
      <c r="K49" s="212">
        <v>0.35</v>
      </c>
      <c r="L49" s="212" t="s">
        <v>114</v>
      </c>
      <c r="M49" s="212">
        <v>1</v>
      </c>
      <c r="N49" s="213" t="s">
        <v>106</v>
      </c>
    </row>
    <row r="50" spans="1:17" s="209" customFormat="1" ht="13.8" hidden="1" customHeight="1" x14ac:dyDescent="0.3">
      <c r="A50" s="230" t="s">
        <v>13</v>
      </c>
      <c r="B50" s="231" t="s">
        <v>92</v>
      </c>
      <c r="C50" s="231" t="s">
        <v>315</v>
      </c>
      <c r="D50" s="231" t="s">
        <v>316</v>
      </c>
      <c r="E50" s="231" t="s">
        <v>7</v>
      </c>
      <c r="F50" s="231" t="s">
        <v>7</v>
      </c>
      <c r="G50" s="206" t="s">
        <v>312</v>
      </c>
      <c r="H50" s="206" t="s">
        <v>312</v>
      </c>
      <c r="I50" s="212">
        <v>2025</v>
      </c>
      <c r="J50" s="212">
        <v>2030</v>
      </c>
      <c r="K50" s="223">
        <f>0.314*0.182113925486925*8760*0.0036</f>
        <v>1.8033474528048792</v>
      </c>
      <c r="L50" s="212" t="s">
        <v>74</v>
      </c>
      <c r="M50" s="212">
        <v>1</v>
      </c>
      <c r="N50" s="213" t="s">
        <v>106</v>
      </c>
      <c r="O50" s="49"/>
      <c r="P50" s="49"/>
      <c r="Q50" s="49"/>
    </row>
    <row r="51" spans="1:17" s="209" customFormat="1" ht="13.8" hidden="1" customHeight="1" thickBot="1" x14ac:dyDescent="0.35">
      <c r="A51" s="233" t="s">
        <v>13</v>
      </c>
      <c r="B51" s="234" t="s">
        <v>109</v>
      </c>
      <c r="C51" s="234" t="s">
        <v>110</v>
      </c>
      <c r="D51" s="234" t="s">
        <v>111</v>
      </c>
      <c r="E51" s="234" t="s">
        <v>7</v>
      </c>
      <c r="F51" s="234" t="s">
        <v>7</v>
      </c>
      <c r="G51" s="80" t="s">
        <v>112</v>
      </c>
      <c r="H51" s="80" t="s">
        <v>116</v>
      </c>
      <c r="I51" s="46">
        <v>2033</v>
      </c>
      <c r="J51" s="46">
        <v>2050</v>
      </c>
      <c r="K51" s="46">
        <v>2.5999999999999999E-2</v>
      </c>
      <c r="L51" s="46" t="s">
        <v>114</v>
      </c>
      <c r="M51" s="46">
        <v>0.9</v>
      </c>
      <c r="N51" s="47" t="s">
        <v>106</v>
      </c>
      <c r="O51"/>
      <c r="P51"/>
      <c r="Q51"/>
    </row>
  </sheetData>
  <autoFilter ref="A1:Q51" xr:uid="{BF11D96C-4A4A-43AA-A25B-C3E8B3533E2E}">
    <filterColumn colId="2">
      <filters>
        <filter val="PPBGS"/>
        <filter val="PPBIM"/>
      </filters>
    </filterColumn>
  </autoFilter>
  <phoneticPr fontId="4" type="noConversion"/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DEA80-95B5-46B7-8877-6E7973A698EF}">
  <dimension ref="A1:D19"/>
  <sheetViews>
    <sheetView workbookViewId="0">
      <selection activeCell="D36" sqref="D36"/>
    </sheetView>
  </sheetViews>
  <sheetFormatPr defaultColWidth="8.88671875" defaultRowHeight="14.4" x14ac:dyDescent="0.3"/>
  <cols>
    <col min="1" max="1" width="8.44140625" bestFit="1" customWidth="1"/>
    <col min="2" max="2" width="34.44140625" bestFit="1" customWidth="1"/>
    <col min="3" max="3" width="18.5546875" bestFit="1" customWidth="1"/>
    <col min="4" max="4" width="37.44140625" bestFit="1" customWidth="1"/>
  </cols>
  <sheetData>
    <row r="1" spans="1:4" ht="15" thickBot="1" x14ac:dyDescent="0.35">
      <c r="A1" s="11" t="s">
        <v>17</v>
      </c>
      <c r="B1" s="12" t="s">
        <v>18</v>
      </c>
      <c r="C1" s="12" t="s">
        <v>19</v>
      </c>
      <c r="D1" s="13" t="s">
        <v>62</v>
      </c>
    </row>
    <row r="2" spans="1:4" x14ac:dyDescent="0.3">
      <c r="A2" s="21" t="s">
        <v>10</v>
      </c>
      <c r="B2" s="22" t="s">
        <v>21</v>
      </c>
      <c r="C2" s="27" t="s">
        <v>22</v>
      </c>
      <c r="D2" s="14">
        <v>1</v>
      </c>
    </row>
    <row r="3" spans="1:4" x14ac:dyDescent="0.3">
      <c r="A3" s="8" t="s">
        <v>10</v>
      </c>
      <c r="B3" s="7" t="s">
        <v>23</v>
      </c>
      <c r="C3" s="24" t="s">
        <v>24</v>
      </c>
      <c r="D3" s="3">
        <v>1</v>
      </c>
    </row>
    <row r="4" spans="1:4" x14ac:dyDescent="0.3">
      <c r="A4" s="8" t="s">
        <v>10</v>
      </c>
      <c r="B4" s="7" t="s">
        <v>25</v>
      </c>
      <c r="C4" s="24" t="s">
        <v>26</v>
      </c>
      <c r="D4" s="3">
        <v>1</v>
      </c>
    </row>
    <row r="5" spans="1:4" x14ac:dyDescent="0.3">
      <c r="A5" s="8" t="s">
        <v>10</v>
      </c>
      <c r="B5" s="7" t="s">
        <v>27</v>
      </c>
      <c r="C5" s="24" t="s">
        <v>28</v>
      </c>
      <c r="D5" s="3">
        <v>1</v>
      </c>
    </row>
    <row r="6" spans="1:4" x14ac:dyDescent="0.3">
      <c r="A6" s="8" t="s">
        <v>10</v>
      </c>
      <c r="B6" s="24" t="s">
        <v>29</v>
      </c>
      <c r="C6" s="7" t="s">
        <v>30</v>
      </c>
      <c r="D6" s="3">
        <v>1</v>
      </c>
    </row>
    <row r="7" spans="1:4" x14ac:dyDescent="0.3">
      <c r="A7" s="8" t="s">
        <v>10</v>
      </c>
      <c r="B7" s="7" t="s">
        <v>31</v>
      </c>
      <c r="C7" s="24" t="s">
        <v>32</v>
      </c>
      <c r="D7" s="3">
        <v>1</v>
      </c>
    </row>
    <row r="8" spans="1:4" x14ac:dyDescent="0.3">
      <c r="A8" s="8" t="s">
        <v>10</v>
      </c>
      <c r="B8" s="7" t="s">
        <v>33</v>
      </c>
      <c r="C8" s="24" t="s">
        <v>34</v>
      </c>
      <c r="D8" s="3">
        <v>1</v>
      </c>
    </row>
    <row r="9" spans="1:4" x14ac:dyDescent="0.3">
      <c r="A9" s="8" t="s">
        <v>10</v>
      </c>
      <c r="B9" s="7" t="s">
        <v>35</v>
      </c>
      <c r="C9" s="24" t="s">
        <v>36</v>
      </c>
      <c r="D9" s="3">
        <v>1</v>
      </c>
    </row>
    <row r="10" spans="1:4" ht="15" thickBot="1" x14ac:dyDescent="0.35">
      <c r="A10" s="9" t="s">
        <v>10</v>
      </c>
      <c r="B10" s="10" t="s">
        <v>37</v>
      </c>
      <c r="C10" s="25" t="s">
        <v>38</v>
      </c>
      <c r="D10" s="5">
        <v>1</v>
      </c>
    </row>
    <row r="11" spans="1:4" x14ac:dyDescent="0.3">
      <c r="A11" s="21" t="s">
        <v>13</v>
      </c>
      <c r="B11" s="22" t="s">
        <v>21</v>
      </c>
      <c r="C11" s="27" t="s">
        <v>22</v>
      </c>
      <c r="D11" s="14">
        <v>1</v>
      </c>
    </row>
    <row r="12" spans="1:4" x14ac:dyDescent="0.3">
      <c r="A12" s="8" t="s">
        <v>13</v>
      </c>
      <c r="B12" s="7" t="s">
        <v>23</v>
      </c>
      <c r="C12" s="24" t="s">
        <v>24</v>
      </c>
      <c r="D12" s="3">
        <v>1</v>
      </c>
    </row>
    <row r="13" spans="1:4" x14ac:dyDescent="0.3">
      <c r="A13" s="8" t="s">
        <v>13</v>
      </c>
      <c r="B13" s="7" t="s">
        <v>25</v>
      </c>
      <c r="C13" s="24" t="s">
        <v>26</v>
      </c>
      <c r="D13" s="3">
        <v>1</v>
      </c>
    </row>
    <row r="14" spans="1:4" x14ac:dyDescent="0.3">
      <c r="A14" s="8" t="s">
        <v>13</v>
      </c>
      <c r="B14" s="7" t="s">
        <v>27</v>
      </c>
      <c r="C14" s="24" t="s">
        <v>28</v>
      </c>
      <c r="D14" s="3">
        <v>1</v>
      </c>
    </row>
    <row r="15" spans="1:4" x14ac:dyDescent="0.3">
      <c r="A15" s="8" t="s">
        <v>13</v>
      </c>
      <c r="B15" s="24" t="s">
        <v>29</v>
      </c>
      <c r="C15" s="7" t="s">
        <v>30</v>
      </c>
      <c r="D15" s="3">
        <v>1</v>
      </c>
    </row>
    <row r="16" spans="1:4" x14ac:dyDescent="0.3">
      <c r="A16" s="8" t="s">
        <v>13</v>
      </c>
      <c r="B16" s="7" t="s">
        <v>31</v>
      </c>
      <c r="C16" s="24" t="s">
        <v>32</v>
      </c>
      <c r="D16" s="3">
        <v>1</v>
      </c>
    </row>
    <row r="17" spans="1:4" x14ac:dyDescent="0.3">
      <c r="A17" s="8" t="s">
        <v>13</v>
      </c>
      <c r="B17" s="7" t="s">
        <v>33</v>
      </c>
      <c r="C17" s="24" t="s">
        <v>34</v>
      </c>
      <c r="D17" s="3">
        <v>1</v>
      </c>
    </row>
    <row r="18" spans="1:4" x14ac:dyDescent="0.3">
      <c r="A18" s="8" t="s">
        <v>13</v>
      </c>
      <c r="B18" s="7" t="s">
        <v>35</v>
      </c>
      <c r="C18" s="24" t="s">
        <v>36</v>
      </c>
      <c r="D18" s="3">
        <v>1</v>
      </c>
    </row>
    <row r="19" spans="1:4" ht="15" thickBot="1" x14ac:dyDescent="0.35">
      <c r="A19" s="9" t="s">
        <v>13</v>
      </c>
      <c r="B19" s="10" t="s">
        <v>37</v>
      </c>
      <c r="C19" s="25" t="s">
        <v>38</v>
      </c>
      <c r="D19" s="5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EFB00-1289-4B8E-87A3-B856D2DE3F10}">
  <dimension ref="A1:Q91"/>
  <sheetViews>
    <sheetView zoomScale="85" zoomScaleNormal="85" workbookViewId="0">
      <pane ySplit="1" topLeftCell="A43" activePane="bottomLeft" state="frozen"/>
      <selection pane="bottomLeft" activeCell="D65" sqref="D65"/>
    </sheetView>
  </sheetViews>
  <sheetFormatPr defaultColWidth="8.88671875" defaultRowHeight="14.4" x14ac:dyDescent="0.3"/>
  <cols>
    <col min="1" max="1" width="14.109375" style="1" bestFit="1" customWidth="1"/>
    <col min="2" max="2" width="12.109375" style="1" bestFit="1" customWidth="1"/>
    <col min="3" max="3" width="24" style="1" bestFit="1" customWidth="1"/>
    <col min="4" max="4" width="27" style="1" bestFit="1" customWidth="1"/>
    <col min="5" max="5" width="14.5546875" style="1" bestFit="1" customWidth="1"/>
    <col min="6" max="6" width="13.109375" style="1" bestFit="1" customWidth="1"/>
    <col min="7" max="7" width="12" style="1" bestFit="1" customWidth="1"/>
    <col min="8" max="9" width="12.109375" style="1" bestFit="1" customWidth="1"/>
    <col min="10" max="10" width="7.5546875" style="1" bestFit="1" customWidth="1"/>
    <col min="11" max="11" width="7.88671875" style="1" bestFit="1" customWidth="1"/>
    <col min="12" max="12" width="8.5546875" style="1" bestFit="1" customWidth="1"/>
    <col min="13" max="13" width="11" style="1" bestFit="1" customWidth="1"/>
    <col min="14" max="16" width="13" style="1" bestFit="1" customWidth="1"/>
    <col min="17" max="17" width="21.44140625" style="1" bestFit="1" customWidth="1"/>
    <col min="18" max="16384" width="8.88671875" style="1"/>
  </cols>
  <sheetData>
    <row r="1" spans="1:17" ht="15" thickBot="1" x14ac:dyDescent="0.35">
      <c r="A1" s="108" t="s">
        <v>17</v>
      </c>
      <c r="B1" s="109" t="s">
        <v>117</v>
      </c>
      <c r="C1" s="109" t="s">
        <v>39</v>
      </c>
      <c r="D1" s="109" t="s">
        <v>40</v>
      </c>
      <c r="E1" s="109" t="s">
        <v>41</v>
      </c>
      <c r="F1" s="109" t="s">
        <v>44</v>
      </c>
      <c r="G1" s="109" t="s">
        <v>45</v>
      </c>
      <c r="H1" s="109" t="s">
        <v>46</v>
      </c>
      <c r="I1" s="109" t="s">
        <v>47</v>
      </c>
      <c r="J1" s="109" t="s">
        <v>48</v>
      </c>
      <c r="K1" s="109" t="s">
        <v>49</v>
      </c>
      <c r="L1" s="109" t="s">
        <v>50</v>
      </c>
      <c r="M1" s="109" t="s">
        <v>51</v>
      </c>
      <c r="N1" s="109" t="s">
        <v>52</v>
      </c>
      <c r="O1" s="109" t="s">
        <v>53</v>
      </c>
      <c r="P1" s="109" t="s">
        <v>54</v>
      </c>
      <c r="Q1" s="110" t="s">
        <v>118</v>
      </c>
    </row>
    <row r="2" spans="1:17" x14ac:dyDescent="0.3">
      <c r="A2" s="150" t="s">
        <v>6</v>
      </c>
      <c r="B2" s="151" t="s">
        <v>119</v>
      </c>
      <c r="C2" s="151" t="s">
        <v>120</v>
      </c>
      <c r="D2" s="151" t="s">
        <v>121</v>
      </c>
      <c r="E2" s="151" t="s">
        <v>122</v>
      </c>
      <c r="F2" s="151" t="s">
        <v>11</v>
      </c>
      <c r="G2" s="151" t="s">
        <v>7</v>
      </c>
      <c r="H2" s="151" t="s">
        <v>59</v>
      </c>
      <c r="I2" s="151" t="s">
        <v>59</v>
      </c>
      <c r="J2" s="151" t="s">
        <v>59</v>
      </c>
      <c r="K2" s="151" t="s">
        <v>59</v>
      </c>
      <c r="L2" s="151" t="s">
        <v>59</v>
      </c>
      <c r="M2" s="151">
        <v>2024</v>
      </c>
      <c r="N2" s="151" t="s">
        <v>123</v>
      </c>
      <c r="O2" s="151">
        <v>0.4</v>
      </c>
      <c r="P2" s="151">
        <v>0.40799999999999997</v>
      </c>
      <c r="Q2" s="152" t="s">
        <v>141</v>
      </c>
    </row>
    <row r="3" spans="1:17" x14ac:dyDescent="0.3">
      <c r="A3" s="153" t="s">
        <v>6</v>
      </c>
      <c r="B3" s="154" t="s">
        <v>119</v>
      </c>
      <c r="C3" s="154" t="s">
        <v>120</v>
      </c>
      <c r="D3" s="154" t="s">
        <v>125</v>
      </c>
      <c r="E3" s="154" t="s">
        <v>126</v>
      </c>
      <c r="F3" s="154" t="s">
        <v>11</v>
      </c>
      <c r="G3" s="154" t="s">
        <v>7</v>
      </c>
      <c r="H3" s="154" t="s">
        <v>59</v>
      </c>
      <c r="I3" s="154" t="s">
        <v>59</v>
      </c>
      <c r="J3" s="154" t="s">
        <v>59</v>
      </c>
      <c r="K3" s="154" t="s">
        <v>59</v>
      </c>
      <c r="L3" s="154" t="s">
        <v>59</v>
      </c>
      <c r="M3" s="154">
        <v>2024</v>
      </c>
      <c r="N3" s="154" t="s">
        <v>123</v>
      </c>
      <c r="O3" s="154">
        <v>0.4</v>
      </c>
      <c r="P3" s="154">
        <v>0.40799999999999997</v>
      </c>
      <c r="Q3" s="155" t="s">
        <v>124</v>
      </c>
    </row>
    <row r="4" spans="1:17" x14ac:dyDescent="0.3">
      <c r="A4" s="153" t="s">
        <v>6</v>
      </c>
      <c r="B4" s="154" t="s">
        <v>119</v>
      </c>
      <c r="C4" s="154" t="s">
        <v>120</v>
      </c>
      <c r="D4" s="154" t="s">
        <v>173</v>
      </c>
      <c r="E4" s="154" t="s">
        <v>174</v>
      </c>
      <c r="F4" s="154" t="s">
        <v>7</v>
      </c>
      <c r="G4" s="154" t="s">
        <v>11</v>
      </c>
      <c r="H4" s="35">
        <v>1E-3</v>
      </c>
      <c r="I4" s="35">
        <v>0.99</v>
      </c>
      <c r="J4" s="154">
        <v>0.05</v>
      </c>
      <c r="K4" s="154">
        <v>0.01</v>
      </c>
      <c r="L4" s="154">
        <v>2035</v>
      </c>
      <c r="M4" s="154">
        <v>2024</v>
      </c>
      <c r="N4" s="154" t="s">
        <v>59</v>
      </c>
      <c r="O4" s="154" t="s">
        <v>59</v>
      </c>
      <c r="P4" s="154" t="s">
        <v>59</v>
      </c>
      <c r="Q4" s="155" t="s">
        <v>172</v>
      </c>
    </row>
    <row r="5" spans="1:17" ht="15" thickBot="1" x14ac:dyDescent="0.35">
      <c r="A5" s="156" t="s">
        <v>6</v>
      </c>
      <c r="B5" s="157" t="s">
        <v>119</v>
      </c>
      <c r="C5" s="157" t="s">
        <v>120</v>
      </c>
      <c r="D5" s="157" t="s">
        <v>175</v>
      </c>
      <c r="E5" s="157" t="s">
        <v>176</v>
      </c>
      <c r="F5" s="157" t="s">
        <v>7</v>
      </c>
      <c r="G5" s="157" t="s">
        <v>11</v>
      </c>
      <c r="H5" s="34">
        <v>1E-3</v>
      </c>
      <c r="I5" s="34">
        <v>0.99</v>
      </c>
      <c r="J5" s="157">
        <v>0.02</v>
      </c>
      <c r="K5" s="157">
        <v>5.0000000000000001E-3</v>
      </c>
      <c r="L5" s="157">
        <v>2035</v>
      </c>
      <c r="M5" s="157">
        <v>2024</v>
      </c>
      <c r="N5" s="157" t="s">
        <v>59</v>
      </c>
      <c r="O5" s="157" t="s">
        <v>59</v>
      </c>
      <c r="P5" s="157" t="s">
        <v>59</v>
      </c>
      <c r="Q5" s="158" t="s">
        <v>172</v>
      </c>
    </row>
    <row r="6" spans="1:17" x14ac:dyDescent="0.3">
      <c r="A6" s="150" t="s">
        <v>6</v>
      </c>
      <c r="B6" s="151" t="s">
        <v>119</v>
      </c>
      <c r="C6" s="151" t="s">
        <v>55</v>
      </c>
      <c r="D6" s="151" t="s">
        <v>127</v>
      </c>
      <c r="E6" s="151" t="s">
        <v>128</v>
      </c>
      <c r="F6" s="151" t="s">
        <v>11</v>
      </c>
      <c r="G6" s="151" t="s">
        <v>7</v>
      </c>
      <c r="H6" s="151" t="s">
        <v>59</v>
      </c>
      <c r="I6" s="151" t="s">
        <v>59</v>
      </c>
      <c r="J6" s="151" t="s">
        <v>59</v>
      </c>
      <c r="K6" s="151" t="s">
        <v>59</v>
      </c>
      <c r="L6" s="151" t="s">
        <v>59</v>
      </c>
      <c r="M6" s="151">
        <v>2024</v>
      </c>
      <c r="N6" s="151" t="s">
        <v>123</v>
      </c>
      <c r="O6" s="151">
        <v>0.63</v>
      </c>
      <c r="P6" s="151">
        <v>0.63749999999999996</v>
      </c>
      <c r="Q6" s="152" t="s">
        <v>124</v>
      </c>
    </row>
    <row r="7" spans="1:17" x14ac:dyDescent="0.3">
      <c r="A7" s="153" t="s">
        <v>6</v>
      </c>
      <c r="B7" s="154" t="s">
        <v>119</v>
      </c>
      <c r="C7" s="154" t="s">
        <v>55</v>
      </c>
      <c r="D7" s="154" t="s">
        <v>129</v>
      </c>
      <c r="E7" s="154" t="s">
        <v>130</v>
      </c>
      <c r="F7" s="154" t="s">
        <v>11</v>
      </c>
      <c r="G7" s="154" t="s">
        <v>7</v>
      </c>
      <c r="H7" s="154" t="s">
        <v>59</v>
      </c>
      <c r="I7" s="154" t="s">
        <v>59</v>
      </c>
      <c r="J7" s="154" t="s">
        <v>59</v>
      </c>
      <c r="K7" s="154" t="s">
        <v>59</v>
      </c>
      <c r="L7" s="154" t="s">
        <v>59</v>
      </c>
      <c r="M7" s="154">
        <v>2024</v>
      </c>
      <c r="N7" s="154" t="s">
        <v>123</v>
      </c>
      <c r="O7" s="154">
        <v>0.19</v>
      </c>
      <c r="P7" s="154">
        <v>0.19550000000000001</v>
      </c>
      <c r="Q7" s="155" t="s">
        <v>124</v>
      </c>
    </row>
    <row r="8" spans="1:17" ht="15" thickBot="1" x14ac:dyDescent="0.35">
      <c r="A8" s="156" t="s">
        <v>6</v>
      </c>
      <c r="B8" s="157" t="s">
        <v>119</v>
      </c>
      <c r="C8" s="157" t="s">
        <v>55</v>
      </c>
      <c r="D8" s="157" t="s">
        <v>177</v>
      </c>
      <c r="E8" s="157" t="s">
        <v>178</v>
      </c>
      <c r="F8" s="157" t="s">
        <v>7</v>
      </c>
      <c r="G8" s="157" t="s">
        <v>11</v>
      </c>
      <c r="H8" s="34">
        <v>1E-3</v>
      </c>
      <c r="I8" s="34">
        <v>0.99</v>
      </c>
      <c r="J8" s="157">
        <v>0.02</v>
      </c>
      <c r="K8" s="157">
        <v>5.0000000000000001E-3</v>
      </c>
      <c r="L8" s="157">
        <v>2035</v>
      </c>
      <c r="M8" s="157">
        <v>2024</v>
      </c>
      <c r="N8" s="157" t="s">
        <v>59</v>
      </c>
      <c r="O8" s="157" t="s">
        <v>59</v>
      </c>
      <c r="P8" s="157" t="s">
        <v>59</v>
      </c>
      <c r="Q8" s="158" t="s">
        <v>172</v>
      </c>
    </row>
    <row r="9" spans="1:17" x14ac:dyDescent="0.3">
      <c r="A9" s="150" t="s">
        <v>6</v>
      </c>
      <c r="B9" s="151" t="s">
        <v>119</v>
      </c>
      <c r="C9" s="151" t="s">
        <v>120</v>
      </c>
      <c r="D9" s="151" t="s">
        <v>131</v>
      </c>
      <c r="E9" s="151" t="s">
        <v>132</v>
      </c>
      <c r="F9" s="151" t="s">
        <v>11</v>
      </c>
      <c r="G9" s="151" t="s">
        <v>7</v>
      </c>
      <c r="H9" s="151" t="s">
        <v>59</v>
      </c>
      <c r="I9" s="151" t="s">
        <v>59</v>
      </c>
      <c r="J9" s="151" t="s">
        <v>59</v>
      </c>
      <c r="K9" s="151" t="s">
        <v>59</v>
      </c>
      <c r="L9" s="151" t="s">
        <v>59</v>
      </c>
      <c r="M9" s="151">
        <v>2024</v>
      </c>
      <c r="N9" s="151" t="s">
        <v>123</v>
      </c>
      <c r="O9" s="151">
        <v>0</v>
      </c>
      <c r="P9" s="151">
        <v>0</v>
      </c>
      <c r="Q9" s="152" t="s">
        <v>124</v>
      </c>
    </row>
    <row r="10" spans="1:17" ht="15" thickBot="1" x14ac:dyDescent="0.35">
      <c r="A10" s="156" t="s">
        <v>6</v>
      </c>
      <c r="B10" s="157" t="s">
        <v>119</v>
      </c>
      <c r="C10" s="157" t="s">
        <v>120</v>
      </c>
      <c r="D10" s="157" t="s">
        <v>179</v>
      </c>
      <c r="E10" s="157" t="s">
        <v>180</v>
      </c>
      <c r="F10" s="157" t="s">
        <v>7</v>
      </c>
      <c r="G10" s="157" t="s">
        <v>11</v>
      </c>
      <c r="H10" s="157">
        <v>1E-3</v>
      </c>
      <c r="I10" s="157">
        <v>0.99</v>
      </c>
      <c r="J10" s="157">
        <v>0.05</v>
      </c>
      <c r="K10" s="157">
        <v>0.03</v>
      </c>
      <c r="L10" s="157">
        <v>2035</v>
      </c>
      <c r="M10" s="157">
        <v>2024</v>
      </c>
      <c r="N10" s="157" t="s">
        <v>123</v>
      </c>
      <c r="O10" s="157">
        <v>0</v>
      </c>
      <c r="P10" s="157">
        <v>0</v>
      </c>
      <c r="Q10" s="159" t="s">
        <v>141</v>
      </c>
    </row>
    <row r="11" spans="1:17" x14ac:dyDescent="0.3">
      <c r="A11" s="150" t="s">
        <v>6</v>
      </c>
      <c r="B11" s="151" t="s">
        <v>119</v>
      </c>
      <c r="C11" s="151" t="s">
        <v>120</v>
      </c>
      <c r="D11" s="151" t="s">
        <v>133</v>
      </c>
      <c r="E11" s="151" t="s">
        <v>134</v>
      </c>
      <c r="F11" s="151" t="s">
        <v>11</v>
      </c>
      <c r="G11" s="151" t="s">
        <v>7</v>
      </c>
      <c r="H11" s="151" t="s">
        <v>59</v>
      </c>
      <c r="I11" s="151" t="s">
        <v>59</v>
      </c>
      <c r="J11" s="151" t="s">
        <v>59</v>
      </c>
      <c r="K11" s="151" t="s">
        <v>59</v>
      </c>
      <c r="L11" s="151" t="s">
        <v>59</v>
      </c>
      <c r="M11" s="151">
        <v>2024</v>
      </c>
      <c r="N11" s="151" t="s">
        <v>123</v>
      </c>
      <c r="O11" s="151">
        <v>0.52</v>
      </c>
      <c r="P11" s="151">
        <v>0.54400000000000004</v>
      </c>
      <c r="Q11" s="152" t="s">
        <v>124</v>
      </c>
    </row>
    <row r="12" spans="1:17" x14ac:dyDescent="0.3">
      <c r="A12" s="153" t="s">
        <v>6</v>
      </c>
      <c r="B12" s="154" t="s">
        <v>119</v>
      </c>
      <c r="C12" s="154" t="s">
        <v>120</v>
      </c>
      <c r="D12" s="154" t="s">
        <v>135</v>
      </c>
      <c r="E12" s="154" t="s">
        <v>136</v>
      </c>
      <c r="F12" s="154" t="s">
        <v>11</v>
      </c>
      <c r="G12" s="154" t="s">
        <v>7</v>
      </c>
      <c r="H12" s="154" t="s">
        <v>59</v>
      </c>
      <c r="I12" s="154" t="s">
        <v>59</v>
      </c>
      <c r="J12" s="154" t="s">
        <v>59</v>
      </c>
      <c r="K12" s="154" t="s">
        <v>59</v>
      </c>
      <c r="L12" s="154" t="s">
        <v>59</v>
      </c>
      <c r="M12" s="154">
        <v>2024</v>
      </c>
      <c r="N12" s="154" t="s">
        <v>123</v>
      </c>
      <c r="O12" s="154">
        <v>0.21600000000000003</v>
      </c>
      <c r="P12" s="154">
        <v>0.23199999999999998</v>
      </c>
      <c r="Q12" s="155" t="s">
        <v>124</v>
      </c>
    </row>
    <row r="13" spans="1:17" ht="15" thickBot="1" x14ac:dyDescent="0.35">
      <c r="A13" s="156" t="s">
        <v>6</v>
      </c>
      <c r="B13" s="157" t="s">
        <v>119</v>
      </c>
      <c r="C13" s="157" t="s">
        <v>120</v>
      </c>
      <c r="D13" s="157" t="s">
        <v>181</v>
      </c>
      <c r="E13" s="157" t="s">
        <v>182</v>
      </c>
      <c r="F13" s="157" t="s">
        <v>7</v>
      </c>
      <c r="G13" s="157" t="s">
        <v>11</v>
      </c>
      <c r="H13" s="34">
        <v>1E-3</v>
      </c>
      <c r="I13" s="34">
        <v>0.99</v>
      </c>
      <c r="J13" s="157">
        <v>0.02</v>
      </c>
      <c r="K13" s="157">
        <v>5.0000000000000001E-3</v>
      </c>
      <c r="L13" s="157">
        <v>2035</v>
      </c>
      <c r="M13" s="157">
        <v>2024</v>
      </c>
      <c r="N13" s="157" t="s">
        <v>59</v>
      </c>
      <c r="O13" s="157" t="s">
        <v>59</v>
      </c>
      <c r="P13" s="157" t="s">
        <v>59</v>
      </c>
      <c r="Q13" s="158" t="s">
        <v>172</v>
      </c>
    </row>
    <row r="14" spans="1:17" x14ac:dyDescent="0.3">
      <c r="A14" s="150" t="s">
        <v>6</v>
      </c>
      <c r="B14" s="151" t="s">
        <v>119</v>
      </c>
      <c r="C14" s="151" t="s">
        <v>55</v>
      </c>
      <c r="D14" s="151" t="s">
        <v>137</v>
      </c>
      <c r="E14" s="151" t="s">
        <v>138</v>
      </c>
      <c r="F14" s="151" t="s">
        <v>11</v>
      </c>
      <c r="G14" s="151" t="s">
        <v>7</v>
      </c>
      <c r="H14" s="151" t="s">
        <v>59</v>
      </c>
      <c r="I14" s="151" t="s">
        <v>59</v>
      </c>
      <c r="J14" s="151" t="s">
        <v>59</v>
      </c>
      <c r="K14" s="151" t="s">
        <v>59</v>
      </c>
      <c r="L14" s="151" t="s">
        <v>59</v>
      </c>
      <c r="M14" s="151">
        <v>2024</v>
      </c>
      <c r="N14" s="151" t="s">
        <v>123</v>
      </c>
      <c r="O14" s="151">
        <v>0</v>
      </c>
      <c r="P14" s="151">
        <v>0</v>
      </c>
      <c r="Q14" s="152" t="s">
        <v>124</v>
      </c>
    </row>
    <row r="15" spans="1:17" x14ac:dyDescent="0.3">
      <c r="A15" s="153" t="s">
        <v>6</v>
      </c>
      <c r="B15" s="154" t="s">
        <v>119</v>
      </c>
      <c r="C15" s="154" t="s">
        <v>55</v>
      </c>
      <c r="D15" s="154" t="s">
        <v>139</v>
      </c>
      <c r="E15" s="154" t="s">
        <v>140</v>
      </c>
      <c r="F15" s="154" t="s">
        <v>11</v>
      </c>
      <c r="G15" s="154" t="s">
        <v>7</v>
      </c>
      <c r="H15" s="154" t="s">
        <v>59</v>
      </c>
      <c r="I15" s="154" t="s">
        <v>59</v>
      </c>
      <c r="J15" s="154" t="s">
        <v>59</v>
      </c>
      <c r="K15" s="154" t="s">
        <v>59</v>
      </c>
      <c r="L15" s="154" t="s">
        <v>59</v>
      </c>
      <c r="M15" s="154">
        <v>2024</v>
      </c>
      <c r="N15" s="154" t="s">
        <v>123</v>
      </c>
      <c r="O15" s="160">
        <v>0</v>
      </c>
      <c r="P15" s="160">
        <v>0</v>
      </c>
      <c r="Q15" s="161" t="s">
        <v>141</v>
      </c>
    </row>
    <row r="16" spans="1:17" x14ac:dyDescent="0.3">
      <c r="A16" s="153" t="s">
        <v>6</v>
      </c>
      <c r="B16" s="154" t="s">
        <v>119</v>
      </c>
      <c r="C16" s="154" t="s">
        <v>55</v>
      </c>
      <c r="D16" s="154" t="s">
        <v>183</v>
      </c>
      <c r="E16" s="154" t="s">
        <v>184</v>
      </c>
      <c r="F16" s="154" t="s">
        <v>7</v>
      </c>
      <c r="G16" s="154" t="s">
        <v>11</v>
      </c>
      <c r="H16" s="35">
        <v>1E-3</v>
      </c>
      <c r="I16" s="35">
        <v>0.99</v>
      </c>
      <c r="J16" s="154">
        <v>0.01</v>
      </c>
      <c r="K16" s="154">
        <v>1E-3</v>
      </c>
      <c r="L16" s="154">
        <v>2035</v>
      </c>
      <c r="M16" s="154">
        <v>2024</v>
      </c>
      <c r="N16" s="154" t="s">
        <v>59</v>
      </c>
      <c r="O16" s="154" t="s">
        <v>59</v>
      </c>
      <c r="P16" s="154" t="s">
        <v>59</v>
      </c>
      <c r="Q16" s="155" t="s">
        <v>172</v>
      </c>
    </row>
    <row r="17" spans="1:17" ht="15" thickBot="1" x14ac:dyDescent="0.35">
      <c r="A17" s="156" t="s">
        <v>6</v>
      </c>
      <c r="B17" s="157" t="s">
        <v>119</v>
      </c>
      <c r="C17" s="157" t="s">
        <v>55</v>
      </c>
      <c r="D17" s="157" t="s">
        <v>142</v>
      </c>
      <c r="E17" s="157" t="s">
        <v>143</v>
      </c>
      <c r="F17" s="157" t="s">
        <v>11</v>
      </c>
      <c r="G17" s="157" t="s">
        <v>7</v>
      </c>
      <c r="H17" s="157" t="s">
        <v>59</v>
      </c>
      <c r="I17" s="157" t="s">
        <v>59</v>
      </c>
      <c r="J17" s="157" t="s">
        <v>59</v>
      </c>
      <c r="K17" s="157" t="s">
        <v>59</v>
      </c>
      <c r="L17" s="157" t="s">
        <v>59</v>
      </c>
      <c r="M17" s="157">
        <v>2024</v>
      </c>
      <c r="N17" s="157" t="s">
        <v>123</v>
      </c>
      <c r="O17" s="157">
        <v>0</v>
      </c>
      <c r="P17" s="157">
        <v>0</v>
      </c>
      <c r="Q17" s="158" t="s">
        <v>141</v>
      </c>
    </row>
    <row r="18" spans="1:17" x14ac:dyDescent="0.3">
      <c r="A18" s="150" t="s">
        <v>6</v>
      </c>
      <c r="B18" s="151" t="s">
        <v>119</v>
      </c>
      <c r="C18" s="151" t="s">
        <v>55</v>
      </c>
      <c r="D18" s="151" t="s">
        <v>144</v>
      </c>
      <c r="E18" s="151" t="s">
        <v>145</v>
      </c>
      <c r="F18" s="151" t="s">
        <v>11</v>
      </c>
      <c r="G18" s="151" t="s">
        <v>7</v>
      </c>
      <c r="H18" s="151" t="s">
        <v>59</v>
      </c>
      <c r="I18" s="151" t="s">
        <v>59</v>
      </c>
      <c r="J18" s="151" t="s">
        <v>59</v>
      </c>
      <c r="K18" s="151" t="s">
        <v>59</v>
      </c>
      <c r="L18" s="151" t="s">
        <v>59</v>
      </c>
      <c r="M18" s="151">
        <v>2024</v>
      </c>
      <c r="N18" s="151" t="s">
        <v>123</v>
      </c>
      <c r="O18" s="151">
        <v>0</v>
      </c>
      <c r="P18" s="151">
        <v>0</v>
      </c>
      <c r="Q18" s="152" t="s">
        <v>124</v>
      </c>
    </row>
    <row r="19" spans="1:17" x14ac:dyDescent="0.3">
      <c r="A19" s="153" t="s">
        <v>6</v>
      </c>
      <c r="B19" s="154" t="s">
        <v>119</v>
      </c>
      <c r="C19" s="154" t="s">
        <v>55</v>
      </c>
      <c r="D19" s="154" t="s">
        <v>146</v>
      </c>
      <c r="E19" s="154" t="s">
        <v>147</v>
      </c>
      <c r="F19" s="154" t="s">
        <v>11</v>
      </c>
      <c r="G19" s="154" t="s">
        <v>7</v>
      </c>
      <c r="H19" s="154" t="s">
        <v>59</v>
      </c>
      <c r="I19" s="154" t="s">
        <v>59</v>
      </c>
      <c r="J19" s="154" t="s">
        <v>59</v>
      </c>
      <c r="K19" s="154" t="s">
        <v>59</v>
      </c>
      <c r="L19" s="154" t="s">
        <v>59</v>
      </c>
      <c r="M19" s="154">
        <v>2024</v>
      </c>
      <c r="N19" s="154" t="s">
        <v>123</v>
      </c>
      <c r="O19" s="154">
        <v>0</v>
      </c>
      <c r="P19" s="154">
        <v>0</v>
      </c>
      <c r="Q19" s="155" t="s">
        <v>124</v>
      </c>
    </row>
    <row r="20" spans="1:17" ht="15" thickBot="1" x14ac:dyDescent="0.35">
      <c r="A20" s="156" t="s">
        <v>6</v>
      </c>
      <c r="B20" s="157" t="s">
        <v>119</v>
      </c>
      <c r="C20" s="157" t="s">
        <v>55</v>
      </c>
      <c r="D20" s="157" t="s">
        <v>148</v>
      </c>
      <c r="E20" s="157" t="s">
        <v>149</v>
      </c>
      <c r="F20" s="157" t="s">
        <v>11</v>
      </c>
      <c r="G20" s="157" t="s">
        <v>7</v>
      </c>
      <c r="H20" s="157" t="s">
        <v>59</v>
      </c>
      <c r="I20" s="157" t="s">
        <v>59</v>
      </c>
      <c r="J20" s="157">
        <v>0.02</v>
      </c>
      <c r="K20" s="157">
        <v>5.0000000000000001E-3</v>
      </c>
      <c r="L20" s="157">
        <v>2035</v>
      </c>
      <c r="M20" s="157">
        <v>2024</v>
      </c>
      <c r="N20" s="157" t="s">
        <v>123</v>
      </c>
      <c r="O20" s="157">
        <v>0</v>
      </c>
      <c r="P20" s="157">
        <v>0</v>
      </c>
      <c r="Q20" s="159" t="s">
        <v>141</v>
      </c>
    </row>
    <row r="21" spans="1:17" x14ac:dyDescent="0.3">
      <c r="A21" s="150" t="s">
        <v>6</v>
      </c>
      <c r="B21" s="151" t="s">
        <v>119</v>
      </c>
      <c r="C21" s="151" t="s">
        <v>55</v>
      </c>
      <c r="D21" s="151" t="s">
        <v>150</v>
      </c>
      <c r="E21" s="151" t="s">
        <v>151</v>
      </c>
      <c r="F21" s="151" t="s">
        <v>11</v>
      </c>
      <c r="G21" s="151" t="s">
        <v>7</v>
      </c>
      <c r="H21" s="151" t="s">
        <v>59</v>
      </c>
      <c r="I21" s="151" t="s">
        <v>59</v>
      </c>
      <c r="J21" s="151" t="s">
        <v>59</v>
      </c>
      <c r="K21" s="151" t="s">
        <v>59</v>
      </c>
      <c r="L21" s="151" t="s">
        <v>59</v>
      </c>
      <c r="M21" s="151">
        <v>2024</v>
      </c>
      <c r="N21" s="151" t="s">
        <v>123</v>
      </c>
      <c r="O21" s="151">
        <v>0.46</v>
      </c>
      <c r="P21" s="151">
        <v>0.46399999999999997</v>
      </c>
      <c r="Q21" s="152" t="s">
        <v>124</v>
      </c>
    </row>
    <row r="22" spans="1:17" x14ac:dyDescent="0.3">
      <c r="A22" s="153" t="s">
        <v>6</v>
      </c>
      <c r="B22" s="154" t="s">
        <v>119</v>
      </c>
      <c r="C22" s="154" t="s">
        <v>55</v>
      </c>
      <c r="D22" s="154" t="s">
        <v>152</v>
      </c>
      <c r="E22" s="154" t="s">
        <v>153</v>
      </c>
      <c r="F22" s="154" t="s">
        <v>11</v>
      </c>
      <c r="G22" s="154" t="s">
        <v>7</v>
      </c>
      <c r="H22" s="154" t="s">
        <v>59</v>
      </c>
      <c r="I22" s="154" t="s">
        <v>59</v>
      </c>
      <c r="J22" s="154" t="s">
        <v>59</v>
      </c>
      <c r="K22" s="154" t="s">
        <v>59</v>
      </c>
      <c r="L22" s="154" t="s">
        <v>59</v>
      </c>
      <c r="M22" s="154">
        <v>2024</v>
      </c>
      <c r="N22" s="154" t="s">
        <v>123</v>
      </c>
      <c r="O22" s="154">
        <v>0.3</v>
      </c>
      <c r="P22" s="154">
        <v>0.30400000000000005</v>
      </c>
      <c r="Q22" s="155" t="s">
        <v>124</v>
      </c>
    </row>
    <row r="23" spans="1:17" ht="15" thickBot="1" x14ac:dyDescent="0.35">
      <c r="A23" s="156" t="s">
        <v>6</v>
      </c>
      <c r="B23" s="157" t="s">
        <v>119</v>
      </c>
      <c r="C23" s="157" t="s">
        <v>55</v>
      </c>
      <c r="D23" s="157" t="s">
        <v>185</v>
      </c>
      <c r="E23" s="157" t="s">
        <v>186</v>
      </c>
      <c r="F23" s="157" t="s">
        <v>7</v>
      </c>
      <c r="G23" s="157" t="s">
        <v>11</v>
      </c>
      <c r="H23" s="34">
        <v>1E-3</v>
      </c>
      <c r="I23" s="34">
        <v>0.99</v>
      </c>
      <c r="J23" s="157">
        <v>0.02</v>
      </c>
      <c r="K23" s="157">
        <v>5.0000000000000001E-3</v>
      </c>
      <c r="L23" s="157">
        <v>2035</v>
      </c>
      <c r="M23" s="157">
        <v>2024</v>
      </c>
      <c r="N23" s="157" t="s">
        <v>59</v>
      </c>
      <c r="O23" s="157" t="s">
        <v>59</v>
      </c>
      <c r="P23" s="157" t="s">
        <v>59</v>
      </c>
      <c r="Q23" s="158" t="s">
        <v>172</v>
      </c>
    </row>
    <row r="24" spans="1:17" x14ac:dyDescent="0.3">
      <c r="A24" s="150" t="s">
        <v>6</v>
      </c>
      <c r="B24" s="151" t="s">
        <v>119</v>
      </c>
      <c r="C24" s="151" t="s">
        <v>154</v>
      </c>
      <c r="D24" s="151" t="s">
        <v>155</v>
      </c>
      <c r="E24" s="151" t="s">
        <v>156</v>
      </c>
      <c r="F24" s="151" t="s">
        <v>11</v>
      </c>
      <c r="G24" s="151" t="s">
        <v>7</v>
      </c>
      <c r="H24" s="151" t="s">
        <v>59</v>
      </c>
      <c r="I24" s="151" t="s">
        <v>59</v>
      </c>
      <c r="J24" s="151" t="s">
        <v>59</v>
      </c>
      <c r="K24" s="151" t="s">
        <v>59</v>
      </c>
      <c r="L24" s="151" t="s">
        <v>59</v>
      </c>
      <c r="M24" s="151">
        <v>2024</v>
      </c>
      <c r="N24" s="151" t="s">
        <v>123</v>
      </c>
      <c r="O24" s="151">
        <v>0</v>
      </c>
      <c r="P24" s="151">
        <v>0</v>
      </c>
      <c r="Q24" s="152" t="s">
        <v>124</v>
      </c>
    </row>
    <row r="25" spans="1:17" x14ac:dyDescent="0.3">
      <c r="A25" s="153" t="s">
        <v>6</v>
      </c>
      <c r="B25" s="154" t="s">
        <v>119</v>
      </c>
      <c r="C25" s="154" t="s">
        <v>154</v>
      </c>
      <c r="D25" s="154" t="s">
        <v>157</v>
      </c>
      <c r="E25" s="154" t="s">
        <v>158</v>
      </c>
      <c r="F25" s="154" t="s">
        <v>11</v>
      </c>
      <c r="G25" s="154" t="s">
        <v>7</v>
      </c>
      <c r="H25" s="154" t="s">
        <v>59</v>
      </c>
      <c r="I25" s="154" t="s">
        <v>59</v>
      </c>
      <c r="J25" s="154" t="s">
        <v>59</v>
      </c>
      <c r="K25" s="154" t="s">
        <v>59</v>
      </c>
      <c r="L25" s="154" t="s">
        <v>59</v>
      </c>
      <c r="M25" s="154">
        <v>2024</v>
      </c>
      <c r="N25" s="154" t="s">
        <v>123</v>
      </c>
      <c r="O25" s="154">
        <v>0</v>
      </c>
      <c r="P25" s="154">
        <v>0</v>
      </c>
      <c r="Q25" s="162" t="s">
        <v>141</v>
      </c>
    </row>
    <row r="26" spans="1:17" x14ac:dyDescent="0.3">
      <c r="A26" s="153" t="s">
        <v>6</v>
      </c>
      <c r="B26" s="154" t="s">
        <v>119</v>
      </c>
      <c r="C26" s="154" t="s">
        <v>154</v>
      </c>
      <c r="D26" s="154" t="s">
        <v>159</v>
      </c>
      <c r="E26" s="154" t="s">
        <v>160</v>
      </c>
      <c r="F26" s="154" t="s">
        <v>11</v>
      </c>
      <c r="G26" s="154" t="s">
        <v>7</v>
      </c>
      <c r="H26" s="154" t="s">
        <v>59</v>
      </c>
      <c r="I26" s="154" t="s">
        <v>59</v>
      </c>
      <c r="J26" s="154" t="s">
        <v>59</v>
      </c>
      <c r="K26" s="154" t="s">
        <v>59</v>
      </c>
      <c r="L26" s="154" t="s">
        <v>59</v>
      </c>
      <c r="M26" s="154">
        <v>2024</v>
      </c>
      <c r="N26" s="154" t="s">
        <v>123</v>
      </c>
      <c r="O26" s="154">
        <v>0</v>
      </c>
      <c r="P26" s="154">
        <v>0</v>
      </c>
      <c r="Q26" s="162" t="s">
        <v>141</v>
      </c>
    </row>
    <row r="27" spans="1:17" ht="15" thickBot="1" x14ac:dyDescent="0.35">
      <c r="A27" s="156" t="s">
        <v>6</v>
      </c>
      <c r="B27" s="157" t="s">
        <v>119</v>
      </c>
      <c r="C27" s="157" t="s">
        <v>154</v>
      </c>
      <c r="D27" s="163" t="s">
        <v>161</v>
      </c>
      <c r="E27" s="157" t="s">
        <v>162</v>
      </c>
      <c r="F27" s="157" t="s">
        <v>11</v>
      </c>
      <c r="G27" s="157" t="s">
        <v>7</v>
      </c>
      <c r="H27" s="157" t="s">
        <v>59</v>
      </c>
      <c r="I27" s="157" t="s">
        <v>59</v>
      </c>
      <c r="J27" s="157" t="s">
        <v>59</v>
      </c>
      <c r="K27" s="157" t="s">
        <v>59</v>
      </c>
      <c r="L27" s="157" t="s">
        <v>59</v>
      </c>
      <c r="M27" s="157">
        <v>2024</v>
      </c>
      <c r="N27" s="157" t="s">
        <v>123</v>
      </c>
      <c r="O27" s="157">
        <v>0.05</v>
      </c>
      <c r="P27" s="157">
        <v>0.1</v>
      </c>
      <c r="Q27" s="164" t="s">
        <v>141</v>
      </c>
    </row>
    <row r="28" spans="1:17" x14ac:dyDescent="0.3">
      <c r="A28" s="150" t="s">
        <v>6</v>
      </c>
      <c r="B28" s="151" t="s">
        <v>119</v>
      </c>
      <c r="C28" s="151" t="s">
        <v>163</v>
      </c>
      <c r="D28" s="151" t="s">
        <v>164</v>
      </c>
      <c r="E28" s="151" t="s">
        <v>165</v>
      </c>
      <c r="F28" s="151" t="s">
        <v>11</v>
      </c>
      <c r="G28" s="151" t="s">
        <v>7</v>
      </c>
      <c r="H28" s="151" t="s">
        <v>59</v>
      </c>
      <c r="I28" s="151" t="s">
        <v>59</v>
      </c>
      <c r="J28" s="151" t="s">
        <v>59</v>
      </c>
      <c r="K28" s="151" t="s">
        <v>59</v>
      </c>
      <c r="L28" s="151" t="s">
        <v>59</v>
      </c>
      <c r="M28" s="151">
        <v>2024</v>
      </c>
      <c r="N28" s="151" t="s">
        <v>123</v>
      </c>
      <c r="O28" s="151">
        <v>0.38</v>
      </c>
      <c r="P28" s="151">
        <v>0.38400000000000001</v>
      </c>
      <c r="Q28" s="152" t="s">
        <v>124</v>
      </c>
    </row>
    <row r="29" spans="1:17" x14ac:dyDescent="0.3">
      <c r="A29" s="153" t="s">
        <v>6</v>
      </c>
      <c r="B29" s="154" t="s">
        <v>119</v>
      </c>
      <c r="C29" s="154" t="s">
        <v>163</v>
      </c>
      <c r="D29" s="154" t="s">
        <v>166</v>
      </c>
      <c r="E29" s="154" t="s">
        <v>167</v>
      </c>
      <c r="F29" s="154" t="s">
        <v>11</v>
      </c>
      <c r="G29" s="154" t="s">
        <v>7</v>
      </c>
      <c r="H29" s="154" t="s">
        <v>59</v>
      </c>
      <c r="I29" s="154" t="s">
        <v>59</v>
      </c>
      <c r="J29" s="154" t="s">
        <v>59</v>
      </c>
      <c r="K29" s="154" t="s">
        <v>59</v>
      </c>
      <c r="L29" s="154" t="s">
        <v>59</v>
      </c>
      <c r="M29" s="154">
        <v>2024</v>
      </c>
      <c r="N29" s="154" t="s">
        <v>123</v>
      </c>
      <c r="O29" s="154">
        <v>0.38</v>
      </c>
      <c r="P29" s="154">
        <v>0.38400000000000001</v>
      </c>
      <c r="Q29" s="155" t="s">
        <v>124</v>
      </c>
    </row>
    <row r="30" spans="1:17" x14ac:dyDescent="0.3">
      <c r="A30" s="153" t="s">
        <v>6</v>
      </c>
      <c r="B30" s="154" t="s">
        <v>119</v>
      </c>
      <c r="C30" s="154" t="s">
        <v>163</v>
      </c>
      <c r="D30" s="154" t="s">
        <v>170</v>
      </c>
      <c r="E30" s="154" t="s">
        <v>171</v>
      </c>
      <c r="F30" s="154" t="s">
        <v>7</v>
      </c>
      <c r="G30" s="154" t="s">
        <v>11</v>
      </c>
      <c r="H30" s="35">
        <v>1E-3</v>
      </c>
      <c r="I30" s="35">
        <v>0.99</v>
      </c>
      <c r="J30" s="154">
        <v>0.01</v>
      </c>
      <c r="K30" s="154">
        <v>1E-3</v>
      </c>
      <c r="L30" s="154">
        <v>2035</v>
      </c>
      <c r="M30" s="154">
        <v>2024</v>
      </c>
      <c r="N30" s="154" t="s">
        <v>59</v>
      </c>
      <c r="O30" s="154" t="s">
        <v>59</v>
      </c>
      <c r="P30" s="154" t="s">
        <v>59</v>
      </c>
      <c r="Q30" s="155" t="s">
        <v>172</v>
      </c>
    </row>
    <row r="31" spans="1:17" ht="15" thickBot="1" x14ac:dyDescent="0.35">
      <c r="A31" s="156" t="s">
        <v>6</v>
      </c>
      <c r="B31" s="157" t="s">
        <v>119</v>
      </c>
      <c r="C31" s="157" t="s">
        <v>163</v>
      </c>
      <c r="D31" s="163" t="s">
        <v>168</v>
      </c>
      <c r="E31" s="157" t="s">
        <v>169</v>
      </c>
      <c r="F31" s="157" t="s">
        <v>11</v>
      </c>
      <c r="G31" s="157" t="s">
        <v>7</v>
      </c>
      <c r="H31" s="157" t="s">
        <v>59</v>
      </c>
      <c r="I31" s="157" t="s">
        <v>59</v>
      </c>
      <c r="J31" s="157" t="s">
        <v>59</v>
      </c>
      <c r="K31" s="157" t="s">
        <v>59</v>
      </c>
      <c r="L31" s="157" t="s">
        <v>59</v>
      </c>
      <c r="M31" s="157">
        <v>2024</v>
      </c>
      <c r="N31" s="157" t="s">
        <v>123</v>
      </c>
      <c r="O31" s="157">
        <v>0.05</v>
      </c>
      <c r="P31" s="157">
        <v>0.1</v>
      </c>
      <c r="Q31" s="164" t="s">
        <v>141</v>
      </c>
    </row>
    <row r="32" spans="1:17" x14ac:dyDescent="0.3">
      <c r="A32" s="165" t="s">
        <v>10</v>
      </c>
      <c r="B32" s="166" t="s">
        <v>119</v>
      </c>
      <c r="C32" s="166" t="s">
        <v>120</v>
      </c>
      <c r="D32" s="166" t="s">
        <v>121</v>
      </c>
      <c r="E32" s="166" t="s">
        <v>122</v>
      </c>
      <c r="F32" s="166" t="s">
        <v>11</v>
      </c>
      <c r="G32" s="166" t="s">
        <v>7</v>
      </c>
      <c r="H32" s="166" t="s">
        <v>59</v>
      </c>
      <c r="I32" s="166" t="s">
        <v>59</v>
      </c>
      <c r="J32" s="166" t="s">
        <v>59</v>
      </c>
      <c r="K32" s="166" t="s">
        <v>59</v>
      </c>
      <c r="L32" s="166" t="s">
        <v>59</v>
      </c>
      <c r="M32" s="166">
        <v>2024</v>
      </c>
      <c r="N32" s="166" t="s">
        <v>123</v>
      </c>
      <c r="O32" s="166">
        <v>0</v>
      </c>
      <c r="P32" s="166">
        <v>0</v>
      </c>
      <c r="Q32" s="167" t="s">
        <v>141</v>
      </c>
    </row>
    <row r="33" spans="1:17" x14ac:dyDescent="0.3">
      <c r="A33" s="36" t="s">
        <v>10</v>
      </c>
      <c r="B33" s="37" t="s">
        <v>119</v>
      </c>
      <c r="C33" s="37" t="s">
        <v>120</v>
      </c>
      <c r="D33" s="37" t="s">
        <v>125</v>
      </c>
      <c r="E33" s="37" t="s">
        <v>126</v>
      </c>
      <c r="F33" s="37" t="s">
        <v>11</v>
      </c>
      <c r="G33" s="37" t="s">
        <v>7</v>
      </c>
      <c r="H33" s="37" t="s">
        <v>59</v>
      </c>
      <c r="I33" s="37" t="s">
        <v>59</v>
      </c>
      <c r="J33" s="37" t="s">
        <v>59</v>
      </c>
      <c r="K33" s="37" t="s">
        <v>59</v>
      </c>
      <c r="L33" s="37" t="s">
        <v>59</v>
      </c>
      <c r="M33" s="37">
        <v>2024</v>
      </c>
      <c r="N33" s="37" t="s">
        <v>123</v>
      </c>
      <c r="O33" s="37">
        <v>0</v>
      </c>
      <c r="P33" s="37">
        <v>0</v>
      </c>
      <c r="Q33" s="38" t="s">
        <v>124</v>
      </c>
    </row>
    <row r="34" spans="1:17" x14ac:dyDescent="0.3">
      <c r="A34" s="36" t="s">
        <v>10</v>
      </c>
      <c r="B34" s="37" t="s">
        <v>119</v>
      </c>
      <c r="C34" s="37" t="s">
        <v>120</v>
      </c>
      <c r="D34" s="37" t="s">
        <v>173</v>
      </c>
      <c r="E34" s="37" t="s">
        <v>174</v>
      </c>
      <c r="F34" s="37" t="s">
        <v>7</v>
      </c>
      <c r="G34" s="37" t="s">
        <v>11</v>
      </c>
      <c r="H34" s="35">
        <v>1E-3</v>
      </c>
      <c r="I34" s="35">
        <v>0.99</v>
      </c>
      <c r="J34" s="37">
        <v>0.5</v>
      </c>
      <c r="K34" s="37">
        <v>0.2</v>
      </c>
      <c r="L34" s="37">
        <v>2035</v>
      </c>
      <c r="M34" s="37">
        <v>2024</v>
      </c>
      <c r="N34" s="37" t="s">
        <v>59</v>
      </c>
      <c r="O34" s="37" t="s">
        <v>59</v>
      </c>
      <c r="P34" s="37" t="s">
        <v>59</v>
      </c>
      <c r="Q34" s="38" t="s">
        <v>172</v>
      </c>
    </row>
    <row r="35" spans="1:17" ht="15" thickBot="1" x14ac:dyDescent="0.35">
      <c r="A35" s="39" t="s">
        <v>10</v>
      </c>
      <c r="B35" s="40" t="s">
        <v>119</v>
      </c>
      <c r="C35" s="40" t="s">
        <v>120</v>
      </c>
      <c r="D35" s="40" t="s">
        <v>175</v>
      </c>
      <c r="E35" s="40" t="s">
        <v>176</v>
      </c>
      <c r="F35" s="40" t="s">
        <v>7</v>
      </c>
      <c r="G35" s="40" t="s">
        <v>11</v>
      </c>
      <c r="H35" s="34">
        <v>1E-3</v>
      </c>
      <c r="I35" s="34">
        <v>0.99</v>
      </c>
      <c r="J35" s="40">
        <v>0.4</v>
      </c>
      <c r="K35" s="40">
        <v>2.5000000000000001E-2</v>
      </c>
      <c r="L35" s="40">
        <v>2035</v>
      </c>
      <c r="M35" s="40">
        <v>2024</v>
      </c>
      <c r="N35" s="40" t="s">
        <v>59</v>
      </c>
      <c r="O35" s="40" t="s">
        <v>59</v>
      </c>
      <c r="P35" s="40" t="s">
        <v>59</v>
      </c>
      <c r="Q35" s="41" t="s">
        <v>172</v>
      </c>
    </row>
    <row r="36" spans="1:17" x14ac:dyDescent="0.3">
      <c r="A36" s="165" t="s">
        <v>10</v>
      </c>
      <c r="B36" s="166" t="s">
        <v>119</v>
      </c>
      <c r="C36" s="166" t="s">
        <v>55</v>
      </c>
      <c r="D36" s="166" t="s">
        <v>127</v>
      </c>
      <c r="E36" s="166" t="s">
        <v>128</v>
      </c>
      <c r="F36" s="166" t="s">
        <v>11</v>
      </c>
      <c r="G36" s="166" t="s">
        <v>7</v>
      </c>
      <c r="H36" s="166" t="s">
        <v>59</v>
      </c>
      <c r="I36" s="166" t="s">
        <v>59</v>
      </c>
      <c r="J36" s="166" t="s">
        <v>59</v>
      </c>
      <c r="K36" s="166" t="s">
        <v>59</v>
      </c>
      <c r="L36" s="166" t="s">
        <v>59</v>
      </c>
      <c r="M36" s="166">
        <v>2024</v>
      </c>
      <c r="N36" s="166" t="s">
        <v>123</v>
      </c>
      <c r="O36" s="166">
        <v>0</v>
      </c>
      <c r="P36" s="166">
        <v>0</v>
      </c>
      <c r="Q36" s="167" t="s">
        <v>124</v>
      </c>
    </row>
    <row r="37" spans="1:17" x14ac:dyDescent="0.3">
      <c r="A37" s="36" t="s">
        <v>10</v>
      </c>
      <c r="B37" s="37" t="s">
        <v>119</v>
      </c>
      <c r="C37" s="37" t="s">
        <v>55</v>
      </c>
      <c r="D37" s="37" t="s">
        <v>129</v>
      </c>
      <c r="E37" s="37" t="s">
        <v>130</v>
      </c>
      <c r="F37" s="37" t="s">
        <v>11</v>
      </c>
      <c r="G37" s="37" t="s">
        <v>7</v>
      </c>
      <c r="H37" s="37" t="s">
        <v>59</v>
      </c>
      <c r="I37" s="37" t="s">
        <v>59</v>
      </c>
      <c r="J37" s="37" t="s">
        <v>59</v>
      </c>
      <c r="K37" s="37" t="s">
        <v>59</v>
      </c>
      <c r="L37" s="37" t="s">
        <v>59</v>
      </c>
      <c r="M37" s="37">
        <v>2024</v>
      </c>
      <c r="N37" s="37" t="s">
        <v>123</v>
      </c>
      <c r="O37" s="37">
        <v>0</v>
      </c>
      <c r="P37" s="37">
        <v>0</v>
      </c>
      <c r="Q37" s="38" t="s">
        <v>124</v>
      </c>
    </row>
    <row r="38" spans="1:17" ht="15" thickBot="1" x14ac:dyDescent="0.35">
      <c r="A38" s="39" t="s">
        <v>10</v>
      </c>
      <c r="B38" s="40" t="s">
        <v>119</v>
      </c>
      <c r="C38" s="40" t="s">
        <v>55</v>
      </c>
      <c r="D38" s="40" t="s">
        <v>177</v>
      </c>
      <c r="E38" s="40" t="s">
        <v>178</v>
      </c>
      <c r="F38" s="40" t="s">
        <v>7</v>
      </c>
      <c r="G38" s="40" t="s">
        <v>11</v>
      </c>
      <c r="H38" s="34">
        <v>1E-3</v>
      </c>
      <c r="I38" s="34">
        <v>0.99</v>
      </c>
      <c r="J38" s="40">
        <v>0.4</v>
      </c>
      <c r="K38" s="40">
        <v>0.1</v>
      </c>
      <c r="L38" s="40">
        <v>2035</v>
      </c>
      <c r="M38" s="40">
        <v>2024</v>
      </c>
      <c r="N38" s="40" t="s">
        <v>59</v>
      </c>
      <c r="O38" s="40" t="s">
        <v>59</v>
      </c>
      <c r="P38" s="40" t="s">
        <v>59</v>
      </c>
      <c r="Q38" s="41" t="s">
        <v>172</v>
      </c>
    </row>
    <row r="39" spans="1:17" x14ac:dyDescent="0.3">
      <c r="A39" s="165" t="s">
        <v>10</v>
      </c>
      <c r="B39" s="166" t="s">
        <v>119</v>
      </c>
      <c r="C39" s="166" t="s">
        <v>120</v>
      </c>
      <c r="D39" s="166" t="s">
        <v>131</v>
      </c>
      <c r="E39" s="166" t="s">
        <v>132</v>
      </c>
      <c r="F39" s="166" t="s">
        <v>11</v>
      </c>
      <c r="G39" s="166" t="s">
        <v>7</v>
      </c>
      <c r="H39" s="166" t="s">
        <v>59</v>
      </c>
      <c r="I39" s="166" t="s">
        <v>59</v>
      </c>
      <c r="J39" s="166" t="s">
        <v>59</v>
      </c>
      <c r="K39" s="166" t="s">
        <v>59</v>
      </c>
      <c r="L39" s="166" t="s">
        <v>59</v>
      </c>
      <c r="M39" s="166">
        <v>2024</v>
      </c>
      <c r="N39" s="166" t="s">
        <v>123</v>
      </c>
      <c r="O39" s="166">
        <v>0</v>
      </c>
      <c r="P39" s="166">
        <v>0</v>
      </c>
      <c r="Q39" s="167" t="s">
        <v>124</v>
      </c>
    </row>
    <row r="40" spans="1:17" ht="15" thickBot="1" x14ac:dyDescent="0.35">
      <c r="A40" s="39" t="s">
        <v>10</v>
      </c>
      <c r="B40" s="40" t="s">
        <v>119</v>
      </c>
      <c r="C40" s="40" t="s">
        <v>120</v>
      </c>
      <c r="D40" s="40" t="s">
        <v>179</v>
      </c>
      <c r="E40" s="40" t="s">
        <v>180</v>
      </c>
      <c r="F40" s="40" t="s">
        <v>7</v>
      </c>
      <c r="G40" s="40" t="s">
        <v>11</v>
      </c>
      <c r="H40" s="34">
        <v>1E-3</v>
      </c>
      <c r="I40" s="34">
        <v>0.99</v>
      </c>
      <c r="J40" s="40">
        <v>0.4</v>
      </c>
      <c r="K40" s="40">
        <v>0.05</v>
      </c>
      <c r="L40" s="40">
        <v>2035</v>
      </c>
      <c r="M40" s="40">
        <v>2024</v>
      </c>
      <c r="N40" s="40" t="s">
        <v>59</v>
      </c>
      <c r="O40" s="40" t="s">
        <v>59</v>
      </c>
      <c r="P40" s="40" t="s">
        <v>59</v>
      </c>
      <c r="Q40" s="41" t="s">
        <v>172</v>
      </c>
    </row>
    <row r="41" spans="1:17" x14ac:dyDescent="0.3">
      <c r="A41" s="165" t="s">
        <v>10</v>
      </c>
      <c r="B41" s="166" t="s">
        <v>119</v>
      </c>
      <c r="C41" s="166" t="s">
        <v>120</v>
      </c>
      <c r="D41" s="166" t="s">
        <v>133</v>
      </c>
      <c r="E41" s="166" t="s">
        <v>134</v>
      </c>
      <c r="F41" s="166" t="s">
        <v>11</v>
      </c>
      <c r="G41" s="166" t="s">
        <v>7</v>
      </c>
      <c r="H41" s="166" t="s">
        <v>59</v>
      </c>
      <c r="I41" s="166" t="s">
        <v>59</v>
      </c>
      <c r="J41" s="166" t="s">
        <v>59</v>
      </c>
      <c r="K41" s="166" t="s">
        <v>59</v>
      </c>
      <c r="L41" s="166" t="s">
        <v>59</v>
      </c>
      <c r="M41" s="166">
        <v>2024</v>
      </c>
      <c r="N41" s="166" t="s">
        <v>123</v>
      </c>
      <c r="O41" s="166">
        <v>0</v>
      </c>
      <c r="P41" s="166">
        <v>0</v>
      </c>
      <c r="Q41" s="167" t="s">
        <v>124</v>
      </c>
    </row>
    <row r="42" spans="1:17" x14ac:dyDescent="0.3">
      <c r="A42" s="36" t="s">
        <v>10</v>
      </c>
      <c r="B42" s="37" t="s">
        <v>119</v>
      </c>
      <c r="C42" s="37" t="s">
        <v>120</v>
      </c>
      <c r="D42" s="37" t="s">
        <v>135</v>
      </c>
      <c r="E42" s="37" t="s">
        <v>136</v>
      </c>
      <c r="F42" s="37" t="s">
        <v>11</v>
      </c>
      <c r="G42" s="37" t="s">
        <v>7</v>
      </c>
      <c r="H42" s="37" t="s">
        <v>59</v>
      </c>
      <c r="I42" s="37" t="s">
        <v>59</v>
      </c>
      <c r="J42" s="37" t="s">
        <v>59</v>
      </c>
      <c r="K42" s="37" t="s">
        <v>59</v>
      </c>
      <c r="L42" s="37" t="s">
        <v>59</v>
      </c>
      <c r="M42" s="37">
        <v>2024</v>
      </c>
      <c r="N42" s="37" t="s">
        <v>123</v>
      </c>
      <c r="O42" s="37">
        <v>0</v>
      </c>
      <c r="P42" s="37">
        <v>0</v>
      </c>
      <c r="Q42" s="38" t="s">
        <v>124</v>
      </c>
    </row>
    <row r="43" spans="1:17" ht="15" thickBot="1" x14ac:dyDescent="0.35">
      <c r="A43" s="39" t="s">
        <v>10</v>
      </c>
      <c r="B43" s="40" t="s">
        <v>119</v>
      </c>
      <c r="C43" s="40" t="s">
        <v>120</v>
      </c>
      <c r="D43" s="40" t="s">
        <v>181</v>
      </c>
      <c r="E43" s="40" t="s">
        <v>182</v>
      </c>
      <c r="F43" s="40" t="s">
        <v>7</v>
      </c>
      <c r="G43" s="40" t="s">
        <v>11</v>
      </c>
      <c r="H43" s="34">
        <v>1E-3</v>
      </c>
      <c r="I43" s="34">
        <v>0.99</v>
      </c>
      <c r="J43" s="40">
        <v>0.3</v>
      </c>
      <c r="K43" s="40">
        <v>0.05</v>
      </c>
      <c r="L43" s="40">
        <v>2035</v>
      </c>
      <c r="M43" s="40">
        <v>2024</v>
      </c>
      <c r="N43" s="40" t="s">
        <v>59</v>
      </c>
      <c r="O43" s="40" t="s">
        <v>59</v>
      </c>
      <c r="P43" s="40" t="s">
        <v>59</v>
      </c>
      <c r="Q43" s="41" t="s">
        <v>172</v>
      </c>
    </row>
    <row r="44" spans="1:17" x14ac:dyDescent="0.3">
      <c r="A44" s="165" t="s">
        <v>10</v>
      </c>
      <c r="B44" s="166" t="s">
        <v>119</v>
      </c>
      <c r="C44" s="166" t="s">
        <v>55</v>
      </c>
      <c r="D44" s="166" t="s">
        <v>137</v>
      </c>
      <c r="E44" s="166" t="s">
        <v>138</v>
      </c>
      <c r="F44" s="166" t="s">
        <v>11</v>
      </c>
      <c r="G44" s="166" t="s">
        <v>7</v>
      </c>
      <c r="H44" s="166" t="s">
        <v>59</v>
      </c>
      <c r="I44" s="166" t="s">
        <v>59</v>
      </c>
      <c r="J44" s="166">
        <v>0.6</v>
      </c>
      <c r="K44" s="166" t="s">
        <v>59</v>
      </c>
      <c r="L44" s="166" t="s">
        <v>59</v>
      </c>
      <c r="M44" s="166">
        <v>2024</v>
      </c>
      <c r="N44" s="166" t="s">
        <v>123</v>
      </c>
      <c r="O44" s="166">
        <v>0</v>
      </c>
      <c r="P44" s="166">
        <v>0</v>
      </c>
      <c r="Q44" s="167" t="s">
        <v>124</v>
      </c>
    </row>
    <row r="45" spans="1:17" x14ac:dyDescent="0.3">
      <c r="A45" s="36" t="s">
        <v>10</v>
      </c>
      <c r="B45" s="37" t="s">
        <v>119</v>
      </c>
      <c r="C45" s="37" t="s">
        <v>55</v>
      </c>
      <c r="D45" s="37" t="s">
        <v>139</v>
      </c>
      <c r="E45" s="37" t="s">
        <v>140</v>
      </c>
      <c r="F45" s="37" t="s">
        <v>11</v>
      </c>
      <c r="G45" s="37" t="s">
        <v>7</v>
      </c>
      <c r="H45" s="37" t="s">
        <v>59</v>
      </c>
      <c r="I45" s="37" t="s">
        <v>59</v>
      </c>
      <c r="J45" s="37" t="s">
        <v>59</v>
      </c>
      <c r="K45" s="37" t="s">
        <v>59</v>
      </c>
      <c r="L45" s="37" t="s">
        <v>59</v>
      </c>
      <c r="M45" s="37">
        <v>2024</v>
      </c>
      <c r="N45" s="37" t="s">
        <v>123</v>
      </c>
      <c r="O45" s="160">
        <v>0</v>
      </c>
      <c r="P45" s="160">
        <v>0</v>
      </c>
      <c r="Q45" s="161" t="s">
        <v>141</v>
      </c>
    </row>
    <row r="46" spans="1:17" x14ac:dyDescent="0.3">
      <c r="A46" s="36" t="s">
        <v>10</v>
      </c>
      <c r="B46" s="37" t="s">
        <v>119</v>
      </c>
      <c r="C46" s="37" t="s">
        <v>55</v>
      </c>
      <c r="D46" s="37" t="s">
        <v>183</v>
      </c>
      <c r="E46" s="37" t="s">
        <v>184</v>
      </c>
      <c r="F46" s="37" t="s">
        <v>7</v>
      </c>
      <c r="G46" s="37" t="s">
        <v>11</v>
      </c>
      <c r="H46" s="35">
        <v>1E-3</v>
      </c>
      <c r="I46" s="35">
        <v>0.99</v>
      </c>
      <c r="J46" s="37">
        <v>0.4</v>
      </c>
      <c r="K46" s="37">
        <v>1.4999999999999999E-2</v>
      </c>
      <c r="L46" s="37">
        <v>2035</v>
      </c>
      <c r="M46" s="37">
        <v>2024</v>
      </c>
      <c r="N46" s="37" t="s">
        <v>59</v>
      </c>
      <c r="O46" s="37" t="s">
        <v>59</v>
      </c>
      <c r="P46" s="37" t="s">
        <v>59</v>
      </c>
      <c r="Q46" s="38" t="s">
        <v>172</v>
      </c>
    </row>
    <row r="47" spans="1:17" ht="15" thickBot="1" x14ac:dyDescent="0.35">
      <c r="A47" s="39" t="s">
        <v>10</v>
      </c>
      <c r="B47" s="40" t="s">
        <v>119</v>
      </c>
      <c r="C47" s="40" t="s">
        <v>55</v>
      </c>
      <c r="D47" s="40" t="s">
        <v>142</v>
      </c>
      <c r="E47" s="40" t="s">
        <v>143</v>
      </c>
      <c r="F47" s="40" t="s">
        <v>11</v>
      </c>
      <c r="G47" s="40" t="s">
        <v>7</v>
      </c>
      <c r="H47" s="40" t="s">
        <v>59</v>
      </c>
      <c r="I47" s="40" t="s">
        <v>59</v>
      </c>
      <c r="J47" s="40" t="s">
        <v>59</v>
      </c>
      <c r="K47" s="40" t="s">
        <v>59</v>
      </c>
      <c r="L47" s="40" t="s">
        <v>59</v>
      </c>
      <c r="M47" s="40">
        <v>2024</v>
      </c>
      <c r="N47" s="40" t="s">
        <v>123</v>
      </c>
      <c r="O47" s="40">
        <v>0</v>
      </c>
      <c r="P47" s="40">
        <v>0</v>
      </c>
      <c r="Q47" s="41" t="s">
        <v>124</v>
      </c>
    </row>
    <row r="48" spans="1:17" x14ac:dyDescent="0.3">
      <c r="A48" s="165" t="s">
        <v>10</v>
      </c>
      <c r="B48" s="166" t="s">
        <v>119</v>
      </c>
      <c r="C48" s="166" t="s">
        <v>55</v>
      </c>
      <c r="D48" s="166" t="s">
        <v>144</v>
      </c>
      <c r="E48" s="166" t="s">
        <v>145</v>
      </c>
      <c r="F48" s="166" t="s">
        <v>11</v>
      </c>
      <c r="G48" s="166" t="s">
        <v>7</v>
      </c>
      <c r="H48" s="166" t="s">
        <v>59</v>
      </c>
      <c r="I48" s="166" t="s">
        <v>59</v>
      </c>
      <c r="J48" s="166" t="s">
        <v>59</v>
      </c>
      <c r="K48" s="166" t="s">
        <v>59</v>
      </c>
      <c r="L48" s="166" t="s">
        <v>59</v>
      </c>
      <c r="M48" s="166">
        <v>2024</v>
      </c>
      <c r="N48" s="166" t="s">
        <v>123</v>
      </c>
      <c r="O48" s="166">
        <v>0</v>
      </c>
      <c r="P48" s="166">
        <v>0</v>
      </c>
      <c r="Q48" s="167" t="s">
        <v>124</v>
      </c>
    </row>
    <row r="49" spans="1:17" x14ac:dyDescent="0.3">
      <c r="A49" s="36" t="s">
        <v>10</v>
      </c>
      <c r="B49" s="37" t="s">
        <v>119</v>
      </c>
      <c r="C49" s="37" t="s">
        <v>55</v>
      </c>
      <c r="D49" s="37" t="s">
        <v>146</v>
      </c>
      <c r="E49" s="37" t="s">
        <v>147</v>
      </c>
      <c r="F49" s="37" t="s">
        <v>11</v>
      </c>
      <c r="G49" s="37" t="s">
        <v>7</v>
      </c>
      <c r="H49" s="37" t="s">
        <v>59</v>
      </c>
      <c r="I49" s="37" t="s">
        <v>59</v>
      </c>
      <c r="J49" s="37" t="s">
        <v>59</v>
      </c>
      <c r="K49" s="37" t="s">
        <v>59</v>
      </c>
      <c r="L49" s="37" t="s">
        <v>59</v>
      </c>
      <c r="M49" s="37">
        <v>2024</v>
      </c>
      <c r="N49" s="37" t="s">
        <v>123</v>
      </c>
      <c r="O49" s="37">
        <v>0</v>
      </c>
      <c r="P49" s="37">
        <v>0</v>
      </c>
      <c r="Q49" s="38" t="s">
        <v>124</v>
      </c>
    </row>
    <row r="50" spans="1:17" ht="15" thickBot="1" x14ac:dyDescent="0.35">
      <c r="A50" s="39" t="s">
        <v>10</v>
      </c>
      <c r="B50" s="40" t="s">
        <v>119</v>
      </c>
      <c r="C50" s="40" t="s">
        <v>55</v>
      </c>
      <c r="D50" s="40" t="s">
        <v>148</v>
      </c>
      <c r="E50" s="40" t="s">
        <v>149</v>
      </c>
      <c r="F50" s="40" t="s">
        <v>7</v>
      </c>
      <c r="G50" s="40" t="s">
        <v>11</v>
      </c>
      <c r="H50" s="34">
        <v>1E-3</v>
      </c>
      <c r="I50" s="34">
        <v>0.99</v>
      </c>
      <c r="J50" s="40">
        <v>0.4</v>
      </c>
      <c r="K50" s="40">
        <v>2.5000000000000001E-2</v>
      </c>
      <c r="L50" s="40">
        <v>2035</v>
      </c>
      <c r="M50" s="40">
        <v>2024</v>
      </c>
      <c r="N50" s="40" t="s">
        <v>59</v>
      </c>
      <c r="O50" s="40" t="s">
        <v>59</v>
      </c>
      <c r="P50" s="40" t="s">
        <v>59</v>
      </c>
      <c r="Q50" s="41" t="s">
        <v>172</v>
      </c>
    </row>
    <row r="51" spans="1:17" x14ac:dyDescent="0.3">
      <c r="A51" s="165" t="s">
        <v>10</v>
      </c>
      <c r="B51" s="166" t="s">
        <v>119</v>
      </c>
      <c r="C51" s="166" t="s">
        <v>55</v>
      </c>
      <c r="D51" s="166" t="s">
        <v>150</v>
      </c>
      <c r="E51" s="166" t="s">
        <v>151</v>
      </c>
      <c r="F51" s="166" t="s">
        <v>11</v>
      </c>
      <c r="G51" s="166" t="s">
        <v>7</v>
      </c>
      <c r="H51" s="166" t="s">
        <v>59</v>
      </c>
      <c r="I51" s="166" t="s">
        <v>59</v>
      </c>
      <c r="J51" s="166" t="s">
        <v>59</v>
      </c>
      <c r="K51" s="166" t="s">
        <v>59</v>
      </c>
      <c r="L51" s="166" t="s">
        <v>59</v>
      </c>
      <c r="M51" s="166">
        <v>2024</v>
      </c>
      <c r="N51" s="166" t="s">
        <v>123</v>
      </c>
      <c r="O51" s="166">
        <v>0</v>
      </c>
      <c r="P51" s="166">
        <v>0</v>
      </c>
      <c r="Q51" s="167" t="s">
        <v>124</v>
      </c>
    </row>
    <row r="52" spans="1:17" x14ac:dyDescent="0.3">
      <c r="A52" s="36" t="s">
        <v>10</v>
      </c>
      <c r="B52" s="37" t="s">
        <v>119</v>
      </c>
      <c r="C52" s="37" t="s">
        <v>55</v>
      </c>
      <c r="D52" s="37" t="s">
        <v>152</v>
      </c>
      <c r="E52" s="37" t="s">
        <v>153</v>
      </c>
      <c r="F52" s="37" t="s">
        <v>11</v>
      </c>
      <c r="G52" s="37" t="s">
        <v>7</v>
      </c>
      <c r="H52" s="37" t="s">
        <v>59</v>
      </c>
      <c r="I52" s="37" t="s">
        <v>59</v>
      </c>
      <c r="J52" s="37" t="s">
        <v>59</v>
      </c>
      <c r="K52" s="37" t="s">
        <v>59</v>
      </c>
      <c r="L52" s="37" t="s">
        <v>59</v>
      </c>
      <c r="M52" s="37">
        <v>2024</v>
      </c>
      <c r="N52" s="37" t="s">
        <v>123</v>
      </c>
      <c r="O52" s="37">
        <v>0</v>
      </c>
      <c r="P52" s="37">
        <v>0</v>
      </c>
      <c r="Q52" s="38" t="s">
        <v>124</v>
      </c>
    </row>
    <row r="53" spans="1:17" ht="15" thickBot="1" x14ac:dyDescent="0.35">
      <c r="A53" s="39" t="s">
        <v>10</v>
      </c>
      <c r="B53" s="40" t="s">
        <v>119</v>
      </c>
      <c r="C53" s="40" t="s">
        <v>55</v>
      </c>
      <c r="D53" s="40" t="s">
        <v>185</v>
      </c>
      <c r="E53" s="40" t="s">
        <v>186</v>
      </c>
      <c r="F53" s="40" t="s">
        <v>7</v>
      </c>
      <c r="G53" s="40" t="s">
        <v>11</v>
      </c>
      <c r="H53" s="34">
        <v>1E-3</v>
      </c>
      <c r="I53" s="34">
        <v>0.99</v>
      </c>
      <c r="J53" s="40">
        <v>0.3</v>
      </c>
      <c r="K53" s="40">
        <v>0.1</v>
      </c>
      <c r="L53" s="40">
        <v>2035</v>
      </c>
      <c r="M53" s="40">
        <v>2024</v>
      </c>
      <c r="N53" s="40" t="s">
        <v>59</v>
      </c>
      <c r="O53" s="40" t="s">
        <v>59</v>
      </c>
      <c r="P53" s="40" t="s">
        <v>59</v>
      </c>
      <c r="Q53" s="41" t="s">
        <v>172</v>
      </c>
    </row>
    <row r="54" spans="1:17" x14ac:dyDescent="0.3">
      <c r="A54" s="165" t="s">
        <v>10</v>
      </c>
      <c r="B54" s="166" t="s">
        <v>119</v>
      </c>
      <c r="C54" s="166" t="s">
        <v>154</v>
      </c>
      <c r="D54" s="166" t="s">
        <v>155</v>
      </c>
      <c r="E54" s="166" t="s">
        <v>156</v>
      </c>
      <c r="F54" s="166" t="s">
        <v>11</v>
      </c>
      <c r="G54" s="166" t="s">
        <v>7</v>
      </c>
      <c r="H54" s="166" t="s">
        <v>59</v>
      </c>
      <c r="I54" s="166" t="s">
        <v>59</v>
      </c>
      <c r="J54" s="166" t="s">
        <v>59</v>
      </c>
      <c r="K54" s="166" t="s">
        <v>59</v>
      </c>
      <c r="L54" s="166" t="s">
        <v>59</v>
      </c>
      <c r="M54" s="166">
        <v>2024</v>
      </c>
      <c r="N54" s="166" t="s">
        <v>123</v>
      </c>
      <c r="O54" s="166">
        <v>0</v>
      </c>
      <c r="P54" s="166">
        <v>0</v>
      </c>
      <c r="Q54" s="167" t="s">
        <v>124</v>
      </c>
    </row>
    <row r="55" spans="1:17" x14ac:dyDescent="0.3">
      <c r="A55" s="36" t="s">
        <v>10</v>
      </c>
      <c r="B55" s="37" t="s">
        <v>119</v>
      </c>
      <c r="C55" s="37" t="s">
        <v>154</v>
      </c>
      <c r="D55" s="37" t="s">
        <v>157</v>
      </c>
      <c r="E55" s="37" t="s">
        <v>158</v>
      </c>
      <c r="F55" s="37" t="s">
        <v>7</v>
      </c>
      <c r="G55" s="37" t="s">
        <v>11</v>
      </c>
      <c r="H55" s="35">
        <v>1E-3</v>
      </c>
      <c r="I55" s="35">
        <v>0.99</v>
      </c>
      <c r="J55" s="37">
        <v>0.3</v>
      </c>
      <c r="K55" s="37">
        <v>0.08</v>
      </c>
      <c r="L55" s="37">
        <v>2035</v>
      </c>
      <c r="M55" s="37">
        <v>2024</v>
      </c>
      <c r="N55" s="37" t="s">
        <v>59</v>
      </c>
      <c r="O55" s="37" t="s">
        <v>59</v>
      </c>
      <c r="P55" s="37" t="s">
        <v>59</v>
      </c>
      <c r="Q55" s="38" t="s">
        <v>172</v>
      </c>
    </row>
    <row r="56" spans="1:17" x14ac:dyDescent="0.3">
      <c r="A56" s="36" t="s">
        <v>10</v>
      </c>
      <c r="B56" s="37" t="s">
        <v>119</v>
      </c>
      <c r="C56" s="37" t="s">
        <v>154</v>
      </c>
      <c r="D56" s="37" t="s">
        <v>159</v>
      </c>
      <c r="E56" s="37" t="s">
        <v>160</v>
      </c>
      <c r="F56" s="37" t="s">
        <v>11</v>
      </c>
      <c r="G56" s="37" t="s">
        <v>7</v>
      </c>
      <c r="H56" s="37" t="s">
        <v>59</v>
      </c>
      <c r="I56" s="37" t="s">
        <v>59</v>
      </c>
      <c r="J56" s="37" t="s">
        <v>59</v>
      </c>
      <c r="K56" s="37" t="s">
        <v>59</v>
      </c>
      <c r="L56" s="37" t="s">
        <v>59</v>
      </c>
      <c r="M56" s="37">
        <v>2024</v>
      </c>
      <c r="N56" s="37" t="s">
        <v>123</v>
      </c>
      <c r="O56" s="37">
        <v>0</v>
      </c>
      <c r="P56" s="37">
        <v>0</v>
      </c>
      <c r="Q56" s="38" t="s">
        <v>124</v>
      </c>
    </row>
    <row r="57" spans="1:17" ht="15" thickBot="1" x14ac:dyDescent="0.35">
      <c r="A57" s="39" t="s">
        <v>10</v>
      </c>
      <c r="B57" s="40" t="s">
        <v>119</v>
      </c>
      <c r="C57" s="40" t="s">
        <v>154</v>
      </c>
      <c r="D57" s="40" t="s">
        <v>161</v>
      </c>
      <c r="E57" s="40" t="s">
        <v>162</v>
      </c>
      <c r="F57" s="40" t="s">
        <v>7</v>
      </c>
      <c r="G57" s="40" t="s">
        <v>11</v>
      </c>
      <c r="H57" s="40">
        <v>1E-3</v>
      </c>
      <c r="I57" s="40">
        <v>0.99</v>
      </c>
      <c r="J57" s="40">
        <v>0.4</v>
      </c>
      <c r="K57" s="40">
        <v>0.15</v>
      </c>
      <c r="L57" s="40">
        <v>2035</v>
      </c>
      <c r="M57" s="40">
        <v>2024</v>
      </c>
      <c r="N57" s="40">
        <v>0.05</v>
      </c>
      <c r="O57" s="40">
        <v>0.05</v>
      </c>
      <c r="P57" s="40">
        <v>0.05</v>
      </c>
      <c r="Q57" s="38" t="s">
        <v>172</v>
      </c>
    </row>
    <row r="58" spans="1:17" x14ac:dyDescent="0.3">
      <c r="A58" s="165" t="s">
        <v>10</v>
      </c>
      <c r="B58" s="166" t="s">
        <v>119</v>
      </c>
      <c r="C58" s="166" t="s">
        <v>163</v>
      </c>
      <c r="D58" s="166" t="s">
        <v>164</v>
      </c>
      <c r="E58" s="166" t="s">
        <v>165</v>
      </c>
      <c r="F58" s="166" t="s">
        <v>11</v>
      </c>
      <c r="G58" s="166" t="s">
        <v>7</v>
      </c>
      <c r="H58" s="166" t="s">
        <v>59</v>
      </c>
      <c r="I58" s="166" t="s">
        <v>59</v>
      </c>
      <c r="J58" s="166" t="s">
        <v>59</v>
      </c>
      <c r="K58" s="166" t="s">
        <v>59</v>
      </c>
      <c r="L58" s="166" t="s">
        <v>59</v>
      </c>
      <c r="M58" s="166">
        <v>2024</v>
      </c>
      <c r="N58" s="166" t="s">
        <v>123</v>
      </c>
      <c r="O58" s="166">
        <v>0</v>
      </c>
      <c r="P58" s="166">
        <v>0</v>
      </c>
      <c r="Q58" s="167" t="s">
        <v>124</v>
      </c>
    </row>
    <row r="59" spans="1:17" x14ac:dyDescent="0.3">
      <c r="A59" s="36" t="s">
        <v>10</v>
      </c>
      <c r="B59" s="37" t="s">
        <v>119</v>
      </c>
      <c r="C59" s="37" t="s">
        <v>163</v>
      </c>
      <c r="D59" s="37" t="s">
        <v>166</v>
      </c>
      <c r="E59" s="37" t="s">
        <v>167</v>
      </c>
      <c r="F59" s="37" t="s">
        <v>11</v>
      </c>
      <c r="G59" s="37" t="s">
        <v>7</v>
      </c>
      <c r="H59" s="37" t="s">
        <v>59</v>
      </c>
      <c r="I59" s="37" t="s">
        <v>59</v>
      </c>
      <c r="J59" s="37" t="s">
        <v>59</v>
      </c>
      <c r="K59" s="37" t="s">
        <v>59</v>
      </c>
      <c r="L59" s="37" t="s">
        <v>59</v>
      </c>
      <c r="M59" s="37">
        <v>2024</v>
      </c>
      <c r="N59" s="37" t="s">
        <v>123</v>
      </c>
      <c r="O59" s="37">
        <v>0</v>
      </c>
      <c r="P59" s="37">
        <v>0</v>
      </c>
      <c r="Q59" s="38" t="s">
        <v>124</v>
      </c>
    </row>
    <row r="60" spans="1:17" x14ac:dyDescent="0.3">
      <c r="A60" s="36" t="s">
        <v>10</v>
      </c>
      <c r="B60" s="37" t="s">
        <v>119</v>
      </c>
      <c r="C60" s="37" t="s">
        <v>163</v>
      </c>
      <c r="D60" s="37" t="s">
        <v>170</v>
      </c>
      <c r="E60" s="37" t="s">
        <v>171</v>
      </c>
      <c r="F60" s="37" t="s">
        <v>7</v>
      </c>
      <c r="G60" s="37" t="s">
        <v>11</v>
      </c>
      <c r="H60" s="35">
        <v>1E-3</v>
      </c>
      <c r="I60" s="35">
        <v>0.99</v>
      </c>
      <c r="J60" s="37">
        <v>0.3</v>
      </c>
      <c r="K60" s="37">
        <v>0.08</v>
      </c>
      <c r="L60" s="37">
        <v>2035</v>
      </c>
      <c r="M60" s="37">
        <v>2024</v>
      </c>
      <c r="N60" s="37" t="s">
        <v>59</v>
      </c>
      <c r="O60" s="37" t="s">
        <v>59</v>
      </c>
      <c r="P60" s="37" t="s">
        <v>59</v>
      </c>
      <c r="Q60" s="38" t="s">
        <v>172</v>
      </c>
    </row>
    <row r="61" spans="1:17" ht="15" thickBot="1" x14ac:dyDescent="0.35">
      <c r="A61" s="39" t="s">
        <v>10</v>
      </c>
      <c r="B61" s="40" t="s">
        <v>119</v>
      </c>
      <c r="C61" s="40" t="s">
        <v>163</v>
      </c>
      <c r="D61" s="40" t="s">
        <v>168</v>
      </c>
      <c r="E61" s="40" t="s">
        <v>169</v>
      </c>
      <c r="F61" s="40" t="s">
        <v>7</v>
      </c>
      <c r="G61" s="40" t="s">
        <v>11</v>
      </c>
      <c r="H61" s="40">
        <v>1E-3</v>
      </c>
      <c r="I61" s="40">
        <v>0.99</v>
      </c>
      <c r="J61" s="40">
        <v>0.4</v>
      </c>
      <c r="K61" s="40">
        <v>0.15</v>
      </c>
      <c r="L61" s="40">
        <v>2035</v>
      </c>
      <c r="M61" s="40">
        <v>2024</v>
      </c>
      <c r="N61" s="40" t="s">
        <v>59</v>
      </c>
      <c r="O61" s="40" t="s">
        <v>59</v>
      </c>
      <c r="P61" s="40" t="s">
        <v>59</v>
      </c>
      <c r="Q61" s="41" t="s">
        <v>172</v>
      </c>
    </row>
    <row r="62" spans="1:17" x14ac:dyDescent="0.3">
      <c r="A62" s="60" t="s">
        <v>13</v>
      </c>
      <c r="B62" s="61" t="s">
        <v>119</v>
      </c>
      <c r="C62" s="61" t="s">
        <v>120</v>
      </c>
      <c r="D62" s="61" t="s">
        <v>121</v>
      </c>
      <c r="E62" s="61" t="s">
        <v>122</v>
      </c>
      <c r="F62" s="61" t="s">
        <v>11</v>
      </c>
      <c r="G62" s="61" t="s">
        <v>7</v>
      </c>
      <c r="H62" s="68" t="s">
        <v>59</v>
      </c>
      <c r="I62" s="68" t="s">
        <v>59</v>
      </c>
      <c r="J62" s="61" t="s">
        <v>59</v>
      </c>
      <c r="K62" s="61" t="s">
        <v>59</v>
      </c>
      <c r="L62" s="61" t="s">
        <v>59</v>
      </c>
      <c r="M62" s="61">
        <v>2024</v>
      </c>
      <c r="N62" s="61" t="s">
        <v>123</v>
      </c>
      <c r="O62" s="61">
        <v>0</v>
      </c>
      <c r="P62" s="61">
        <v>0</v>
      </c>
      <c r="Q62" s="65" t="s">
        <v>141</v>
      </c>
    </row>
    <row r="63" spans="1:17" x14ac:dyDescent="0.3">
      <c r="A63" s="62" t="s">
        <v>13</v>
      </c>
      <c r="B63" s="70" t="s">
        <v>119</v>
      </c>
      <c r="C63" s="70" t="s">
        <v>120</v>
      </c>
      <c r="D63" s="70" t="s">
        <v>125</v>
      </c>
      <c r="E63" s="70" t="s">
        <v>126</v>
      </c>
      <c r="F63" s="70" t="s">
        <v>11</v>
      </c>
      <c r="G63" s="70" t="s">
        <v>7</v>
      </c>
      <c r="H63" s="71" t="s">
        <v>59</v>
      </c>
      <c r="I63" s="71" t="s">
        <v>59</v>
      </c>
      <c r="J63" s="70" t="s">
        <v>59</v>
      </c>
      <c r="K63" s="70" t="s">
        <v>59</v>
      </c>
      <c r="L63" s="70" t="s">
        <v>59</v>
      </c>
      <c r="M63" s="70">
        <v>2024</v>
      </c>
      <c r="N63" s="70" t="s">
        <v>123</v>
      </c>
      <c r="O63" s="70">
        <v>0</v>
      </c>
      <c r="P63" s="70">
        <v>0</v>
      </c>
      <c r="Q63" s="66" t="s">
        <v>124</v>
      </c>
    </row>
    <row r="64" spans="1:17" x14ac:dyDescent="0.3">
      <c r="A64" s="62" t="s">
        <v>13</v>
      </c>
      <c r="B64" s="70" t="s">
        <v>119</v>
      </c>
      <c r="C64" s="70" t="s">
        <v>120</v>
      </c>
      <c r="D64" s="70" t="s">
        <v>173</v>
      </c>
      <c r="E64" s="70" t="s">
        <v>174</v>
      </c>
      <c r="F64" s="70" t="s">
        <v>7</v>
      </c>
      <c r="G64" s="70" t="s">
        <v>11</v>
      </c>
      <c r="H64" s="71">
        <v>1E-3</v>
      </c>
      <c r="I64" s="71">
        <v>0.99</v>
      </c>
      <c r="J64" s="70">
        <v>0.25</v>
      </c>
      <c r="K64" s="70">
        <v>0.1</v>
      </c>
      <c r="L64" s="70">
        <v>2035</v>
      </c>
      <c r="M64" s="70">
        <v>2024</v>
      </c>
      <c r="N64" s="70" t="s">
        <v>59</v>
      </c>
      <c r="O64" s="70" t="s">
        <v>59</v>
      </c>
      <c r="P64" s="70" t="s">
        <v>59</v>
      </c>
      <c r="Q64" s="66" t="s">
        <v>172</v>
      </c>
    </row>
    <row r="65" spans="1:17" ht="15" thickBot="1" x14ac:dyDescent="0.35">
      <c r="A65" s="63" t="s">
        <v>13</v>
      </c>
      <c r="B65" s="64" t="s">
        <v>119</v>
      </c>
      <c r="C65" s="64" t="s">
        <v>120</v>
      </c>
      <c r="D65" s="64" t="s">
        <v>175</v>
      </c>
      <c r="E65" s="64" t="s">
        <v>176</v>
      </c>
      <c r="F65" s="64" t="s">
        <v>7</v>
      </c>
      <c r="G65" s="64" t="s">
        <v>11</v>
      </c>
      <c r="H65" s="34">
        <v>1E-3</v>
      </c>
      <c r="I65" s="34">
        <v>0.99</v>
      </c>
      <c r="J65" s="64">
        <v>0.7</v>
      </c>
      <c r="K65" s="64">
        <v>0.1</v>
      </c>
      <c r="L65" s="64">
        <v>2035</v>
      </c>
      <c r="M65" s="64">
        <v>2024</v>
      </c>
      <c r="N65" s="64" t="s">
        <v>59</v>
      </c>
      <c r="O65" s="64" t="s">
        <v>59</v>
      </c>
      <c r="P65" s="64" t="s">
        <v>59</v>
      </c>
      <c r="Q65" s="66" t="s">
        <v>172</v>
      </c>
    </row>
    <row r="66" spans="1:17" x14ac:dyDescent="0.3">
      <c r="A66" s="60" t="s">
        <v>13</v>
      </c>
      <c r="B66" s="61" t="s">
        <v>119</v>
      </c>
      <c r="C66" s="61" t="s">
        <v>55</v>
      </c>
      <c r="D66" s="61" t="s">
        <v>127</v>
      </c>
      <c r="E66" s="61" t="s">
        <v>128</v>
      </c>
      <c r="F66" s="61" t="s">
        <v>11</v>
      </c>
      <c r="G66" s="61" t="s">
        <v>7</v>
      </c>
      <c r="H66" s="68" t="s">
        <v>59</v>
      </c>
      <c r="I66" s="68" t="s">
        <v>59</v>
      </c>
      <c r="J66" s="61" t="s">
        <v>59</v>
      </c>
      <c r="K66" s="61" t="s">
        <v>59</v>
      </c>
      <c r="L66" s="61" t="s">
        <v>59</v>
      </c>
      <c r="M66" s="61">
        <v>2024</v>
      </c>
      <c r="N66" s="61" t="s">
        <v>123</v>
      </c>
      <c r="O66" s="70">
        <v>0</v>
      </c>
      <c r="P66" s="70">
        <v>0</v>
      </c>
      <c r="Q66" s="65" t="s">
        <v>124</v>
      </c>
    </row>
    <row r="67" spans="1:17" x14ac:dyDescent="0.3">
      <c r="A67" s="62" t="s">
        <v>13</v>
      </c>
      <c r="B67" s="70" t="s">
        <v>119</v>
      </c>
      <c r="C67" s="70" t="s">
        <v>55</v>
      </c>
      <c r="D67" s="70" t="s">
        <v>129</v>
      </c>
      <c r="E67" s="70" t="s">
        <v>130</v>
      </c>
      <c r="F67" s="70" t="s">
        <v>11</v>
      </c>
      <c r="G67" s="70" t="s">
        <v>7</v>
      </c>
      <c r="H67" s="71" t="s">
        <v>59</v>
      </c>
      <c r="I67" s="71" t="s">
        <v>59</v>
      </c>
      <c r="J67" s="70" t="s">
        <v>59</v>
      </c>
      <c r="K67" s="70" t="s">
        <v>59</v>
      </c>
      <c r="L67" s="70" t="s">
        <v>59</v>
      </c>
      <c r="M67" s="70">
        <v>2024</v>
      </c>
      <c r="N67" s="70" t="s">
        <v>123</v>
      </c>
      <c r="O67" s="70">
        <v>0</v>
      </c>
      <c r="P67" s="70">
        <v>0</v>
      </c>
      <c r="Q67" s="66" t="s">
        <v>124</v>
      </c>
    </row>
    <row r="68" spans="1:17" ht="15" thickBot="1" x14ac:dyDescent="0.35">
      <c r="A68" s="63" t="s">
        <v>13</v>
      </c>
      <c r="B68" s="64" t="s">
        <v>119</v>
      </c>
      <c r="C68" s="64" t="s">
        <v>55</v>
      </c>
      <c r="D68" s="64" t="s">
        <v>177</v>
      </c>
      <c r="E68" s="64" t="s">
        <v>178</v>
      </c>
      <c r="F68" s="64" t="s">
        <v>7</v>
      </c>
      <c r="G68" s="64" t="s">
        <v>11</v>
      </c>
      <c r="H68" s="34">
        <v>1E-3</v>
      </c>
      <c r="I68" s="34">
        <v>0.99</v>
      </c>
      <c r="J68" s="64">
        <v>0.7</v>
      </c>
      <c r="K68" s="64">
        <v>0.2</v>
      </c>
      <c r="L68" s="64">
        <v>2035</v>
      </c>
      <c r="M68" s="64">
        <v>2024</v>
      </c>
      <c r="N68" s="64" t="s">
        <v>59</v>
      </c>
      <c r="O68" s="64" t="s">
        <v>59</v>
      </c>
      <c r="P68" s="64" t="s">
        <v>59</v>
      </c>
      <c r="Q68" s="66" t="s">
        <v>172</v>
      </c>
    </row>
    <row r="69" spans="1:17" x14ac:dyDescent="0.3">
      <c r="A69" s="60" t="s">
        <v>13</v>
      </c>
      <c r="B69" s="61" t="s">
        <v>119</v>
      </c>
      <c r="C69" s="61" t="s">
        <v>120</v>
      </c>
      <c r="D69" s="61" t="s">
        <v>131</v>
      </c>
      <c r="E69" s="61" t="s">
        <v>132</v>
      </c>
      <c r="F69" s="61" t="s">
        <v>11</v>
      </c>
      <c r="G69" s="61" t="s">
        <v>7</v>
      </c>
      <c r="H69" s="68" t="s">
        <v>59</v>
      </c>
      <c r="I69" s="68" t="s">
        <v>59</v>
      </c>
      <c r="J69" s="68" t="s">
        <v>59</v>
      </c>
      <c r="K69" s="61" t="s">
        <v>59</v>
      </c>
      <c r="L69" s="61" t="s">
        <v>59</v>
      </c>
      <c r="M69" s="61">
        <v>2024</v>
      </c>
      <c r="N69" s="61" t="s">
        <v>123</v>
      </c>
      <c r="O69" s="61">
        <v>0</v>
      </c>
      <c r="P69" s="61">
        <v>0</v>
      </c>
      <c r="Q69" s="65" t="s">
        <v>124</v>
      </c>
    </row>
    <row r="70" spans="1:17" ht="15" thickBot="1" x14ac:dyDescent="0.35">
      <c r="A70" s="63" t="s">
        <v>13</v>
      </c>
      <c r="B70" s="64" t="s">
        <v>119</v>
      </c>
      <c r="C70" s="64" t="s">
        <v>120</v>
      </c>
      <c r="D70" s="64" t="s">
        <v>179</v>
      </c>
      <c r="E70" s="64" t="s">
        <v>180</v>
      </c>
      <c r="F70" s="64" t="s">
        <v>7</v>
      </c>
      <c r="G70" s="64" t="s">
        <v>11</v>
      </c>
      <c r="H70" s="34">
        <v>1E-3</v>
      </c>
      <c r="I70" s="34">
        <v>0.99</v>
      </c>
      <c r="J70" s="64">
        <v>0.7</v>
      </c>
      <c r="K70" s="64">
        <v>0.08</v>
      </c>
      <c r="L70" s="64">
        <v>2035</v>
      </c>
      <c r="M70" s="64">
        <v>2024</v>
      </c>
      <c r="N70" s="64" t="s">
        <v>59</v>
      </c>
      <c r="O70" s="64" t="s">
        <v>59</v>
      </c>
      <c r="P70" s="64" t="s">
        <v>59</v>
      </c>
      <c r="Q70" s="66" t="s">
        <v>172</v>
      </c>
    </row>
    <row r="71" spans="1:17" x14ac:dyDescent="0.3">
      <c r="A71" s="60" t="s">
        <v>13</v>
      </c>
      <c r="B71" s="61" t="s">
        <v>119</v>
      </c>
      <c r="C71" s="61" t="s">
        <v>120</v>
      </c>
      <c r="D71" s="61" t="s">
        <v>133</v>
      </c>
      <c r="E71" s="61" t="s">
        <v>134</v>
      </c>
      <c r="F71" s="61" t="s">
        <v>11</v>
      </c>
      <c r="G71" s="61" t="s">
        <v>7</v>
      </c>
      <c r="H71" s="68" t="s">
        <v>59</v>
      </c>
      <c r="I71" s="68" t="s">
        <v>59</v>
      </c>
      <c r="J71" s="61" t="s">
        <v>59</v>
      </c>
      <c r="K71" s="61" t="s">
        <v>59</v>
      </c>
      <c r="L71" s="61" t="s">
        <v>59</v>
      </c>
      <c r="M71" s="61">
        <v>2024</v>
      </c>
      <c r="N71" s="61" t="s">
        <v>123</v>
      </c>
      <c r="O71" s="61">
        <v>0</v>
      </c>
      <c r="P71" s="61">
        <v>0</v>
      </c>
      <c r="Q71" s="65" t="s">
        <v>124</v>
      </c>
    </row>
    <row r="72" spans="1:17" x14ac:dyDescent="0.3">
      <c r="A72" s="62" t="s">
        <v>13</v>
      </c>
      <c r="B72" s="70" t="s">
        <v>119</v>
      </c>
      <c r="C72" s="70" t="s">
        <v>120</v>
      </c>
      <c r="D72" s="70" t="s">
        <v>135</v>
      </c>
      <c r="E72" s="70" t="s">
        <v>136</v>
      </c>
      <c r="F72" s="70" t="s">
        <v>11</v>
      </c>
      <c r="G72" s="70" t="s">
        <v>7</v>
      </c>
      <c r="H72" s="71" t="s">
        <v>59</v>
      </c>
      <c r="I72" s="71" t="s">
        <v>59</v>
      </c>
      <c r="J72" s="70" t="s">
        <v>59</v>
      </c>
      <c r="K72" s="70" t="s">
        <v>59</v>
      </c>
      <c r="L72" s="70" t="s">
        <v>59</v>
      </c>
      <c r="M72" s="70">
        <v>2024</v>
      </c>
      <c r="N72" s="70" t="s">
        <v>123</v>
      </c>
      <c r="O72" s="70">
        <v>0</v>
      </c>
      <c r="P72" s="70">
        <v>0</v>
      </c>
      <c r="Q72" s="66" t="s">
        <v>124</v>
      </c>
    </row>
    <row r="73" spans="1:17" ht="15" thickBot="1" x14ac:dyDescent="0.35">
      <c r="A73" s="63" t="s">
        <v>13</v>
      </c>
      <c r="B73" s="64" t="s">
        <v>119</v>
      </c>
      <c r="C73" s="64" t="s">
        <v>120</v>
      </c>
      <c r="D73" s="64" t="s">
        <v>181</v>
      </c>
      <c r="E73" s="64" t="s">
        <v>182</v>
      </c>
      <c r="F73" s="64" t="s">
        <v>7</v>
      </c>
      <c r="G73" s="64" t="s">
        <v>11</v>
      </c>
      <c r="H73" s="34">
        <v>1E-3</v>
      </c>
      <c r="I73" s="34">
        <v>0.99</v>
      </c>
      <c r="J73" s="64">
        <v>0.7</v>
      </c>
      <c r="K73" s="64">
        <v>0.2</v>
      </c>
      <c r="L73" s="64">
        <v>2035</v>
      </c>
      <c r="M73" s="64">
        <v>2024</v>
      </c>
      <c r="N73" s="64" t="s">
        <v>59</v>
      </c>
      <c r="O73" s="64" t="s">
        <v>59</v>
      </c>
      <c r="P73" s="64" t="s">
        <v>59</v>
      </c>
      <c r="Q73" s="66" t="s">
        <v>172</v>
      </c>
    </row>
    <row r="74" spans="1:17" x14ac:dyDescent="0.3">
      <c r="A74" s="60" t="s">
        <v>13</v>
      </c>
      <c r="B74" s="61" t="s">
        <v>119</v>
      </c>
      <c r="C74" s="61" t="s">
        <v>55</v>
      </c>
      <c r="D74" s="61" t="s">
        <v>137</v>
      </c>
      <c r="E74" s="61" t="s">
        <v>138</v>
      </c>
      <c r="F74" s="61" t="s">
        <v>11</v>
      </c>
      <c r="G74" s="61" t="s">
        <v>7</v>
      </c>
      <c r="H74" s="68" t="s">
        <v>59</v>
      </c>
      <c r="I74" s="68" t="s">
        <v>59</v>
      </c>
      <c r="J74" s="61">
        <v>0.3</v>
      </c>
      <c r="K74" s="61">
        <v>0.1</v>
      </c>
      <c r="L74" s="61" t="s">
        <v>59</v>
      </c>
      <c r="M74" s="61">
        <v>2024</v>
      </c>
      <c r="N74" s="61" t="s">
        <v>123</v>
      </c>
      <c r="O74" s="61">
        <v>0</v>
      </c>
      <c r="P74" s="61">
        <v>0</v>
      </c>
      <c r="Q74" s="65" t="s">
        <v>124</v>
      </c>
    </row>
    <row r="75" spans="1:17" x14ac:dyDescent="0.3">
      <c r="A75" s="62" t="s">
        <v>13</v>
      </c>
      <c r="B75" s="70" t="s">
        <v>119</v>
      </c>
      <c r="C75" s="70" t="s">
        <v>55</v>
      </c>
      <c r="D75" s="70" t="s">
        <v>139</v>
      </c>
      <c r="E75" s="70" t="s">
        <v>140</v>
      </c>
      <c r="F75" s="70" t="s">
        <v>11</v>
      </c>
      <c r="G75" s="70" t="s">
        <v>7</v>
      </c>
      <c r="H75" s="71" t="s">
        <v>59</v>
      </c>
      <c r="I75" s="71" t="s">
        <v>59</v>
      </c>
      <c r="J75" s="70" t="s">
        <v>59</v>
      </c>
      <c r="K75" s="70" t="s">
        <v>59</v>
      </c>
      <c r="L75" s="70" t="s">
        <v>59</v>
      </c>
      <c r="M75" s="70">
        <v>2024</v>
      </c>
      <c r="N75" s="70" t="s">
        <v>123</v>
      </c>
      <c r="O75" s="160">
        <v>0</v>
      </c>
      <c r="P75" s="160">
        <v>0</v>
      </c>
      <c r="Q75" s="161" t="s">
        <v>141</v>
      </c>
    </row>
    <row r="76" spans="1:17" x14ac:dyDescent="0.3">
      <c r="A76" s="62" t="s">
        <v>13</v>
      </c>
      <c r="B76" s="70" t="s">
        <v>119</v>
      </c>
      <c r="C76" s="70" t="s">
        <v>55</v>
      </c>
      <c r="D76" s="70" t="s">
        <v>183</v>
      </c>
      <c r="E76" s="70" t="s">
        <v>184</v>
      </c>
      <c r="F76" s="70" t="s">
        <v>7</v>
      </c>
      <c r="G76" s="70" t="s">
        <v>11</v>
      </c>
      <c r="H76" s="35">
        <v>1E-3</v>
      </c>
      <c r="I76" s="35">
        <v>0.99</v>
      </c>
      <c r="J76" s="70">
        <v>0.7</v>
      </c>
      <c r="K76" s="70">
        <v>0.04</v>
      </c>
      <c r="L76" s="70">
        <v>2035</v>
      </c>
      <c r="M76" s="70">
        <v>2024</v>
      </c>
      <c r="N76" s="70" t="s">
        <v>59</v>
      </c>
      <c r="O76" s="70" t="s">
        <v>59</v>
      </c>
      <c r="P76" s="70" t="s">
        <v>59</v>
      </c>
      <c r="Q76" s="66" t="s">
        <v>172</v>
      </c>
    </row>
    <row r="77" spans="1:17" ht="15" thickBot="1" x14ac:dyDescent="0.35">
      <c r="A77" s="63" t="s">
        <v>13</v>
      </c>
      <c r="B77" s="64" t="s">
        <v>119</v>
      </c>
      <c r="C77" s="64" t="s">
        <v>55</v>
      </c>
      <c r="D77" s="64" t="s">
        <v>142</v>
      </c>
      <c r="E77" s="64" t="s">
        <v>143</v>
      </c>
      <c r="F77" s="64" t="s">
        <v>11</v>
      </c>
      <c r="G77" s="64" t="s">
        <v>7</v>
      </c>
      <c r="H77" s="69" t="s">
        <v>59</v>
      </c>
      <c r="I77" s="69" t="s">
        <v>59</v>
      </c>
      <c r="J77" s="64" t="s">
        <v>59</v>
      </c>
      <c r="K77" s="64" t="s">
        <v>59</v>
      </c>
      <c r="L77" s="64" t="s">
        <v>59</v>
      </c>
      <c r="M77" s="64">
        <v>2024</v>
      </c>
      <c r="N77" s="70">
        <v>0</v>
      </c>
      <c r="O77" s="70" t="s">
        <v>123</v>
      </c>
      <c r="P77" s="70">
        <v>1.4999999999999999E-2</v>
      </c>
      <c r="Q77" s="66" t="s">
        <v>172</v>
      </c>
    </row>
    <row r="78" spans="1:17" x14ac:dyDescent="0.3">
      <c r="A78" s="60" t="s">
        <v>13</v>
      </c>
      <c r="B78" s="61" t="s">
        <v>119</v>
      </c>
      <c r="C78" s="61" t="s">
        <v>55</v>
      </c>
      <c r="D78" s="61" t="s">
        <v>144</v>
      </c>
      <c r="E78" s="61" t="s">
        <v>145</v>
      </c>
      <c r="F78" s="61" t="s">
        <v>11</v>
      </c>
      <c r="G78" s="61" t="s">
        <v>7</v>
      </c>
      <c r="H78" s="68" t="s">
        <v>59</v>
      </c>
      <c r="I78" s="68" t="s">
        <v>59</v>
      </c>
      <c r="J78" s="61" t="s">
        <v>59</v>
      </c>
      <c r="K78" s="61" t="s">
        <v>59</v>
      </c>
      <c r="L78" s="61" t="s">
        <v>59</v>
      </c>
      <c r="M78" s="61">
        <v>2024</v>
      </c>
      <c r="N78" s="61" t="s">
        <v>123</v>
      </c>
      <c r="O78" s="61">
        <v>0</v>
      </c>
      <c r="P78" s="61">
        <v>0</v>
      </c>
      <c r="Q78" s="65" t="s">
        <v>124</v>
      </c>
    </row>
    <row r="79" spans="1:17" x14ac:dyDescent="0.3">
      <c r="A79" s="62" t="s">
        <v>13</v>
      </c>
      <c r="B79" s="70" t="s">
        <v>119</v>
      </c>
      <c r="C79" s="70" t="s">
        <v>55</v>
      </c>
      <c r="D79" s="70" t="s">
        <v>146</v>
      </c>
      <c r="E79" s="70" t="s">
        <v>147</v>
      </c>
      <c r="F79" s="70" t="s">
        <v>11</v>
      </c>
      <c r="G79" s="70" t="s">
        <v>7</v>
      </c>
      <c r="H79" s="71" t="s">
        <v>59</v>
      </c>
      <c r="I79" s="71" t="s">
        <v>59</v>
      </c>
      <c r="J79" s="70" t="s">
        <v>59</v>
      </c>
      <c r="K79" s="70" t="s">
        <v>59</v>
      </c>
      <c r="L79" s="70" t="s">
        <v>59</v>
      </c>
      <c r="M79" s="70">
        <v>2024</v>
      </c>
      <c r="N79" s="70" t="s">
        <v>123</v>
      </c>
      <c r="O79" s="70">
        <v>0</v>
      </c>
      <c r="P79" s="70">
        <v>0</v>
      </c>
      <c r="Q79" s="66" t="s">
        <v>124</v>
      </c>
    </row>
    <row r="80" spans="1:17" ht="15" thickBot="1" x14ac:dyDescent="0.35">
      <c r="A80" s="63" t="s">
        <v>13</v>
      </c>
      <c r="B80" s="64" t="s">
        <v>119</v>
      </c>
      <c r="C80" s="64" t="s">
        <v>55</v>
      </c>
      <c r="D80" s="64" t="s">
        <v>148</v>
      </c>
      <c r="E80" s="64" t="s">
        <v>149</v>
      </c>
      <c r="F80" s="64" t="s">
        <v>7</v>
      </c>
      <c r="G80" s="64" t="s">
        <v>11</v>
      </c>
      <c r="H80" s="34">
        <v>1E-3</v>
      </c>
      <c r="I80" s="34">
        <v>0.99</v>
      </c>
      <c r="J80" s="64">
        <v>0.7</v>
      </c>
      <c r="K80" s="64">
        <v>0.1</v>
      </c>
      <c r="L80" s="64">
        <v>2035</v>
      </c>
      <c r="M80" s="64">
        <v>2024</v>
      </c>
      <c r="N80" s="64" t="s">
        <v>59</v>
      </c>
      <c r="O80" s="64" t="s">
        <v>59</v>
      </c>
      <c r="P80" s="64" t="s">
        <v>59</v>
      </c>
      <c r="Q80" s="67" t="s">
        <v>172</v>
      </c>
    </row>
    <row r="81" spans="1:17" x14ac:dyDescent="0.3">
      <c r="A81" s="60" t="s">
        <v>13</v>
      </c>
      <c r="B81" s="61" t="s">
        <v>119</v>
      </c>
      <c r="C81" s="61" t="s">
        <v>55</v>
      </c>
      <c r="D81" s="61" t="s">
        <v>150</v>
      </c>
      <c r="E81" s="61" t="s">
        <v>151</v>
      </c>
      <c r="F81" s="61" t="s">
        <v>11</v>
      </c>
      <c r="G81" s="61" t="s">
        <v>7</v>
      </c>
      <c r="H81" s="68" t="s">
        <v>59</v>
      </c>
      <c r="I81" s="68" t="s">
        <v>59</v>
      </c>
      <c r="J81" s="61" t="s">
        <v>59</v>
      </c>
      <c r="K81" s="61" t="s">
        <v>59</v>
      </c>
      <c r="L81" s="61" t="s">
        <v>59</v>
      </c>
      <c r="M81" s="61">
        <v>2024</v>
      </c>
      <c r="N81" s="61" t="s">
        <v>123</v>
      </c>
      <c r="O81" s="61">
        <v>0</v>
      </c>
      <c r="P81" s="61">
        <v>0</v>
      </c>
      <c r="Q81" s="65" t="s">
        <v>124</v>
      </c>
    </row>
    <row r="82" spans="1:17" x14ac:dyDescent="0.3">
      <c r="A82" s="62" t="s">
        <v>13</v>
      </c>
      <c r="B82" s="70" t="s">
        <v>119</v>
      </c>
      <c r="C82" s="70" t="s">
        <v>55</v>
      </c>
      <c r="D82" s="70" t="s">
        <v>152</v>
      </c>
      <c r="E82" s="70" t="s">
        <v>153</v>
      </c>
      <c r="F82" s="70" t="s">
        <v>11</v>
      </c>
      <c r="G82" s="70" t="s">
        <v>7</v>
      </c>
      <c r="H82" s="71" t="s">
        <v>59</v>
      </c>
      <c r="I82" s="71" t="s">
        <v>59</v>
      </c>
      <c r="J82" s="70" t="s">
        <v>59</v>
      </c>
      <c r="K82" s="70" t="s">
        <v>59</v>
      </c>
      <c r="L82" s="70" t="s">
        <v>59</v>
      </c>
      <c r="M82" s="70">
        <v>2024</v>
      </c>
      <c r="N82" s="70" t="s">
        <v>123</v>
      </c>
      <c r="O82" s="70">
        <v>0</v>
      </c>
      <c r="P82" s="70">
        <v>0</v>
      </c>
      <c r="Q82" s="66" t="s">
        <v>124</v>
      </c>
    </row>
    <row r="83" spans="1:17" ht="15" thickBot="1" x14ac:dyDescent="0.35">
      <c r="A83" s="63" t="s">
        <v>13</v>
      </c>
      <c r="B83" s="64" t="s">
        <v>119</v>
      </c>
      <c r="C83" s="64" t="s">
        <v>55</v>
      </c>
      <c r="D83" s="64" t="s">
        <v>185</v>
      </c>
      <c r="E83" s="64" t="s">
        <v>186</v>
      </c>
      <c r="F83" s="64" t="s">
        <v>7</v>
      </c>
      <c r="G83" s="64" t="s">
        <v>11</v>
      </c>
      <c r="H83" s="34">
        <v>1E-3</v>
      </c>
      <c r="I83" s="34">
        <v>0.99</v>
      </c>
      <c r="J83" s="64">
        <v>0.7</v>
      </c>
      <c r="K83" s="64">
        <v>0.3</v>
      </c>
      <c r="L83" s="64">
        <v>2035</v>
      </c>
      <c r="M83" s="64">
        <v>2024</v>
      </c>
      <c r="N83" s="64" t="s">
        <v>59</v>
      </c>
      <c r="O83" s="64" t="s">
        <v>59</v>
      </c>
      <c r="P83" s="64" t="s">
        <v>59</v>
      </c>
      <c r="Q83" s="67" t="s">
        <v>172</v>
      </c>
    </row>
    <row r="84" spans="1:17" x14ac:dyDescent="0.3">
      <c r="A84" s="60" t="s">
        <v>13</v>
      </c>
      <c r="B84" s="61" t="s">
        <v>119</v>
      </c>
      <c r="C84" s="61" t="s">
        <v>154</v>
      </c>
      <c r="D84" s="61" t="s">
        <v>155</v>
      </c>
      <c r="E84" s="61" t="s">
        <v>156</v>
      </c>
      <c r="F84" s="61" t="s">
        <v>11</v>
      </c>
      <c r="G84" s="61" t="s">
        <v>7</v>
      </c>
      <c r="H84" s="68" t="s">
        <v>59</v>
      </c>
      <c r="I84" s="68" t="s">
        <v>59</v>
      </c>
      <c r="J84" s="61" t="s">
        <v>59</v>
      </c>
      <c r="K84" s="61" t="s">
        <v>59</v>
      </c>
      <c r="L84" s="61" t="s">
        <v>59</v>
      </c>
      <c r="M84" s="61">
        <v>2024</v>
      </c>
      <c r="N84" s="61" t="s">
        <v>123</v>
      </c>
      <c r="O84" s="61">
        <v>0</v>
      </c>
      <c r="P84" s="61">
        <v>0</v>
      </c>
      <c r="Q84" s="65" t="s">
        <v>124</v>
      </c>
    </row>
    <row r="85" spans="1:17" x14ac:dyDescent="0.3">
      <c r="A85" s="62" t="s">
        <v>13</v>
      </c>
      <c r="B85" s="70" t="s">
        <v>119</v>
      </c>
      <c r="C85" s="70" t="s">
        <v>154</v>
      </c>
      <c r="D85" s="70" t="s">
        <v>157</v>
      </c>
      <c r="E85" s="70" t="s">
        <v>158</v>
      </c>
      <c r="F85" s="70" t="s">
        <v>7</v>
      </c>
      <c r="G85" s="70" t="s">
        <v>11</v>
      </c>
      <c r="H85" s="35">
        <v>1E-3</v>
      </c>
      <c r="I85" s="35">
        <v>0.99</v>
      </c>
      <c r="J85" s="70">
        <v>0.5</v>
      </c>
      <c r="K85" s="70">
        <v>0.2</v>
      </c>
      <c r="L85" s="70">
        <v>2035</v>
      </c>
      <c r="M85" s="70">
        <v>2024</v>
      </c>
      <c r="N85" s="70" t="s">
        <v>59</v>
      </c>
      <c r="O85" s="70" t="s">
        <v>59</v>
      </c>
      <c r="P85" s="70" t="s">
        <v>59</v>
      </c>
      <c r="Q85" s="66" t="s">
        <v>172</v>
      </c>
    </row>
    <row r="86" spans="1:17" x14ac:dyDescent="0.3">
      <c r="A86" s="62" t="s">
        <v>13</v>
      </c>
      <c r="B86" s="70" t="s">
        <v>119</v>
      </c>
      <c r="C86" s="70" t="s">
        <v>154</v>
      </c>
      <c r="D86" s="70" t="s">
        <v>159</v>
      </c>
      <c r="E86" s="70" t="s">
        <v>160</v>
      </c>
      <c r="F86" s="70" t="s">
        <v>11</v>
      </c>
      <c r="G86" s="70" t="s">
        <v>7</v>
      </c>
      <c r="H86" s="71" t="s">
        <v>59</v>
      </c>
      <c r="I86" s="71" t="s">
        <v>59</v>
      </c>
      <c r="J86" s="70" t="s">
        <v>59</v>
      </c>
      <c r="K86" s="70" t="s">
        <v>59</v>
      </c>
      <c r="L86" s="70" t="s">
        <v>59</v>
      </c>
      <c r="M86" s="70">
        <v>2024</v>
      </c>
      <c r="N86" s="70">
        <v>0</v>
      </c>
      <c r="O86" s="70" t="s">
        <v>123</v>
      </c>
      <c r="P86" s="70">
        <v>1.4999999999999999E-2</v>
      </c>
      <c r="Q86" s="66" t="s">
        <v>172</v>
      </c>
    </row>
    <row r="87" spans="1:17" ht="15" thickBot="1" x14ac:dyDescent="0.35">
      <c r="A87" s="63" t="s">
        <v>13</v>
      </c>
      <c r="B87" s="64" t="s">
        <v>119</v>
      </c>
      <c r="C87" s="64" t="s">
        <v>154</v>
      </c>
      <c r="D87" s="64" t="s">
        <v>161</v>
      </c>
      <c r="E87" s="64" t="s">
        <v>162</v>
      </c>
      <c r="F87" s="64" t="s">
        <v>7</v>
      </c>
      <c r="G87" s="64" t="s">
        <v>11</v>
      </c>
      <c r="H87" s="69">
        <v>1E-3</v>
      </c>
      <c r="I87" s="69">
        <v>0.99</v>
      </c>
      <c r="J87" s="64">
        <v>0.4</v>
      </c>
      <c r="K87" s="64">
        <v>0.15</v>
      </c>
      <c r="L87" s="64">
        <v>2035</v>
      </c>
      <c r="M87" s="64">
        <v>2024</v>
      </c>
      <c r="N87" s="64">
        <v>0.05</v>
      </c>
      <c r="O87" s="64">
        <v>0.05</v>
      </c>
      <c r="P87" s="64">
        <v>0.05</v>
      </c>
      <c r="Q87" s="66" t="s">
        <v>172</v>
      </c>
    </row>
    <row r="88" spans="1:17" x14ac:dyDescent="0.3">
      <c r="A88" s="60" t="s">
        <v>13</v>
      </c>
      <c r="B88" s="61" t="s">
        <v>119</v>
      </c>
      <c r="C88" s="61" t="s">
        <v>163</v>
      </c>
      <c r="D88" s="61" t="s">
        <v>164</v>
      </c>
      <c r="E88" s="61" t="s">
        <v>165</v>
      </c>
      <c r="F88" s="61" t="s">
        <v>11</v>
      </c>
      <c r="G88" s="61" t="s">
        <v>7</v>
      </c>
      <c r="H88" s="68" t="s">
        <v>59</v>
      </c>
      <c r="I88" s="68" t="s">
        <v>59</v>
      </c>
      <c r="J88" s="61" t="s">
        <v>59</v>
      </c>
      <c r="K88" s="61" t="s">
        <v>59</v>
      </c>
      <c r="L88" s="61" t="s">
        <v>59</v>
      </c>
      <c r="M88" s="61">
        <v>2024</v>
      </c>
      <c r="N88" s="61" t="s">
        <v>123</v>
      </c>
      <c r="O88" s="61">
        <v>0</v>
      </c>
      <c r="P88" s="61">
        <v>0</v>
      </c>
      <c r="Q88" s="65" t="s">
        <v>124</v>
      </c>
    </row>
    <row r="89" spans="1:17" x14ac:dyDescent="0.3">
      <c r="A89" s="62" t="s">
        <v>13</v>
      </c>
      <c r="B89" s="70" t="s">
        <v>119</v>
      </c>
      <c r="C89" s="70" t="s">
        <v>163</v>
      </c>
      <c r="D89" s="70" t="s">
        <v>166</v>
      </c>
      <c r="E89" s="70" t="s">
        <v>167</v>
      </c>
      <c r="F89" s="70" t="s">
        <v>11</v>
      </c>
      <c r="G89" s="70" t="s">
        <v>7</v>
      </c>
      <c r="H89" s="71" t="s">
        <v>59</v>
      </c>
      <c r="I89" s="71" t="s">
        <v>59</v>
      </c>
      <c r="J89" s="70" t="s">
        <v>59</v>
      </c>
      <c r="K89" s="70" t="s">
        <v>59</v>
      </c>
      <c r="L89" s="70" t="s">
        <v>59</v>
      </c>
      <c r="M89" s="70">
        <v>2024</v>
      </c>
      <c r="N89" s="70" t="s">
        <v>123</v>
      </c>
      <c r="O89" s="70">
        <v>0</v>
      </c>
      <c r="P89" s="70">
        <v>0</v>
      </c>
      <c r="Q89" s="66" t="s">
        <v>124</v>
      </c>
    </row>
    <row r="90" spans="1:17" x14ac:dyDescent="0.3">
      <c r="A90" s="62" t="s">
        <v>13</v>
      </c>
      <c r="B90" s="70" t="s">
        <v>119</v>
      </c>
      <c r="C90" s="70" t="s">
        <v>163</v>
      </c>
      <c r="D90" s="70" t="s">
        <v>170</v>
      </c>
      <c r="E90" s="70" t="s">
        <v>171</v>
      </c>
      <c r="F90" s="70" t="s">
        <v>7</v>
      </c>
      <c r="G90" s="70" t="s">
        <v>11</v>
      </c>
      <c r="H90" s="35">
        <v>1E-3</v>
      </c>
      <c r="I90" s="35">
        <v>0.99</v>
      </c>
      <c r="J90" s="70">
        <v>0.5</v>
      </c>
      <c r="K90" s="70">
        <v>0.2</v>
      </c>
      <c r="L90" s="70">
        <v>2035</v>
      </c>
      <c r="M90" s="70">
        <v>2024</v>
      </c>
      <c r="N90" s="70" t="s">
        <v>59</v>
      </c>
      <c r="O90" s="70" t="s">
        <v>59</v>
      </c>
      <c r="P90" s="70" t="s">
        <v>59</v>
      </c>
      <c r="Q90" s="66" t="s">
        <v>172</v>
      </c>
    </row>
    <row r="91" spans="1:17" ht="15" thickBot="1" x14ac:dyDescent="0.35">
      <c r="A91" s="63" t="s">
        <v>13</v>
      </c>
      <c r="B91" s="64" t="s">
        <v>119</v>
      </c>
      <c r="C91" s="64" t="s">
        <v>163</v>
      </c>
      <c r="D91" s="64" t="s">
        <v>168</v>
      </c>
      <c r="E91" s="64" t="s">
        <v>169</v>
      </c>
      <c r="F91" s="64" t="s">
        <v>7</v>
      </c>
      <c r="G91" s="64" t="s">
        <v>11</v>
      </c>
      <c r="H91" s="69">
        <v>1E-3</v>
      </c>
      <c r="I91" s="69">
        <v>0.99</v>
      </c>
      <c r="J91" s="64">
        <v>0.4</v>
      </c>
      <c r="K91" s="64">
        <v>0.15</v>
      </c>
      <c r="L91" s="64">
        <v>2035</v>
      </c>
      <c r="M91" s="64">
        <v>2024</v>
      </c>
      <c r="N91" s="64" t="s">
        <v>59</v>
      </c>
      <c r="O91" s="64" t="s">
        <v>59</v>
      </c>
      <c r="P91" s="64" t="s">
        <v>59</v>
      </c>
      <c r="Q91" s="67" t="s">
        <v>172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3273D3-03DD-492F-9A04-FE201DBE063D}">
  <dimension ref="A1:AS1"/>
  <sheetViews>
    <sheetView workbookViewId="0"/>
  </sheetViews>
  <sheetFormatPr defaultColWidth="10.88671875" defaultRowHeight="14.4" x14ac:dyDescent="0.3"/>
  <cols>
    <col min="2" max="2" width="20.88671875" bestFit="1" customWidth="1"/>
  </cols>
  <sheetData>
    <row r="1" spans="1:45" ht="43.8" thickBot="1" x14ac:dyDescent="0.35">
      <c r="A1" s="28" t="s">
        <v>17</v>
      </c>
      <c r="B1" s="29" t="s">
        <v>14</v>
      </c>
      <c r="C1" s="29" t="s">
        <v>187</v>
      </c>
      <c r="D1" s="29" t="s">
        <v>188</v>
      </c>
      <c r="E1" s="29" t="s">
        <v>40</v>
      </c>
      <c r="F1" s="31" t="s">
        <v>64</v>
      </c>
      <c r="G1" s="32" t="s">
        <v>3</v>
      </c>
      <c r="H1" s="33" t="s">
        <v>71</v>
      </c>
      <c r="I1" s="28" t="s">
        <v>51</v>
      </c>
      <c r="J1" s="29" t="s">
        <v>52</v>
      </c>
      <c r="K1" s="29" t="s">
        <v>53</v>
      </c>
      <c r="L1" s="30" t="s">
        <v>54</v>
      </c>
      <c r="M1" s="29">
        <v>2018</v>
      </c>
      <c r="N1" s="29">
        <v>2019</v>
      </c>
      <c r="O1" s="29">
        <v>2020</v>
      </c>
      <c r="P1" s="29">
        <v>2021</v>
      </c>
      <c r="Q1" s="29">
        <v>2022</v>
      </c>
      <c r="R1" s="29">
        <v>2023</v>
      </c>
      <c r="S1" s="29">
        <v>2024</v>
      </c>
      <c r="T1" s="29">
        <v>2025</v>
      </c>
      <c r="U1" s="29">
        <v>2026</v>
      </c>
      <c r="V1" s="29">
        <v>2027</v>
      </c>
      <c r="W1" s="29">
        <v>2028</v>
      </c>
      <c r="X1" s="29">
        <v>2029</v>
      </c>
      <c r="Y1" s="29">
        <v>2030</v>
      </c>
      <c r="Z1" s="29">
        <v>2031</v>
      </c>
      <c r="AA1" s="29">
        <v>2032</v>
      </c>
      <c r="AB1" s="29">
        <v>2033</v>
      </c>
      <c r="AC1" s="29">
        <v>2034</v>
      </c>
      <c r="AD1" s="29">
        <v>2035</v>
      </c>
      <c r="AE1" s="29">
        <v>2036</v>
      </c>
      <c r="AF1" s="29">
        <v>2037</v>
      </c>
      <c r="AG1" s="29">
        <v>2038</v>
      </c>
      <c r="AH1" s="29">
        <v>2039</v>
      </c>
      <c r="AI1" s="29">
        <v>2040</v>
      </c>
      <c r="AJ1" s="29">
        <v>2041</v>
      </c>
      <c r="AK1" s="29">
        <v>2042</v>
      </c>
      <c r="AL1" s="29">
        <v>2043</v>
      </c>
      <c r="AM1" s="29">
        <v>2044</v>
      </c>
      <c r="AN1" s="29">
        <v>2045</v>
      </c>
      <c r="AO1" s="29">
        <v>2046</v>
      </c>
      <c r="AP1" s="29">
        <v>2047</v>
      </c>
      <c r="AQ1" s="29">
        <v>2048</v>
      </c>
      <c r="AR1" s="29">
        <v>2049</v>
      </c>
      <c r="AS1" s="30">
        <v>2050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60582-8E84-4795-90E6-91E6C5CD9C07}">
  <dimension ref="A1:AQ145"/>
  <sheetViews>
    <sheetView zoomScale="70" zoomScaleNormal="70" workbookViewId="0">
      <pane ySplit="1" topLeftCell="A2" activePane="bottomLeft" state="frozen"/>
      <selection pane="bottomLeft" activeCell="C5" sqref="C5"/>
    </sheetView>
  </sheetViews>
  <sheetFormatPr defaultColWidth="8.88671875" defaultRowHeight="14.4" x14ac:dyDescent="0.3"/>
  <cols>
    <col min="1" max="1" width="11.88671875" style="1" customWidth="1"/>
    <col min="2" max="2" width="40.33203125" bestFit="1" customWidth="1"/>
    <col min="3" max="3" width="31.44140625" bestFit="1" customWidth="1"/>
    <col min="4" max="4" width="26.5546875" customWidth="1"/>
    <col min="5" max="5" width="14.6640625" customWidth="1"/>
    <col min="6" max="6" width="14.5546875" customWidth="1"/>
    <col min="7" max="7" width="16.109375" bestFit="1" customWidth="1"/>
    <col min="8" max="8" width="10.5546875" customWidth="1"/>
    <col min="9" max="10" width="15.5546875" customWidth="1"/>
    <col min="11" max="43" width="12" bestFit="1" customWidth="1"/>
  </cols>
  <sheetData>
    <row r="1" spans="1:43" ht="28.8" x14ac:dyDescent="0.3">
      <c r="A1" s="111" t="s">
        <v>17</v>
      </c>
      <c r="B1" s="112" t="s">
        <v>14</v>
      </c>
      <c r="C1" s="112" t="s">
        <v>41</v>
      </c>
      <c r="D1" s="113" t="s">
        <v>63</v>
      </c>
      <c r="E1" s="113" t="s">
        <v>64</v>
      </c>
      <c r="F1" s="112" t="s">
        <v>3</v>
      </c>
      <c r="G1" s="114" t="s">
        <v>71</v>
      </c>
      <c r="H1" s="115" t="s">
        <v>51</v>
      </c>
      <c r="I1" s="116" t="s">
        <v>67</v>
      </c>
      <c r="J1" s="117" t="s">
        <v>68</v>
      </c>
      <c r="K1" s="112">
        <v>2018</v>
      </c>
      <c r="L1" s="112">
        <v>2019</v>
      </c>
      <c r="M1" s="112">
        <v>2020</v>
      </c>
      <c r="N1" s="112">
        <v>2021</v>
      </c>
      <c r="O1" s="112">
        <v>2022</v>
      </c>
      <c r="P1" s="112">
        <v>2023</v>
      </c>
      <c r="Q1" s="112">
        <v>2024</v>
      </c>
      <c r="R1" s="112">
        <v>2025</v>
      </c>
      <c r="S1" s="112">
        <v>2026</v>
      </c>
      <c r="T1" s="112">
        <v>2027</v>
      </c>
      <c r="U1" s="112">
        <v>2028</v>
      </c>
      <c r="V1" s="112">
        <v>2029</v>
      </c>
      <c r="W1" s="112">
        <v>2030</v>
      </c>
      <c r="X1" s="112">
        <v>2031</v>
      </c>
      <c r="Y1" s="112">
        <v>2032</v>
      </c>
      <c r="Z1" s="112">
        <v>2033</v>
      </c>
      <c r="AA1" s="112">
        <v>2034</v>
      </c>
      <c r="AB1" s="112">
        <v>2035</v>
      </c>
      <c r="AC1" s="112">
        <v>2036</v>
      </c>
      <c r="AD1" s="112">
        <v>2037</v>
      </c>
      <c r="AE1" s="112">
        <v>2038</v>
      </c>
      <c r="AF1" s="112">
        <v>2039</v>
      </c>
      <c r="AG1" s="112">
        <v>2040</v>
      </c>
      <c r="AH1" s="112">
        <v>2041</v>
      </c>
      <c r="AI1" s="112">
        <v>2042</v>
      </c>
      <c r="AJ1" s="112">
        <v>2043</v>
      </c>
      <c r="AK1" s="112">
        <v>2044</v>
      </c>
      <c r="AL1" s="112">
        <v>2045</v>
      </c>
      <c r="AM1" s="112">
        <v>2046</v>
      </c>
      <c r="AN1" s="112">
        <v>2047</v>
      </c>
      <c r="AO1" s="112">
        <v>2048</v>
      </c>
      <c r="AP1" s="112">
        <v>2049</v>
      </c>
      <c r="AQ1" s="118">
        <v>2050</v>
      </c>
    </row>
    <row r="2" spans="1:43" ht="61.65" customHeight="1" x14ac:dyDescent="0.3">
      <c r="A2" s="103" t="s">
        <v>6</v>
      </c>
      <c r="B2" s="104" t="s">
        <v>104</v>
      </c>
      <c r="C2" s="104" t="s">
        <v>189</v>
      </c>
      <c r="D2" s="119" t="s">
        <v>190</v>
      </c>
      <c r="E2" s="104" t="s">
        <v>7</v>
      </c>
      <c r="F2" s="104" t="s">
        <v>191</v>
      </c>
      <c r="G2" s="105" t="s">
        <v>192</v>
      </c>
      <c r="H2" s="120" t="s">
        <v>193</v>
      </c>
      <c r="I2" s="121" t="s">
        <v>193</v>
      </c>
      <c r="J2" s="122" t="s">
        <v>193</v>
      </c>
      <c r="K2" s="123">
        <v>1</v>
      </c>
      <c r="L2" s="104">
        <v>1</v>
      </c>
      <c r="M2" s="104">
        <v>1</v>
      </c>
      <c r="N2" s="104">
        <v>1</v>
      </c>
      <c r="O2" s="104">
        <v>1</v>
      </c>
      <c r="P2" s="104">
        <v>1</v>
      </c>
      <c r="Q2" s="104">
        <v>1</v>
      </c>
      <c r="R2" s="104">
        <v>1</v>
      </c>
      <c r="S2" s="104">
        <v>1</v>
      </c>
      <c r="T2" s="104">
        <v>1</v>
      </c>
      <c r="U2" s="104">
        <v>1</v>
      </c>
      <c r="V2" s="104">
        <v>1</v>
      </c>
      <c r="W2" s="104">
        <v>1</v>
      </c>
      <c r="X2" s="104">
        <v>1</v>
      </c>
      <c r="Y2" s="104">
        <v>1</v>
      </c>
      <c r="Z2" s="104">
        <v>1</v>
      </c>
      <c r="AA2" s="104">
        <v>1</v>
      </c>
      <c r="AB2" s="104">
        <v>1</v>
      </c>
      <c r="AC2" s="104">
        <v>1</v>
      </c>
      <c r="AD2" s="104">
        <v>1</v>
      </c>
      <c r="AE2" s="104">
        <v>1</v>
      </c>
      <c r="AF2" s="104">
        <v>1</v>
      </c>
      <c r="AG2" s="104">
        <v>1</v>
      </c>
      <c r="AH2" s="104">
        <v>1</v>
      </c>
      <c r="AI2" s="104">
        <v>1</v>
      </c>
      <c r="AJ2" s="104">
        <v>1</v>
      </c>
      <c r="AK2" s="104">
        <v>1</v>
      </c>
      <c r="AL2" s="104">
        <v>1</v>
      </c>
      <c r="AM2" s="104">
        <v>1</v>
      </c>
      <c r="AN2" s="104">
        <v>1</v>
      </c>
      <c r="AO2" s="104">
        <v>1</v>
      </c>
      <c r="AP2" s="104">
        <v>1</v>
      </c>
      <c r="AQ2" s="124">
        <v>1</v>
      </c>
    </row>
    <row r="3" spans="1:43" ht="62.4" customHeight="1" thickBot="1" x14ac:dyDescent="0.35">
      <c r="A3" s="98" t="s">
        <v>10</v>
      </c>
      <c r="B3" s="99" t="s">
        <v>104</v>
      </c>
      <c r="C3" s="99" t="s">
        <v>189</v>
      </c>
      <c r="D3" s="125" t="s">
        <v>190</v>
      </c>
      <c r="E3" s="99" t="s">
        <v>7</v>
      </c>
      <c r="F3" s="99" t="s">
        <v>191</v>
      </c>
      <c r="G3" s="100" t="s">
        <v>192</v>
      </c>
      <c r="H3" s="126" t="s">
        <v>193</v>
      </c>
      <c r="I3" s="127" t="s">
        <v>193</v>
      </c>
      <c r="J3" s="128" t="s">
        <v>193</v>
      </c>
      <c r="K3" s="99">
        <v>1</v>
      </c>
      <c r="L3" s="99">
        <v>1</v>
      </c>
      <c r="M3" s="99">
        <v>1</v>
      </c>
      <c r="N3" s="99">
        <v>1</v>
      </c>
      <c r="O3" s="99">
        <v>1</v>
      </c>
      <c r="P3" s="99">
        <v>1</v>
      </c>
      <c r="Q3" s="99">
        <v>1</v>
      </c>
      <c r="R3" s="99">
        <v>1</v>
      </c>
      <c r="S3" s="99">
        <v>1</v>
      </c>
      <c r="T3" s="99">
        <v>1</v>
      </c>
      <c r="U3" s="99">
        <v>1</v>
      </c>
      <c r="V3" s="99">
        <v>1</v>
      </c>
      <c r="W3" s="99">
        <v>1</v>
      </c>
      <c r="X3" s="99">
        <v>1</v>
      </c>
      <c r="Y3" s="99">
        <v>1</v>
      </c>
      <c r="Z3" s="99">
        <v>1</v>
      </c>
      <c r="AA3" s="99">
        <v>1</v>
      </c>
      <c r="AB3" s="99">
        <v>1</v>
      </c>
      <c r="AC3" s="99">
        <v>1</v>
      </c>
      <c r="AD3" s="99">
        <v>1</v>
      </c>
      <c r="AE3" s="99">
        <v>1</v>
      </c>
      <c r="AF3" s="99">
        <v>1</v>
      </c>
      <c r="AG3" s="99">
        <v>1</v>
      </c>
      <c r="AH3" s="99">
        <v>1</v>
      </c>
      <c r="AI3" s="99">
        <v>1</v>
      </c>
      <c r="AJ3" s="99">
        <v>1</v>
      </c>
      <c r="AK3" s="99">
        <v>1</v>
      </c>
      <c r="AL3" s="99">
        <v>1</v>
      </c>
      <c r="AM3" s="99">
        <v>1</v>
      </c>
      <c r="AN3" s="99">
        <v>1</v>
      </c>
      <c r="AO3" s="99">
        <v>1</v>
      </c>
      <c r="AP3" s="99">
        <v>1</v>
      </c>
      <c r="AQ3" s="129">
        <v>1</v>
      </c>
    </row>
    <row r="4" spans="1:43" s="246" customFormat="1" ht="28.8" x14ac:dyDescent="0.3">
      <c r="A4" s="235" t="s">
        <v>10</v>
      </c>
      <c r="B4" s="236" t="s">
        <v>319</v>
      </c>
      <c r="C4" s="236" t="s">
        <v>320</v>
      </c>
      <c r="D4" s="237" t="s">
        <v>321</v>
      </c>
      <c r="E4" s="236" t="s">
        <v>7</v>
      </c>
      <c r="F4" s="236" t="s">
        <v>191</v>
      </c>
      <c r="G4" s="238" t="s">
        <v>198</v>
      </c>
      <c r="H4" s="239"/>
      <c r="I4" s="240"/>
      <c r="J4" s="241"/>
      <c r="K4" s="242">
        <v>81.490301732586275</v>
      </c>
      <c r="L4" s="243">
        <v>81.490301732586275</v>
      </c>
      <c r="M4" s="243">
        <v>81.490301732586275</v>
      </c>
      <c r="N4" s="243">
        <v>81.490301732586275</v>
      </c>
      <c r="O4" s="243">
        <v>81.490301732586275</v>
      </c>
      <c r="P4" s="243">
        <v>81.490301732586275</v>
      </c>
      <c r="Q4" s="243">
        <v>81.490301732586275</v>
      </c>
      <c r="R4" s="243">
        <v>81.490301732586275</v>
      </c>
      <c r="S4" s="244">
        <f t="shared" ref="S4:AP4" si="0">R4+($AQ$14-$R$14)/(50-25)</f>
        <v>85.467028457136479</v>
      </c>
      <c r="T4" s="244">
        <f t="shared" si="0"/>
        <v>89.443755181686683</v>
      </c>
      <c r="U4" s="244">
        <f t="shared" si="0"/>
        <v>93.420481906236887</v>
      </c>
      <c r="V4" s="244">
        <f t="shared" si="0"/>
        <v>97.397208630787091</v>
      </c>
      <c r="W4" s="244">
        <f t="shared" si="0"/>
        <v>101.3739353553373</v>
      </c>
      <c r="X4" s="244">
        <f t="shared" si="0"/>
        <v>105.3506620798875</v>
      </c>
      <c r="Y4" s="244">
        <f t="shared" si="0"/>
        <v>109.3273888044377</v>
      </c>
      <c r="Z4" s="244">
        <f t="shared" si="0"/>
        <v>113.30411552898791</v>
      </c>
      <c r="AA4" s="244">
        <f t="shared" si="0"/>
        <v>117.28084225353811</v>
      </c>
      <c r="AB4" s="244">
        <f t="shared" si="0"/>
        <v>121.25756897808832</v>
      </c>
      <c r="AC4" s="244">
        <f t="shared" si="0"/>
        <v>125.23429570263852</v>
      </c>
      <c r="AD4" s="244">
        <f t="shared" si="0"/>
        <v>129.21102242718874</v>
      </c>
      <c r="AE4" s="244">
        <f t="shared" si="0"/>
        <v>133.18774915173896</v>
      </c>
      <c r="AF4" s="244">
        <f t="shared" si="0"/>
        <v>137.16447587628917</v>
      </c>
      <c r="AG4" s="244">
        <f t="shared" si="0"/>
        <v>141.14120260083939</v>
      </c>
      <c r="AH4" s="244">
        <f t="shared" si="0"/>
        <v>145.11792932538961</v>
      </c>
      <c r="AI4" s="244">
        <f t="shared" si="0"/>
        <v>149.09465604993983</v>
      </c>
      <c r="AJ4" s="244">
        <f t="shared" si="0"/>
        <v>153.07138277449005</v>
      </c>
      <c r="AK4" s="244">
        <f t="shared" si="0"/>
        <v>157.04810949904027</v>
      </c>
      <c r="AL4" s="244">
        <f t="shared" si="0"/>
        <v>161.02483622359048</v>
      </c>
      <c r="AM4" s="244">
        <f t="shared" si="0"/>
        <v>165.0015629481407</v>
      </c>
      <c r="AN4" s="244">
        <f t="shared" si="0"/>
        <v>168.97828967269092</v>
      </c>
      <c r="AO4" s="244">
        <f t="shared" si="0"/>
        <v>172.95501639724114</v>
      </c>
      <c r="AP4" s="244">
        <f t="shared" si="0"/>
        <v>176.93174312179136</v>
      </c>
      <c r="AQ4" s="245">
        <f>R4*(1.02+1.2)</f>
        <v>180.90846984634152</v>
      </c>
    </row>
    <row r="5" spans="1:43" s="246" customFormat="1" ht="28.8" x14ac:dyDescent="0.3">
      <c r="A5" s="247" t="s">
        <v>10</v>
      </c>
      <c r="B5" s="248" t="s">
        <v>319</v>
      </c>
      <c r="C5" s="248" t="s">
        <v>195</v>
      </c>
      <c r="D5" s="249" t="s">
        <v>321</v>
      </c>
      <c r="E5" s="248" t="s">
        <v>7</v>
      </c>
      <c r="F5" s="248" t="s">
        <v>191</v>
      </c>
      <c r="G5" s="250" t="s">
        <v>198</v>
      </c>
      <c r="H5" s="251" t="s">
        <v>193</v>
      </c>
      <c r="I5" s="252" t="s">
        <v>193</v>
      </c>
      <c r="J5" s="253" t="s">
        <v>193</v>
      </c>
      <c r="K5" s="254">
        <v>81.490301732586275</v>
      </c>
      <c r="L5" s="255">
        <v>81.490301732586275</v>
      </c>
      <c r="M5" s="255">
        <v>81.490301732586275</v>
      </c>
      <c r="N5" s="255">
        <v>81.490301732586275</v>
      </c>
      <c r="O5" s="255">
        <v>81.490301732586275</v>
      </c>
      <c r="P5" s="255">
        <v>81.490301732586275</v>
      </c>
      <c r="Q5" s="255">
        <v>81.490301732586275</v>
      </c>
      <c r="R5" s="255">
        <v>81.490301732586275</v>
      </c>
      <c r="S5" s="256">
        <f t="shared" ref="S5:AP5" si="1">R5+($AQ$19-$R$19)/(50-25)</f>
        <v>81.515867842422622</v>
      </c>
      <c r="T5" s="256">
        <f t="shared" si="1"/>
        <v>81.54143395225897</v>
      </c>
      <c r="U5" s="256">
        <f t="shared" si="1"/>
        <v>81.567000062095318</v>
      </c>
      <c r="V5" s="256">
        <f t="shared" si="1"/>
        <v>81.592566171931665</v>
      </c>
      <c r="W5" s="256">
        <f t="shared" si="1"/>
        <v>81.618132281768013</v>
      </c>
      <c r="X5" s="256">
        <f t="shared" si="1"/>
        <v>81.64369839160436</v>
      </c>
      <c r="Y5" s="256">
        <f t="shared" si="1"/>
        <v>81.669264501440708</v>
      </c>
      <c r="Z5" s="256">
        <f t="shared" si="1"/>
        <v>81.694830611277055</v>
      </c>
      <c r="AA5" s="256">
        <f t="shared" si="1"/>
        <v>81.720396721113403</v>
      </c>
      <c r="AB5" s="256">
        <f t="shared" si="1"/>
        <v>81.74596283094975</v>
      </c>
      <c r="AC5" s="256">
        <f t="shared" si="1"/>
        <v>81.771528940786098</v>
      </c>
      <c r="AD5" s="256">
        <f t="shared" si="1"/>
        <v>81.797095050622445</v>
      </c>
      <c r="AE5" s="256">
        <f t="shared" si="1"/>
        <v>81.822661160458793</v>
      </c>
      <c r="AF5" s="256">
        <f t="shared" si="1"/>
        <v>81.848227270295141</v>
      </c>
      <c r="AG5" s="256">
        <f t="shared" si="1"/>
        <v>81.873793380131488</v>
      </c>
      <c r="AH5" s="256">
        <f t="shared" si="1"/>
        <v>81.899359489967836</v>
      </c>
      <c r="AI5" s="256">
        <f t="shared" si="1"/>
        <v>81.924925599804183</v>
      </c>
      <c r="AJ5" s="256">
        <f t="shared" si="1"/>
        <v>81.950491709640531</v>
      </c>
      <c r="AK5" s="256">
        <f t="shared" si="1"/>
        <v>81.976057819476878</v>
      </c>
      <c r="AL5" s="256">
        <f t="shared" si="1"/>
        <v>82.001623929313226</v>
      </c>
      <c r="AM5" s="256">
        <f t="shared" si="1"/>
        <v>82.027190039149573</v>
      </c>
      <c r="AN5" s="256">
        <f t="shared" si="1"/>
        <v>82.052756148985921</v>
      </c>
      <c r="AO5" s="256">
        <f t="shared" si="1"/>
        <v>82.078322258822269</v>
      </c>
      <c r="AP5" s="256">
        <f t="shared" si="1"/>
        <v>82.103888368658616</v>
      </c>
      <c r="AQ5" s="257">
        <f>R5*(1.02+1.2)</f>
        <v>180.90846984634152</v>
      </c>
    </row>
    <row r="6" spans="1:43" s="246" customFormat="1" ht="28.8" x14ac:dyDescent="0.3">
      <c r="A6" s="247" t="s">
        <v>10</v>
      </c>
      <c r="B6" s="248" t="s">
        <v>319</v>
      </c>
      <c r="C6" s="248" t="s">
        <v>322</v>
      </c>
      <c r="D6" s="249" t="s">
        <v>323</v>
      </c>
      <c r="E6" s="248" t="s">
        <v>7</v>
      </c>
      <c r="F6" s="248" t="s">
        <v>191</v>
      </c>
      <c r="G6" s="250" t="s">
        <v>198</v>
      </c>
      <c r="H6" s="251"/>
      <c r="I6" s="252"/>
      <c r="J6" s="253"/>
      <c r="K6" s="254">
        <v>0</v>
      </c>
      <c r="L6" s="255">
        <v>0</v>
      </c>
      <c r="M6" s="255">
        <v>0</v>
      </c>
      <c r="N6" s="255">
        <v>0</v>
      </c>
      <c r="O6" s="255">
        <v>0</v>
      </c>
      <c r="P6" s="255">
        <v>0</v>
      </c>
      <c r="Q6" s="255">
        <v>0</v>
      </c>
      <c r="R6" s="255">
        <v>0</v>
      </c>
      <c r="S6" s="256">
        <f>R6+($W$6-$R$6)/5</f>
        <v>2.9551878866947361E-2</v>
      </c>
      <c r="T6" s="256">
        <f>S6+($W$6-$R$6)/5</f>
        <v>5.9103757733894723E-2</v>
      </c>
      <c r="U6" s="256">
        <f>T6+($W$6-$R$6)/5</f>
        <v>8.865563660084208E-2</v>
      </c>
      <c r="V6" s="256">
        <f>U6+($W$6-$R$6)/5</f>
        <v>0.11820751546778945</v>
      </c>
      <c r="W6" s="256">
        <v>0.14775939433473681</v>
      </c>
      <c r="X6" s="256">
        <f>W6</f>
        <v>0.14775939433473681</v>
      </c>
      <c r="Y6" s="256">
        <f t="shared" ref="Y6:AQ6" si="2">X6</f>
        <v>0.14775939433473681</v>
      </c>
      <c r="Z6" s="256">
        <f t="shared" si="2"/>
        <v>0.14775939433473681</v>
      </c>
      <c r="AA6" s="256">
        <f t="shared" si="2"/>
        <v>0.14775939433473681</v>
      </c>
      <c r="AB6" s="256">
        <f t="shared" si="2"/>
        <v>0.14775939433473681</v>
      </c>
      <c r="AC6" s="256">
        <f t="shared" si="2"/>
        <v>0.14775939433473681</v>
      </c>
      <c r="AD6" s="256">
        <f t="shared" si="2"/>
        <v>0.14775939433473681</v>
      </c>
      <c r="AE6" s="256">
        <f t="shared" si="2"/>
        <v>0.14775939433473681</v>
      </c>
      <c r="AF6" s="256">
        <f t="shared" si="2"/>
        <v>0.14775939433473681</v>
      </c>
      <c r="AG6" s="256">
        <f t="shared" si="2"/>
        <v>0.14775939433473681</v>
      </c>
      <c r="AH6" s="256">
        <f t="shared" si="2"/>
        <v>0.14775939433473681</v>
      </c>
      <c r="AI6" s="256">
        <f t="shared" si="2"/>
        <v>0.14775939433473681</v>
      </c>
      <c r="AJ6" s="256">
        <f t="shared" si="2"/>
        <v>0.14775939433473681</v>
      </c>
      <c r="AK6" s="256">
        <f t="shared" si="2"/>
        <v>0.14775939433473681</v>
      </c>
      <c r="AL6" s="256">
        <f t="shared" si="2"/>
        <v>0.14775939433473681</v>
      </c>
      <c r="AM6" s="256">
        <f t="shared" si="2"/>
        <v>0.14775939433473681</v>
      </c>
      <c r="AN6" s="256">
        <f t="shared" si="2"/>
        <v>0.14775939433473681</v>
      </c>
      <c r="AO6" s="256">
        <f t="shared" si="2"/>
        <v>0.14775939433473681</v>
      </c>
      <c r="AP6" s="256">
        <f t="shared" si="2"/>
        <v>0.14775939433473681</v>
      </c>
      <c r="AQ6" s="258">
        <f t="shared" si="2"/>
        <v>0.14775939433473681</v>
      </c>
    </row>
    <row r="7" spans="1:43" s="246" customFormat="1" x14ac:dyDescent="0.3">
      <c r="A7" s="247" t="s">
        <v>10</v>
      </c>
      <c r="B7" s="248" t="s">
        <v>319</v>
      </c>
      <c r="C7" s="248" t="s">
        <v>325</v>
      </c>
      <c r="D7" s="259" t="s">
        <v>330</v>
      </c>
      <c r="E7" s="248" t="s">
        <v>7</v>
      </c>
      <c r="F7" s="248" t="s">
        <v>191</v>
      </c>
      <c r="G7" s="250" t="s">
        <v>198</v>
      </c>
      <c r="H7" s="251"/>
      <c r="I7" s="252"/>
      <c r="J7" s="253"/>
      <c r="K7" s="254">
        <v>121.71243199051837</v>
      </c>
      <c r="L7" s="255">
        <v>115.95067098554851</v>
      </c>
      <c r="M7" s="255">
        <v>113.60489566399251</v>
      </c>
      <c r="N7" s="255">
        <v>99.325389276006987</v>
      </c>
      <c r="O7" s="255">
        <v>107.07312883189182</v>
      </c>
      <c r="P7" s="255">
        <v>103.56236466959263</v>
      </c>
      <c r="Q7" s="255">
        <v>100.09894130059214</v>
      </c>
      <c r="R7" s="255">
        <v>96.620599710996274</v>
      </c>
      <c r="S7" s="256">
        <v>92.879342193110219</v>
      </c>
      <c r="T7" s="256">
        <v>89.417015500173278</v>
      </c>
      <c r="U7" s="256">
        <v>86.203546985991835</v>
      </c>
      <c r="V7" s="256">
        <v>83.213037036725922</v>
      </c>
      <c r="W7" s="256">
        <v>80.423059501029897</v>
      </c>
      <c r="X7" s="256">
        <v>88.510646739950985</v>
      </c>
      <c r="Y7" s="256">
        <v>96.14631938221909</v>
      </c>
      <c r="Z7" s="256">
        <v>103.3669257543969</v>
      </c>
      <c r="AA7" s="256">
        <v>110.20541412026675</v>
      </c>
      <c r="AB7" s="256">
        <v>116.69133536279834</v>
      </c>
      <c r="AC7" s="256">
        <v>122.85126987072202</v>
      </c>
      <c r="AD7" s="256">
        <v>128.70919163619504</v>
      </c>
      <c r="AE7" s="256">
        <v>134.28678008032492</v>
      </c>
      <c r="AF7" s="256">
        <v>139.60368815722106</v>
      </c>
      <c r="AG7" s="256">
        <v>144.6777737252134</v>
      </c>
      <c r="AH7" s="256">
        <v>149.96617564763335</v>
      </c>
      <c r="AI7" s="256">
        <v>155.05286030399731</v>
      </c>
      <c r="AJ7" s="256">
        <v>159.94915295544448</v>
      </c>
      <c r="AK7" s="256">
        <v>164.66554664048437</v>
      </c>
      <c r="AL7" s="256">
        <v>169.21177723953755</v>
      </c>
      <c r="AM7" s="256">
        <v>173.59689055867125</v>
      </c>
      <c r="AN7" s="256">
        <v>177.82930240522421</v>
      </c>
      <c r="AO7" s="256">
        <v>181.91685249484991</v>
      </c>
      <c r="AP7" s="256">
        <v>185.86685291650042</v>
      </c>
      <c r="AQ7" s="258">
        <v>224.16024826370801</v>
      </c>
    </row>
    <row r="8" spans="1:43" s="246" customFormat="1" x14ac:dyDescent="0.3">
      <c r="A8" s="247" t="s">
        <v>10</v>
      </c>
      <c r="B8" s="248" t="s">
        <v>319</v>
      </c>
      <c r="C8" s="260" t="s">
        <v>328</v>
      </c>
      <c r="D8" s="259" t="s">
        <v>330</v>
      </c>
      <c r="E8" s="248" t="s">
        <v>7</v>
      </c>
      <c r="F8" s="248" t="s">
        <v>191</v>
      </c>
      <c r="G8" s="250" t="s">
        <v>198</v>
      </c>
      <c r="H8" s="251"/>
      <c r="I8" s="252"/>
      <c r="J8" s="253"/>
      <c r="K8" s="254">
        <v>28.311340929922199</v>
      </c>
      <c r="L8" s="255">
        <v>28.446150124965637</v>
      </c>
      <c r="M8" s="255">
        <v>35.239045074284512</v>
      </c>
      <c r="N8" s="255">
        <v>30.423347996994991</v>
      </c>
      <c r="O8" s="255">
        <v>31.24274215698988</v>
      </c>
      <c r="P8" s="255">
        <v>30.218340416858382</v>
      </c>
      <c r="Q8" s="255">
        <v>29.207752191048112</v>
      </c>
      <c r="R8" s="255">
        <v>28.192810995220185</v>
      </c>
      <c r="S8" s="256">
        <v>27.163671205031584</v>
      </c>
      <c r="T8" s="256">
        <v>26.207019984516322</v>
      </c>
      <c r="U8" s="256">
        <v>25.315459166867988</v>
      </c>
      <c r="V8" s="256">
        <v>24.482564203152656</v>
      </c>
      <c r="W8" s="256">
        <v>23.702729100652142</v>
      </c>
      <c r="X8" s="256">
        <v>26.399479910481826</v>
      </c>
      <c r="Y8" s="256">
        <v>28.884273072021287</v>
      </c>
      <c r="Z8" s="256">
        <v>31.181152669361314</v>
      </c>
      <c r="AA8" s="256">
        <v>33.310658600736666</v>
      </c>
      <c r="AB8" s="256">
        <v>35.290442512223002</v>
      </c>
      <c r="AC8" s="256">
        <v>37.135758227595858</v>
      </c>
      <c r="AD8" s="256">
        <v>38.859855529476853</v>
      </c>
      <c r="AE8" s="256">
        <v>40.474298806052772</v>
      </c>
      <c r="AF8" s="256">
        <v>41.98922677303571</v>
      </c>
      <c r="AG8" s="256">
        <v>43.413565603332479</v>
      </c>
      <c r="AH8" s="256">
        <v>44.90030243169511</v>
      </c>
      <c r="AI8" s="256">
        <v>46.312018793200124</v>
      </c>
      <c r="AJ8" s="256">
        <v>47.65425322938907</v>
      </c>
      <c r="AK8" s="256">
        <v>48.932012183796417</v>
      </c>
      <c r="AL8" s="256">
        <v>50.149832402767743</v>
      </c>
      <c r="AM8" s="256">
        <v>51.311834755995399</v>
      </c>
      <c r="AN8" s="256">
        <v>52.421770822381887</v>
      </c>
      <c r="AO8" s="256">
        <v>53.483063350952484</v>
      </c>
      <c r="AP8" s="256">
        <v>54.498841516173904</v>
      </c>
      <c r="AQ8" s="258">
        <v>66.058024867169678</v>
      </c>
    </row>
    <row r="9" spans="1:43" s="246" customFormat="1" x14ac:dyDescent="0.3">
      <c r="A9" s="247" t="s">
        <v>10</v>
      </c>
      <c r="B9" s="248" t="s">
        <v>324</v>
      </c>
      <c r="C9" s="248" t="s">
        <v>325</v>
      </c>
      <c r="D9" s="259" t="s">
        <v>326</v>
      </c>
      <c r="E9" s="248" t="s">
        <v>7</v>
      </c>
      <c r="F9" s="248" t="s">
        <v>191</v>
      </c>
      <c r="G9" s="250" t="s">
        <v>198</v>
      </c>
      <c r="H9" s="251"/>
      <c r="I9" s="252"/>
      <c r="J9" s="253"/>
      <c r="K9" s="254">
        <v>0</v>
      </c>
      <c r="L9" s="255">
        <v>0</v>
      </c>
      <c r="M9" s="255">
        <v>0</v>
      </c>
      <c r="N9" s="255">
        <v>0</v>
      </c>
      <c r="O9" s="255">
        <v>0</v>
      </c>
      <c r="P9" s="255">
        <v>0</v>
      </c>
      <c r="Q9" s="255">
        <v>0</v>
      </c>
      <c r="R9" s="255">
        <v>0</v>
      </c>
      <c r="S9" s="256">
        <v>1.5550308684074166E-2</v>
      </c>
      <c r="T9" s="256">
        <v>2.9791727453279258E-2</v>
      </c>
      <c r="U9" s="256">
        <v>4.2882838737852688E-2</v>
      </c>
      <c r="V9" s="256">
        <v>5.4957601384366825E-2</v>
      </c>
      <c r="W9" s="256">
        <v>6.6129951291830746E-2</v>
      </c>
      <c r="X9" s="256">
        <v>0.11151891713000893</v>
      </c>
      <c r="Y9" s="256">
        <v>0.15382925969977701</v>
      </c>
      <c r="Z9" s="256">
        <v>0.19336392815266881</v>
      </c>
      <c r="AA9" s="256">
        <v>0.23038738545494422</v>
      </c>
      <c r="AB9" s="256">
        <v>0.2651315317933472</v>
      </c>
      <c r="AC9" s="256">
        <v>0.29780056664576382</v>
      </c>
      <c r="AD9" s="256">
        <v>0.32857500494421754</v>
      </c>
      <c r="AE9" s="256">
        <v>0.35761501419218672</v>
      </c>
      <c r="AF9" s="256">
        <v>0.3850632028122431</v>
      </c>
      <c r="AG9" s="256">
        <v>0.41104696219781384</v>
      </c>
      <c r="AH9" s="256">
        <v>0.43808715765803785</v>
      </c>
      <c r="AI9" s="256">
        <v>0.4640356478827059</v>
      </c>
      <c r="AJ9" s="256">
        <v>0.48895723847488787</v>
      </c>
      <c r="AK9" s="256">
        <v>0.51291170525904539</v>
      </c>
      <c r="AL9" s="256">
        <v>0.53595427296529097</v>
      </c>
      <c r="AM9" s="256">
        <v>0.55813604026707364</v>
      </c>
      <c r="AN9" s="256">
        <v>0.57950435805793254</v>
      </c>
      <c r="AO9" s="256">
        <v>0.60010316686110909</v>
      </c>
      <c r="AP9" s="256">
        <v>0.61997329843184079</v>
      </c>
      <c r="AQ9" s="257">
        <v>0.63915274590864302</v>
      </c>
    </row>
    <row r="10" spans="1:43" s="246" customFormat="1" x14ac:dyDescent="0.3">
      <c r="A10" s="247" t="s">
        <v>10</v>
      </c>
      <c r="B10" s="248" t="s">
        <v>324</v>
      </c>
      <c r="C10" s="248" t="s">
        <v>327</v>
      </c>
      <c r="D10" s="259" t="s">
        <v>326</v>
      </c>
      <c r="E10" s="248" t="s">
        <v>7</v>
      </c>
      <c r="F10" s="248" t="s">
        <v>191</v>
      </c>
      <c r="G10" s="250" t="s">
        <v>198</v>
      </c>
      <c r="H10" s="251"/>
      <c r="I10" s="252"/>
      <c r="J10" s="253"/>
      <c r="K10" s="254">
        <v>0</v>
      </c>
      <c r="L10" s="255">
        <v>0</v>
      </c>
      <c r="M10" s="255">
        <v>0</v>
      </c>
      <c r="N10" s="255">
        <v>0</v>
      </c>
      <c r="O10" s="255">
        <v>0</v>
      </c>
      <c r="P10" s="255">
        <v>0</v>
      </c>
      <c r="Q10" s="255">
        <v>0</v>
      </c>
      <c r="R10" s="255">
        <v>0</v>
      </c>
      <c r="S10" s="256">
        <v>1.5550308684074166E-2</v>
      </c>
      <c r="T10" s="256">
        <v>2.9791727453279258E-2</v>
      </c>
      <c r="U10" s="256">
        <v>4.2882838737852688E-2</v>
      </c>
      <c r="V10" s="256">
        <v>5.4957601384366825E-2</v>
      </c>
      <c r="W10" s="256">
        <v>6.6129951291830746E-2</v>
      </c>
      <c r="X10" s="256">
        <v>0.11151891713000893</v>
      </c>
      <c r="Y10" s="256">
        <v>0.15382925969977701</v>
      </c>
      <c r="Z10" s="256">
        <v>0.19336392815266881</v>
      </c>
      <c r="AA10" s="256">
        <v>0.23038738545494422</v>
      </c>
      <c r="AB10" s="256">
        <v>0.2651315317933472</v>
      </c>
      <c r="AC10" s="256">
        <v>0.29780056664576382</v>
      </c>
      <c r="AD10" s="256">
        <v>0.32857500494421754</v>
      </c>
      <c r="AE10" s="256">
        <v>0.35761501419218672</v>
      </c>
      <c r="AF10" s="256">
        <v>0.3850632028122431</v>
      </c>
      <c r="AG10" s="256">
        <v>0.41104696219781384</v>
      </c>
      <c r="AH10" s="256">
        <v>0.43808715765803785</v>
      </c>
      <c r="AI10" s="256">
        <v>0.4640356478827059</v>
      </c>
      <c r="AJ10" s="256">
        <v>0.48895723847488787</v>
      </c>
      <c r="AK10" s="256">
        <v>0.51291170525904539</v>
      </c>
      <c r="AL10" s="256">
        <v>0.53595427296529097</v>
      </c>
      <c r="AM10" s="256">
        <v>0.55813604026707364</v>
      </c>
      <c r="AN10" s="256">
        <v>0.57950435805793254</v>
      </c>
      <c r="AO10" s="256">
        <v>0.60010316686110909</v>
      </c>
      <c r="AP10" s="256">
        <v>0.61997329843184079</v>
      </c>
      <c r="AQ10" s="257">
        <v>0.63915274590864302</v>
      </c>
    </row>
    <row r="11" spans="1:43" s="246" customFormat="1" x14ac:dyDescent="0.3">
      <c r="A11" s="247" t="s">
        <v>10</v>
      </c>
      <c r="B11" s="248" t="s">
        <v>324</v>
      </c>
      <c r="C11" s="260" t="s">
        <v>328</v>
      </c>
      <c r="D11" s="259" t="s">
        <v>326</v>
      </c>
      <c r="E11" s="248" t="s">
        <v>7</v>
      </c>
      <c r="F11" s="248" t="s">
        <v>191</v>
      </c>
      <c r="G11" s="250" t="s">
        <v>198</v>
      </c>
      <c r="H11" s="251"/>
      <c r="I11" s="252"/>
      <c r="J11" s="253"/>
      <c r="K11" s="254">
        <v>0</v>
      </c>
      <c r="L11" s="260">
        <v>0</v>
      </c>
      <c r="M11" s="260">
        <v>0</v>
      </c>
      <c r="N11" s="260">
        <v>0</v>
      </c>
      <c r="O11" s="260">
        <v>0</v>
      </c>
      <c r="P11" s="260">
        <v>0</v>
      </c>
      <c r="Q11" s="260">
        <v>0</v>
      </c>
      <c r="R11" s="255">
        <v>0</v>
      </c>
      <c r="S11" s="256">
        <v>1.5550308684074166E-2</v>
      </c>
      <c r="T11" s="256">
        <v>2.9791727453279258E-2</v>
      </c>
      <c r="U11" s="256">
        <v>4.2882838737852688E-2</v>
      </c>
      <c r="V11" s="256">
        <v>5.4957601384366825E-2</v>
      </c>
      <c r="W11" s="256">
        <v>6.6129951291830746E-2</v>
      </c>
      <c r="X11" s="256">
        <v>0.11151891713000893</v>
      </c>
      <c r="Y11" s="256">
        <v>0.15382925969977701</v>
      </c>
      <c r="Z11" s="256">
        <v>0.19336392815266881</v>
      </c>
      <c r="AA11" s="256">
        <v>0.23038738545494422</v>
      </c>
      <c r="AB11" s="256">
        <v>0.2651315317933472</v>
      </c>
      <c r="AC11" s="256">
        <v>0.29780056664576382</v>
      </c>
      <c r="AD11" s="256">
        <v>0.32857500494421754</v>
      </c>
      <c r="AE11" s="256">
        <v>0.35761501419218672</v>
      </c>
      <c r="AF11" s="256">
        <v>0.3850632028122431</v>
      </c>
      <c r="AG11" s="256">
        <v>0.41104696219781384</v>
      </c>
      <c r="AH11" s="256">
        <v>0.43808715765803785</v>
      </c>
      <c r="AI11" s="256">
        <v>0.4640356478827059</v>
      </c>
      <c r="AJ11" s="256">
        <v>0.48895723847488787</v>
      </c>
      <c r="AK11" s="256">
        <v>0.51291170525904539</v>
      </c>
      <c r="AL11" s="256">
        <v>0.53595427296529097</v>
      </c>
      <c r="AM11" s="256">
        <v>0.55813604026707364</v>
      </c>
      <c r="AN11" s="256">
        <v>0.57950435805793254</v>
      </c>
      <c r="AO11" s="256">
        <v>0.60010316686110909</v>
      </c>
      <c r="AP11" s="256">
        <v>0.61997329843184079</v>
      </c>
      <c r="AQ11" s="257">
        <v>0.63915274590864302</v>
      </c>
    </row>
    <row r="12" spans="1:43" s="246" customFormat="1" x14ac:dyDescent="0.3">
      <c r="A12" s="261" t="s">
        <v>13</v>
      </c>
      <c r="B12" s="248" t="s">
        <v>319</v>
      </c>
      <c r="C12" s="248" t="s">
        <v>325</v>
      </c>
      <c r="D12" s="249" t="s">
        <v>330</v>
      </c>
      <c r="E12" s="248" t="s">
        <v>7</v>
      </c>
      <c r="F12" s="248" t="s">
        <v>191</v>
      </c>
      <c r="G12" s="250" t="s">
        <v>198</v>
      </c>
      <c r="H12" s="251"/>
      <c r="I12" s="252"/>
      <c r="J12" s="253"/>
      <c r="K12" s="254">
        <v>121.71243199051837</v>
      </c>
      <c r="L12" s="255">
        <v>115.95067098554851</v>
      </c>
      <c r="M12" s="255">
        <v>113.60489566399251</v>
      </c>
      <c r="N12" s="255">
        <v>99.325389276006987</v>
      </c>
      <c r="O12" s="255">
        <v>107.07312883189182</v>
      </c>
      <c r="P12" s="255">
        <v>103.56236466959263</v>
      </c>
      <c r="Q12" s="255">
        <v>100.09894130059214</v>
      </c>
      <c r="R12" s="255">
        <v>96.620599710996274</v>
      </c>
      <c r="S12" s="256">
        <v>92.879342193110219</v>
      </c>
      <c r="T12" s="256">
        <v>89.417015500173278</v>
      </c>
      <c r="U12" s="256">
        <v>86.203546985991835</v>
      </c>
      <c r="V12" s="256">
        <v>83.213037036725922</v>
      </c>
      <c r="W12" s="256">
        <v>80.423059501029897</v>
      </c>
      <c r="X12" s="256">
        <v>88.510646739950985</v>
      </c>
      <c r="Y12" s="256">
        <v>96.14631938221909</v>
      </c>
      <c r="Z12" s="256">
        <v>103.3669257543969</v>
      </c>
      <c r="AA12" s="256">
        <v>110.20541412026675</v>
      </c>
      <c r="AB12" s="256">
        <v>116.69133536279834</v>
      </c>
      <c r="AC12" s="256">
        <v>122.85126987072202</v>
      </c>
      <c r="AD12" s="256">
        <v>128.70919163619504</v>
      </c>
      <c r="AE12" s="256">
        <v>134.28678008032492</v>
      </c>
      <c r="AF12" s="256">
        <v>139.60368815722106</v>
      </c>
      <c r="AG12" s="256">
        <v>144.6777737252134</v>
      </c>
      <c r="AH12" s="256">
        <v>149.96617564763335</v>
      </c>
      <c r="AI12" s="256">
        <v>155.05286030399731</v>
      </c>
      <c r="AJ12" s="256">
        <v>159.94915295544448</v>
      </c>
      <c r="AK12" s="256">
        <v>164.66554664048437</v>
      </c>
      <c r="AL12" s="256">
        <v>169.21177723953755</v>
      </c>
      <c r="AM12" s="256">
        <v>173.59689055867125</v>
      </c>
      <c r="AN12" s="256">
        <v>177.82930240522421</v>
      </c>
      <c r="AO12" s="256">
        <v>181.91685249484991</v>
      </c>
      <c r="AP12" s="256">
        <v>185.86685291650042</v>
      </c>
      <c r="AQ12" s="258">
        <v>224.16024826370801</v>
      </c>
    </row>
    <row r="13" spans="1:43" s="246" customFormat="1" x14ac:dyDescent="0.3">
      <c r="A13" s="261" t="s">
        <v>13</v>
      </c>
      <c r="B13" s="248" t="s">
        <v>319</v>
      </c>
      <c r="C13" s="248" t="s">
        <v>328</v>
      </c>
      <c r="D13" s="259" t="s">
        <v>330</v>
      </c>
      <c r="E13" s="248" t="s">
        <v>7</v>
      </c>
      <c r="F13" s="248" t="s">
        <v>191</v>
      </c>
      <c r="G13" s="250" t="s">
        <v>198</v>
      </c>
      <c r="H13" s="251"/>
      <c r="I13" s="252"/>
      <c r="J13" s="253"/>
      <c r="K13" s="254">
        <v>28.311340929922199</v>
      </c>
      <c r="L13" s="255">
        <v>28.446150124965637</v>
      </c>
      <c r="M13" s="255">
        <v>35.239045074284512</v>
      </c>
      <c r="N13" s="255">
        <v>30.423347996994991</v>
      </c>
      <c r="O13" s="255">
        <v>31.24274215698988</v>
      </c>
      <c r="P13" s="255">
        <v>30.218340416858382</v>
      </c>
      <c r="Q13" s="255">
        <v>29.207752191048112</v>
      </c>
      <c r="R13" s="255">
        <v>28.192810995220185</v>
      </c>
      <c r="S13" s="256">
        <v>27.163671205031584</v>
      </c>
      <c r="T13" s="256">
        <v>26.207019984516322</v>
      </c>
      <c r="U13" s="256">
        <v>25.315459166867988</v>
      </c>
      <c r="V13" s="256">
        <v>24.482564203152656</v>
      </c>
      <c r="W13" s="256">
        <v>23.702729100652142</v>
      </c>
      <c r="X13" s="256">
        <v>26.399479910481826</v>
      </c>
      <c r="Y13" s="256">
        <v>28.884273072021287</v>
      </c>
      <c r="Z13" s="256">
        <v>31.181152669361314</v>
      </c>
      <c r="AA13" s="256">
        <v>33.310658600736666</v>
      </c>
      <c r="AB13" s="256">
        <v>35.290442512223002</v>
      </c>
      <c r="AC13" s="256">
        <v>37.135758227595858</v>
      </c>
      <c r="AD13" s="256">
        <v>38.859855529476853</v>
      </c>
      <c r="AE13" s="256">
        <v>40.474298806052772</v>
      </c>
      <c r="AF13" s="256">
        <v>41.98922677303571</v>
      </c>
      <c r="AG13" s="256">
        <v>43.413565603332479</v>
      </c>
      <c r="AH13" s="256">
        <v>44.90030243169511</v>
      </c>
      <c r="AI13" s="256">
        <v>46.312018793200124</v>
      </c>
      <c r="AJ13" s="256">
        <v>47.65425322938907</v>
      </c>
      <c r="AK13" s="256">
        <v>48.932012183796417</v>
      </c>
      <c r="AL13" s="256">
        <v>50.149832402767743</v>
      </c>
      <c r="AM13" s="256">
        <v>51.311834755995399</v>
      </c>
      <c r="AN13" s="256">
        <v>52.421770822381887</v>
      </c>
      <c r="AO13" s="256">
        <v>53.483063350952484</v>
      </c>
      <c r="AP13" s="256">
        <v>54.498841516173904</v>
      </c>
      <c r="AQ13" s="258">
        <v>66.058024867169678</v>
      </c>
    </row>
    <row r="14" spans="1:43" s="246" customFormat="1" ht="28.8" x14ac:dyDescent="0.3">
      <c r="A14" s="261" t="s">
        <v>13</v>
      </c>
      <c r="B14" s="248" t="s">
        <v>319</v>
      </c>
      <c r="C14" s="248" t="s">
        <v>320</v>
      </c>
      <c r="D14" s="249" t="s">
        <v>321</v>
      </c>
      <c r="E14" s="248" t="s">
        <v>7</v>
      </c>
      <c r="F14" s="248" t="s">
        <v>191</v>
      </c>
      <c r="G14" s="250" t="s">
        <v>198</v>
      </c>
      <c r="H14" s="251"/>
      <c r="I14" s="252"/>
      <c r="J14" s="253"/>
      <c r="K14" s="254">
        <v>81.490301732586275</v>
      </c>
      <c r="L14" s="255">
        <v>81.490301732586275</v>
      </c>
      <c r="M14" s="255">
        <v>81.490301732586275</v>
      </c>
      <c r="N14" s="255">
        <v>81.490301732586275</v>
      </c>
      <c r="O14" s="255">
        <v>81.490301732586275</v>
      </c>
      <c r="P14" s="255">
        <v>81.490301732586275</v>
      </c>
      <c r="Q14" s="255">
        <v>81.490301732586275</v>
      </c>
      <c r="R14" s="255">
        <v>81.490301732586275</v>
      </c>
      <c r="S14" s="256">
        <f>R14+($AQ$14-$R$14)/(50-25)</f>
        <v>85.467028457136479</v>
      </c>
      <c r="T14" s="256">
        <f t="shared" ref="T14:AP14" si="3">S14+($AQ$14-$R$14)/(50-25)</f>
        <v>89.443755181686683</v>
      </c>
      <c r="U14" s="256">
        <f t="shared" si="3"/>
        <v>93.420481906236887</v>
      </c>
      <c r="V14" s="256">
        <f t="shared" si="3"/>
        <v>97.397208630787091</v>
      </c>
      <c r="W14" s="256">
        <f t="shared" si="3"/>
        <v>101.3739353553373</v>
      </c>
      <c r="X14" s="256">
        <f t="shared" si="3"/>
        <v>105.3506620798875</v>
      </c>
      <c r="Y14" s="256">
        <f t="shared" si="3"/>
        <v>109.3273888044377</v>
      </c>
      <c r="Z14" s="256">
        <f t="shared" si="3"/>
        <v>113.30411552898791</v>
      </c>
      <c r="AA14" s="256">
        <f t="shared" si="3"/>
        <v>117.28084225353811</v>
      </c>
      <c r="AB14" s="256">
        <f t="shared" si="3"/>
        <v>121.25756897808832</v>
      </c>
      <c r="AC14" s="256">
        <f t="shared" si="3"/>
        <v>125.23429570263852</v>
      </c>
      <c r="AD14" s="256">
        <f t="shared" si="3"/>
        <v>129.21102242718874</v>
      </c>
      <c r="AE14" s="256">
        <f t="shared" si="3"/>
        <v>133.18774915173896</v>
      </c>
      <c r="AF14" s="256">
        <f t="shared" si="3"/>
        <v>137.16447587628917</v>
      </c>
      <c r="AG14" s="256">
        <f t="shared" si="3"/>
        <v>141.14120260083939</v>
      </c>
      <c r="AH14" s="256">
        <f t="shared" si="3"/>
        <v>145.11792932538961</v>
      </c>
      <c r="AI14" s="256">
        <f t="shared" si="3"/>
        <v>149.09465604993983</v>
      </c>
      <c r="AJ14" s="256">
        <f t="shared" si="3"/>
        <v>153.07138277449005</v>
      </c>
      <c r="AK14" s="256">
        <f t="shared" si="3"/>
        <v>157.04810949904027</v>
      </c>
      <c r="AL14" s="256">
        <f t="shared" si="3"/>
        <v>161.02483622359048</v>
      </c>
      <c r="AM14" s="256">
        <f t="shared" si="3"/>
        <v>165.0015629481407</v>
      </c>
      <c r="AN14" s="256">
        <f t="shared" si="3"/>
        <v>168.97828967269092</v>
      </c>
      <c r="AO14" s="256">
        <f t="shared" si="3"/>
        <v>172.95501639724114</v>
      </c>
      <c r="AP14" s="256">
        <f t="shared" si="3"/>
        <v>176.93174312179136</v>
      </c>
      <c r="AQ14" s="257">
        <f>R14*(1.02+1.2)</f>
        <v>180.90846984634152</v>
      </c>
    </row>
    <row r="15" spans="1:43" s="246" customFormat="1" ht="28.8" x14ac:dyDescent="0.3">
      <c r="A15" s="261" t="s">
        <v>13</v>
      </c>
      <c r="B15" s="262" t="s">
        <v>319</v>
      </c>
      <c r="C15" s="262" t="s">
        <v>195</v>
      </c>
      <c r="D15" s="263" t="s">
        <v>321</v>
      </c>
      <c r="E15" s="262" t="s">
        <v>7</v>
      </c>
      <c r="F15" s="262" t="s">
        <v>191</v>
      </c>
      <c r="G15" s="264" t="s">
        <v>198</v>
      </c>
      <c r="H15" s="265" t="s">
        <v>193</v>
      </c>
      <c r="I15" s="266" t="s">
        <v>193</v>
      </c>
      <c r="J15" s="267" t="s">
        <v>193</v>
      </c>
      <c r="K15" s="254">
        <v>81.490301732586275</v>
      </c>
      <c r="L15" s="255">
        <v>81.490301732586275</v>
      </c>
      <c r="M15" s="255">
        <v>81.490301732586275</v>
      </c>
      <c r="N15" s="255">
        <v>81.490301732586275</v>
      </c>
      <c r="O15" s="255">
        <v>81.490301732586275</v>
      </c>
      <c r="P15" s="255">
        <v>81.490301732586275</v>
      </c>
      <c r="Q15" s="255">
        <v>81.490301732586275</v>
      </c>
      <c r="R15" s="255">
        <v>81.490301732586275</v>
      </c>
      <c r="S15" s="256">
        <v>85.467028457136479</v>
      </c>
      <c r="T15" s="256">
        <v>89.443755181686683</v>
      </c>
      <c r="U15" s="256">
        <v>93.420481906236887</v>
      </c>
      <c r="V15" s="256">
        <v>97.397208630787091</v>
      </c>
      <c r="W15" s="256">
        <v>101.3739353553373</v>
      </c>
      <c r="X15" s="256">
        <v>105.3506620798875</v>
      </c>
      <c r="Y15" s="256">
        <v>109.3273888044377</v>
      </c>
      <c r="Z15" s="256">
        <v>113.30411552898791</v>
      </c>
      <c r="AA15" s="256">
        <v>117.28084225353811</v>
      </c>
      <c r="AB15" s="256">
        <v>121.25756897808832</v>
      </c>
      <c r="AC15" s="256">
        <v>125.23429570263852</v>
      </c>
      <c r="AD15" s="256">
        <v>129.21102242718874</v>
      </c>
      <c r="AE15" s="256">
        <v>133.18774915173896</v>
      </c>
      <c r="AF15" s="256">
        <v>137.16447587628917</v>
      </c>
      <c r="AG15" s="256">
        <v>141.14120260083939</v>
      </c>
      <c r="AH15" s="256">
        <v>145.11792932538961</v>
      </c>
      <c r="AI15" s="256">
        <v>149.09465604993983</v>
      </c>
      <c r="AJ15" s="256">
        <v>153.07138277449005</v>
      </c>
      <c r="AK15" s="256">
        <v>157.04810949904027</v>
      </c>
      <c r="AL15" s="256">
        <v>161.02483622359048</v>
      </c>
      <c r="AM15" s="256">
        <v>165.0015629481407</v>
      </c>
      <c r="AN15" s="256">
        <v>168.97828967269092</v>
      </c>
      <c r="AO15" s="256">
        <v>172.95501639724114</v>
      </c>
      <c r="AP15" s="256">
        <v>176.93174312179136</v>
      </c>
      <c r="AQ15" s="257">
        <v>180.90846984634152</v>
      </c>
    </row>
    <row r="16" spans="1:43" s="246" customFormat="1" ht="28.8" x14ac:dyDescent="0.3">
      <c r="A16" s="261" t="s">
        <v>13</v>
      </c>
      <c r="B16" s="262" t="s">
        <v>319</v>
      </c>
      <c r="C16" s="262" t="s">
        <v>322</v>
      </c>
      <c r="D16" s="263" t="s">
        <v>323</v>
      </c>
      <c r="E16" s="262" t="s">
        <v>7</v>
      </c>
      <c r="F16" s="262" t="s">
        <v>191</v>
      </c>
      <c r="G16" s="264" t="s">
        <v>198</v>
      </c>
      <c r="H16" s="265"/>
      <c r="I16" s="266"/>
      <c r="J16" s="267"/>
      <c r="K16" s="254">
        <v>0</v>
      </c>
      <c r="L16" s="255">
        <v>0</v>
      </c>
      <c r="M16" s="255">
        <v>0</v>
      </c>
      <c r="N16" s="255">
        <v>0</v>
      </c>
      <c r="O16" s="255">
        <v>0</v>
      </c>
      <c r="P16" s="255">
        <v>0</v>
      </c>
      <c r="Q16" s="255">
        <v>0</v>
      </c>
      <c r="R16" s="255">
        <v>0</v>
      </c>
      <c r="S16" s="256">
        <v>2.9551878866947361E-2</v>
      </c>
      <c r="T16" s="256">
        <v>5.9103757733894723E-2</v>
      </c>
      <c r="U16" s="256">
        <v>8.865563660084208E-2</v>
      </c>
      <c r="V16" s="256">
        <v>0.11820751546778945</v>
      </c>
      <c r="W16" s="256">
        <v>0.14775939433473681</v>
      </c>
      <c r="X16" s="256">
        <v>0.14775939433473681</v>
      </c>
      <c r="Y16" s="256">
        <v>0.14775939433473681</v>
      </c>
      <c r="Z16" s="256">
        <v>0.14775939433473681</v>
      </c>
      <c r="AA16" s="256">
        <v>0.14775939433473681</v>
      </c>
      <c r="AB16" s="256">
        <v>0.14775939433473681</v>
      </c>
      <c r="AC16" s="256">
        <v>0.14775939433473681</v>
      </c>
      <c r="AD16" s="256">
        <v>0.14775939433473681</v>
      </c>
      <c r="AE16" s="256">
        <v>0.14775939433473681</v>
      </c>
      <c r="AF16" s="256">
        <v>0.14775939433473681</v>
      </c>
      <c r="AG16" s="256">
        <v>0.14775939433473681</v>
      </c>
      <c r="AH16" s="256">
        <v>0.14775939433473681</v>
      </c>
      <c r="AI16" s="256">
        <v>0.14775939433473681</v>
      </c>
      <c r="AJ16" s="256">
        <v>0.14775939433473681</v>
      </c>
      <c r="AK16" s="256">
        <v>0.14775939433473681</v>
      </c>
      <c r="AL16" s="256">
        <v>0.14775939433473681</v>
      </c>
      <c r="AM16" s="256">
        <v>0.14775939433473681</v>
      </c>
      <c r="AN16" s="256">
        <v>0.14775939433473681</v>
      </c>
      <c r="AO16" s="256">
        <v>0.14775939433473681</v>
      </c>
      <c r="AP16" s="256">
        <v>0.14775939433473681</v>
      </c>
      <c r="AQ16" s="257">
        <v>0.14775939433473681</v>
      </c>
    </row>
    <row r="17" spans="1:43" s="246" customFormat="1" x14ac:dyDescent="0.3">
      <c r="A17" s="261" t="s">
        <v>13</v>
      </c>
      <c r="B17" s="262" t="s">
        <v>324</v>
      </c>
      <c r="C17" s="262" t="s">
        <v>325</v>
      </c>
      <c r="D17" s="263" t="s">
        <v>326</v>
      </c>
      <c r="E17" s="262" t="s">
        <v>7</v>
      </c>
      <c r="F17" s="262" t="s">
        <v>191</v>
      </c>
      <c r="G17" s="264" t="s">
        <v>198</v>
      </c>
      <c r="H17" s="265"/>
      <c r="I17" s="266"/>
      <c r="J17" s="267"/>
      <c r="K17" s="254">
        <v>0</v>
      </c>
      <c r="L17" s="255">
        <v>0</v>
      </c>
      <c r="M17" s="255">
        <v>0</v>
      </c>
      <c r="N17" s="255">
        <v>0</v>
      </c>
      <c r="O17" s="255">
        <v>0</v>
      </c>
      <c r="P17" s="255">
        <v>0</v>
      </c>
      <c r="Q17" s="255">
        <v>0</v>
      </c>
      <c r="R17" s="255">
        <v>0</v>
      </c>
      <c r="S17" s="256">
        <v>1.5550308684074166E-2</v>
      </c>
      <c r="T17" s="256">
        <v>2.9791727453279258E-2</v>
      </c>
      <c r="U17" s="256">
        <v>4.2882838737852688E-2</v>
      </c>
      <c r="V17" s="256">
        <v>5.4957601384366825E-2</v>
      </c>
      <c r="W17" s="256">
        <v>6.6129951291830746E-2</v>
      </c>
      <c r="X17" s="256">
        <v>0.11151891713000893</v>
      </c>
      <c r="Y17" s="256">
        <v>0.15382925969977701</v>
      </c>
      <c r="Z17" s="256">
        <v>0.19336392815266881</v>
      </c>
      <c r="AA17" s="256">
        <v>0.23038738545494422</v>
      </c>
      <c r="AB17" s="256">
        <v>0.2651315317933472</v>
      </c>
      <c r="AC17" s="256">
        <v>0.29780056664576382</v>
      </c>
      <c r="AD17" s="256">
        <v>0.32857500494421754</v>
      </c>
      <c r="AE17" s="256">
        <v>0.35761501419218672</v>
      </c>
      <c r="AF17" s="256">
        <v>0.3850632028122431</v>
      </c>
      <c r="AG17" s="256">
        <v>0.41104696219781384</v>
      </c>
      <c r="AH17" s="256">
        <v>0.43808715765803785</v>
      </c>
      <c r="AI17" s="256">
        <v>0.4640356478827059</v>
      </c>
      <c r="AJ17" s="256">
        <v>0.48895723847488787</v>
      </c>
      <c r="AK17" s="256">
        <v>0.51291170525904539</v>
      </c>
      <c r="AL17" s="256">
        <v>0.53595427296529097</v>
      </c>
      <c r="AM17" s="256">
        <v>0.55813604026707364</v>
      </c>
      <c r="AN17" s="256">
        <v>0.57950435805793254</v>
      </c>
      <c r="AO17" s="256">
        <v>0.60010316686110909</v>
      </c>
      <c r="AP17" s="256">
        <v>0.61997329843184079</v>
      </c>
      <c r="AQ17" s="257">
        <v>0.63915274590864302</v>
      </c>
    </row>
    <row r="18" spans="1:43" s="246" customFormat="1" x14ac:dyDescent="0.3">
      <c r="A18" s="261" t="s">
        <v>13</v>
      </c>
      <c r="B18" s="262" t="s">
        <v>324</v>
      </c>
      <c r="C18" s="262" t="s">
        <v>327</v>
      </c>
      <c r="D18" s="263" t="s">
        <v>326</v>
      </c>
      <c r="E18" s="262" t="s">
        <v>7</v>
      </c>
      <c r="F18" s="262" t="s">
        <v>191</v>
      </c>
      <c r="G18" s="264" t="s">
        <v>198</v>
      </c>
      <c r="H18" s="265"/>
      <c r="I18" s="266"/>
      <c r="J18" s="267"/>
      <c r="K18" s="254">
        <v>0</v>
      </c>
      <c r="L18" s="255">
        <v>0</v>
      </c>
      <c r="M18" s="255">
        <v>0</v>
      </c>
      <c r="N18" s="255">
        <v>0</v>
      </c>
      <c r="O18" s="255">
        <v>0</v>
      </c>
      <c r="P18" s="255">
        <v>0</v>
      </c>
      <c r="Q18" s="255">
        <v>0</v>
      </c>
      <c r="R18" s="255">
        <v>0</v>
      </c>
      <c r="S18" s="256">
        <v>1.5550308684074166E-2</v>
      </c>
      <c r="T18" s="256">
        <v>2.9791727453279258E-2</v>
      </c>
      <c r="U18" s="256">
        <v>4.2882838737852688E-2</v>
      </c>
      <c r="V18" s="256">
        <v>5.4957601384366825E-2</v>
      </c>
      <c r="W18" s="256">
        <v>6.6129951291830746E-2</v>
      </c>
      <c r="X18" s="256">
        <v>0.11151891713000893</v>
      </c>
      <c r="Y18" s="256">
        <v>0.15382925969977701</v>
      </c>
      <c r="Z18" s="256">
        <v>0.19336392815266881</v>
      </c>
      <c r="AA18" s="256">
        <v>0.23038738545494422</v>
      </c>
      <c r="AB18" s="256">
        <v>0.2651315317933472</v>
      </c>
      <c r="AC18" s="256">
        <v>0.29780056664576382</v>
      </c>
      <c r="AD18" s="256">
        <v>0.32857500494421754</v>
      </c>
      <c r="AE18" s="256">
        <v>0.35761501419218672</v>
      </c>
      <c r="AF18" s="256">
        <v>0.3850632028122431</v>
      </c>
      <c r="AG18" s="256">
        <v>0.41104696219781384</v>
      </c>
      <c r="AH18" s="256">
        <v>0.43808715765803785</v>
      </c>
      <c r="AI18" s="256">
        <v>0.4640356478827059</v>
      </c>
      <c r="AJ18" s="256">
        <v>0.48895723847488787</v>
      </c>
      <c r="AK18" s="256">
        <v>0.51291170525904539</v>
      </c>
      <c r="AL18" s="256">
        <v>0.53595427296529097</v>
      </c>
      <c r="AM18" s="256">
        <v>0.55813604026707364</v>
      </c>
      <c r="AN18" s="256">
        <v>0.57950435805793254</v>
      </c>
      <c r="AO18" s="256">
        <v>0.60010316686110909</v>
      </c>
      <c r="AP18" s="256">
        <v>0.61997329843184079</v>
      </c>
      <c r="AQ18" s="257">
        <v>0.63915274590864302</v>
      </c>
    </row>
    <row r="19" spans="1:43" s="246" customFormat="1" ht="15" thickBot="1" x14ac:dyDescent="0.35">
      <c r="A19" s="268" t="s">
        <v>13</v>
      </c>
      <c r="B19" s="269" t="s">
        <v>324</v>
      </c>
      <c r="C19" s="269" t="s">
        <v>328</v>
      </c>
      <c r="D19" s="270" t="s">
        <v>326</v>
      </c>
      <c r="E19" s="269" t="s">
        <v>7</v>
      </c>
      <c r="F19" s="269" t="s">
        <v>191</v>
      </c>
      <c r="G19" s="271" t="s">
        <v>198</v>
      </c>
      <c r="H19" s="272"/>
      <c r="I19" s="273"/>
      <c r="J19" s="274"/>
      <c r="K19" s="275">
        <v>0</v>
      </c>
      <c r="L19" s="276">
        <v>0</v>
      </c>
      <c r="M19" s="276">
        <v>0</v>
      </c>
      <c r="N19" s="276">
        <v>0</v>
      </c>
      <c r="O19" s="276">
        <v>0</v>
      </c>
      <c r="P19" s="276">
        <v>0</v>
      </c>
      <c r="Q19" s="276">
        <v>0</v>
      </c>
      <c r="R19" s="276">
        <v>0</v>
      </c>
      <c r="S19" s="277">
        <v>1.5550308684074166E-2</v>
      </c>
      <c r="T19" s="277">
        <v>2.9791727453279258E-2</v>
      </c>
      <c r="U19" s="277">
        <v>4.2882838737852688E-2</v>
      </c>
      <c r="V19" s="277">
        <v>5.4957601384366825E-2</v>
      </c>
      <c r="W19" s="277">
        <v>6.6129951291830746E-2</v>
      </c>
      <c r="X19" s="277">
        <v>0.11151891713000893</v>
      </c>
      <c r="Y19" s="277">
        <v>0.15382925969977701</v>
      </c>
      <c r="Z19" s="277">
        <v>0.19336392815266881</v>
      </c>
      <c r="AA19" s="277">
        <v>0.23038738545494422</v>
      </c>
      <c r="AB19" s="277">
        <v>0.2651315317933472</v>
      </c>
      <c r="AC19" s="277">
        <v>0.29780056664576382</v>
      </c>
      <c r="AD19" s="277">
        <v>0.32857500494421754</v>
      </c>
      <c r="AE19" s="277">
        <v>0.35761501419218672</v>
      </c>
      <c r="AF19" s="277">
        <v>0.3850632028122431</v>
      </c>
      <c r="AG19" s="277">
        <v>0.41104696219781384</v>
      </c>
      <c r="AH19" s="277">
        <v>0.43808715765803785</v>
      </c>
      <c r="AI19" s="277">
        <v>0.4640356478827059</v>
      </c>
      <c r="AJ19" s="277">
        <v>0.48895723847488787</v>
      </c>
      <c r="AK19" s="277">
        <v>0.51291170525904539</v>
      </c>
      <c r="AL19" s="277">
        <v>0.53595427296529097</v>
      </c>
      <c r="AM19" s="277">
        <v>0.55813604026707364</v>
      </c>
      <c r="AN19" s="277">
        <v>0.57950435805793254</v>
      </c>
      <c r="AO19" s="277">
        <v>0.60010316686110909</v>
      </c>
      <c r="AP19" s="277">
        <v>0.61997329843184079</v>
      </c>
      <c r="AQ19" s="278">
        <v>0.63915274590864302</v>
      </c>
    </row>
    <row r="20" spans="1:43" x14ac:dyDescent="0.3">
      <c r="A20" s="132" t="s">
        <v>10</v>
      </c>
      <c r="B20" s="130" t="s">
        <v>92</v>
      </c>
      <c r="C20" s="130" t="s">
        <v>197</v>
      </c>
      <c r="D20" s="130" t="s">
        <v>193</v>
      </c>
      <c r="E20" s="130" t="s">
        <v>7</v>
      </c>
      <c r="F20" s="130" t="s">
        <v>191</v>
      </c>
      <c r="G20" s="130" t="s">
        <v>198</v>
      </c>
      <c r="H20" s="130" t="s">
        <v>193</v>
      </c>
      <c r="I20" s="130" t="s">
        <v>193</v>
      </c>
      <c r="J20" s="130" t="s">
        <v>193</v>
      </c>
      <c r="K20" s="190">
        <v>4.2300000000000004</v>
      </c>
      <c r="L20" s="190">
        <v>4.3127716900000008</v>
      </c>
      <c r="M20" s="190">
        <v>4.3127715899999997</v>
      </c>
      <c r="N20" s="190">
        <v>4.3127715899999997</v>
      </c>
      <c r="O20" s="190">
        <v>4.3127715899999997</v>
      </c>
      <c r="P20" s="190">
        <v>4.3127715899999997</v>
      </c>
      <c r="Q20" s="190">
        <v>4.3127715899999997</v>
      </c>
      <c r="R20" s="130">
        <v>4.3289999999999997</v>
      </c>
      <c r="S20" s="130">
        <v>4.3883999999999999</v>
      </c>
      <c r="T20" s="130">
        <v>4.4478</v>
      </c>
      <c r="U20" s="130">
        <v>4.5072000000000001</v>
      </c>
      <c r="V20" s="130">
        <v>4.5666000000000002</v>
      </c>
      <c r="W20" s="130">
        <v>4.6260000000000003</v>
      </c>
      <c r="X20" s="130">
        <v>4.6853999999999996</v>
      </c>
      <c r="Y20" s="130">
        <v>4.7447999999999997</v>
      </c>
      <c r="Z20" s="130">
        <v>4.8041999999999998</v>
      </c>
      <c r="AA20" s="130">
        <v>4.8635999999999999</v>
      </c>
      <c r="AB20" s="130">
        <v>4.923</v>
      </c>
      <c r="AC20" s="130">
        <v>4.9824000000000002</v>
      </c>
      <c r="AD20" s="130">
        <v>5.0418000000000003</v>
      </c>
      <c r="AE20" s="130">
        <v>5.1012000000000004</v>
      </c>
      <c r="AF20" s="130">
        <v>5.1605999999999996</v>
      </c>
      <c r="AG20" s="130">
        <v>5.22</v>
      </c>
      <c r="AH20" s="130">
        <v>5.2793999999999999</v>
      </c>
      <c r="AI20" s="130">
        <v>5.3388</v>
      </c>
      <c r="AJ20" s="130">
        <v>5.3982000000000001</v>
      </c>
      <c r="AK20" s="130">
        <v>5.4576000000000002</v>
      </c>
      <c r="AL20" s="130">
        <v>5.5170000000000003</v>
      </c>
      <c r="AM20" s="130">
        <v>5.5763999999999996</v>
      </c>
      <c r="AN20" s="130">
        <v>5.6357999999999997</v>
      </c>
      <c r="AO20" s="130">
        <v>5.6951999999999998</v>
      </c>
      <c r="AP20" s="130">
        <v>5.7545999999999999</v>
      </c>
      <c r="AQ20" s="131">
        <v>5.8140000000000001</v>
      </c>
    </row>
    <row r="21" spans="1:43" x14ac:dyDescent="0.3">
      <c r="A21" s="133" t="s">
        <v>10</v>
      </c>
      <c r="B21" s="134" t="s">
        <v>92</v>
      </c>
      <c r="C21" s="134" t="s">
        <v>199</v>
      </c>
      <c r="D21" s="134"/>
      <c r="E21" s="134" t="s">
        <v>7</v>
      </c>
      <c r="F21" s="134" t="s">
        <v>191</v>
      </c>
      <c r="G21" s="134" t="s">
        <v>198</v>
      </c>
      <c r="H21" s="134"/>
      <c r="I21" s="134"/>
      <c r="J21" s="134"/>
      <c r="K21" s="191">
        <v>1.95</v>
      </c>
      <c r="L21" s="191">
        <v>1.9519778700000001</v>
      </c>
      <c r="M21" s="191">
        <v>1.9519778700000001</v>
      </c>
      <c r="N21" s="191">
        <v>1.9519778700000001</v>
      </c>
      <c r="O21" s="191">
        <v>1.9519778700000001</v>
      </c>
      <c r="P21" s="191">
        <v>1.9519778700000001</v>
      </c>
      <c r="Q21" s="191">
        <v>1.9519778700000001</v>
      </c>
      <c r="R21" s="134">
        <v>1.9522999999999999</v>
      </c>
      <c r="S21" s="134">
        <v>1.9721</v>
      </c>
      <c r="T21" s="134">
        <v>1.9919</v>
      </c>
      <c r="U21" s="134">
        <v>2.0116999999999998</v>
      </c>
      <c r="V21" s="134">
        <v>2.0314999999999999</v>
      </c>
      <c r="W21" s="134">
        <v>2.0512999999999999</v>
      </c>
      <c r="X21" s="134">
        <v>2.0710999999999999</v>
      </c>
      <c r="Y21" s="134">
        <v>2.0909</v>
      </c>
      <c r="Z21" s="134">
        <v>2.1107</v>
      </c>
      <c r="AA21" s="134">
        <v>2.1305000000000001</v>
      </c>
      <c r="AB21" s="134">
        <v>2.1503000000000001</v>
      </c>
      <c r="AC21" s="134">
        <v>2.1701000000000001</v>
      </c>
      <c r="AD21" s="134">
        <v>2.1899000000000002</v>
      </c>
      <c r="AE21" s="134">
        <v>2.2097000000000002</v>
      </c>
      <c r="AF21" s="134">
        <v>2.2294999999999998</v>
      </c>
      <c r="AG21" s="134">
        <v>2.2492999999999999</v>
      </c>
      <c r="AH21" s="134">
        <v>2.2690999999999999</v>
      </c>
      <c r="AI21" s="134">
        <v>2.2888999999999999</v>
      </c>
      <c r="AJ21" s="134">
        <v>2.3087</v>
      </c>
      <c r="AK21" s="134">
        <v>2.3285</v>
      </c>
      <c r="AL21" s="134">
        <v>2.3483000000000001</v>
      </c>
      <c r="AM21" s="134">
        <v>2.3681000000000001</v>
      </c>
      <c r="AN21" s="134">
        <v>2.3879000000000001</v>
      </c>
      <c r="AO21" s="134">
        <v>2.4077000000000002</v>
      </c>
      <c r="AP21" s="134">
        <v>2.4275000000000002</v>
      </c>
      <c r="AQ21" s="135">
        <v>2.4472999999999998</v>
      </c>
    </row>
    <row r="22" spans="1:43" x14ac:dyDescent="0.3">
      <c r="A22" s="133" t="s">
        <v>10</v>
      </c>
      <c r="B22" s="134" t="s">
        <v>92</v>
      </c>
      <c r="C22" s="134" t="s">
        <v>200</v>
      </c>
      <c r="D22" s="134"/>
      <c r="E22" s="134" t="s">
        <v>7</v>
      </c>
      <c r="F22" s="134" t="s">
        <v>191</v>
      </c>
      <c r="G22" s="134" t="s">
        <v>198</v>
      </c>
      <c r="H22" s="134"/>
      <c r="I22" s="134"/>
      <c r="J22" s="134"/>
      <c r="K22" s="134">
        <v>4.9500000000000002E-2</v>
      </c>
      <c r="L22" s="134">
        <v>4.9599999999999998E-2</v>
      </c>
      <c r="M22" s="134">
        <v>4.9599999999999998E-2</v>
      </c>
      <c r="N22" s="134">
        <v>4.9599999999999998E-2</v>
      </c>
      <c r="O22" s="134">
        <v>4.9599999999999998E-2</v>
      </c>
      <c r="P22" s="134">
        <v>4.9599999999999998E-2</v>
      </c>
      <c r="Q22" s="134">
        <v>4.9599999999999998E-2</v>
      </c>
      <c r="R22" s="134">
        <v>5.0299999999999997E-2</v>
      </c>
      <c r="S22" s="134">
        <v>5.0999999999999997E-2</v>
      </c>
      <c r="T22" s="134">
        <v>5.16E-2</v>
      </c>
      <c r="U22" s="134">
        <v>5.2299999999999999E-2</v>
      </c>
      <c r="V22" s="134">
        <v>5.2999999999999999E-2</v>
      </c>
      <c r="W22" s="134">
        <v>5.3699999999999998E-2</v>
      </c>
      <c r="X22" s="134">
        <v>5.4399999999999997E-2</v>
      </c>
      <c r="Y22" s="134">
        <v>5.5100000000000003E-2</v>
      </c>
      <c r="Z22" s="134">
        <v>5.5800000000000002E-2</v>
      </c>
      <c r="AA22" s="134">
        <v>5.6500000000000002E-2</v>
      </c>
      <c r="AB22" s="134">
        <v>5.7200000000000001E-2</v>
      </c>
      <c r="AC22" s="134">
        <v>5.79E-2</v>
      </c>
      <c r="AD22" s="134">
        <v>5.8599999999999999E-2</v>
      </c>
      <c r="AE22" s="134">
        <v>5.9299999999999999E-2</v>
      </c>
      <c r="AF22" s="134">
        <v>0.06</v>
      </c>
      <c r="AG22" s="134">
        <v>6.0699999999999997E-2</v>
      </c>
      <c r="AH22" s="134">
        <v>6.13E-2</v>
      </c>
      <c r="AI22" s="134">
        <v>6.2E-2</v>
      </c>
      <c r="AJ22" s="134">
        <v>6.2700000000000006E-2</v>
      </c>
      <c r="AK22" s="134">
        <v>6.3399999999999998E-2</v>
      </c>
      <c r="AL22" s="134">
        <v>6.4100000000000004E-2</v>
      </c>
      <c r="AM22" s="134">
        <v>6.4799999999999996E-2</v>
      </c>
      <c r="AN22" s="134">
        <v>6.5500000000000003E-2</v>
      </c>
      <c r="AO22" s="134">
        <v>6.6199999999999995E-2</v>
      </c>
      <c r="AP22" s="134">
        <v>6.6900000000000001E-2</v>
      </c>
      <c r="AQ22" s="135">
        <v>6.7599999999999993E-2</v>
      </c>
    </row>
    <row r="23" spans="1:43" x14ac:dyDescent="0.3">
      <c r="A23" s="133" t="s">
        <v>10</v>
      </c>
      <c r="B23" s="134" t="s">
        <v>92</v>
      </c>
      <c r="C23" s="134" t="s">
        <v>201</v>
      </c>
      <c r="D23" s="134"/>
      <c r="E23" s="134" t="s">
        <v>7</v>
      </c>
      <c r="F23" s="134" t="s">
        <v>191</v>
      </c>
      <c r="G23" s="134" t="s">
        <v>198</v>
      </c>
      <c r="H23" s="134"/>
      <c r="I23" s="134"/>
      <c r="J23" s="134"/>
      <c r="K23" s="134">
        <v>3.0590999999999999</v>
      </c>
      <c r="L23" s="134">
        <v>2.9862000000000002</v>
      </c>
      <c r="M23" s="134">
        <v>2.9862000000000002</v>
      </c>
      <c r="N23" s="134">
        <v>2.9862000000000002</v>
      </c>
      <c r="O23" s="134">
        <v>2.9862000000000002</v>
      </c>
      <c r="P23" s="134">
        <v>2.9862000000000002</v>
      </c>
      <c r="Q23" s="134">
        <v>2.9862000000000002</v>
      </c>
      <c r="R23" s="134">
        <v>2.9226000000000001</v>
      </c>
      <c r="S23" s="134">
        <v>2.8567</v>
      </c>
      <c r="T23" s="134">
        <v>2.7907000000000002</v>
      </c>
      <c r="U23" s="134">
        <v>2.7248000000000001</v>
      </c>
      <c r="V23" s="134">
        <v>2.6587999999999998</v>
      </c>
      <c r="W23" s="134">
        <v>2.5929000000000002</v>
      </c>
      <c r="X23" s="134">
        <v>2.5268999999999999</v>
      </c>
      <c r="Y23" s="134">
        <v>2.4609999999999999</v>
      </c>
      <c r="Z23" s="134">
        <v>2.3950999999999998</v>
      </c>
      <c r="AA23" s="134">
        <v>2.3290999999999999</v>
      </c>
      <c r="AB23" s="134">
        <v>2.2631999999999999</v>
      </c>
      <c r="AC23" s="134">
        <v>2.1972</v>
      </c>
      <c r="AD23" s="134">
        <v>2.1313</v>
      </c>
      <c r="AE23" s="134">
        <v>2.0653000000000001</v>
      </c>
      <c r="AF23" s="134">
        <v>1.9994000000000001</v>
      </c>
      <c r="AG23" s="134">
        <v>1.9334</v>
      </c>
      <c r="AH23" s="134">
        <v>1.8674999999999999</v>
      </c>
      <c r="AI23" s="134">
        <v>1.8015000000000001</v>
      </c>
      <c r="AJ23" s="134">
        <v>1.7356</v>
      </c>
      <c r="AK23" s="134">
        <v>1.6697</v>
      </c>
      <c r="AL23" s="134">
        <v>1.6036999999999999</v>
      </c>
      <c r="AM23" s="134">
        <v>1.5378000000000001</v>
      </c>
      <c r="AN23" s="134">
        <v>1.4718</v>
      </c>
      <c r="AO23" s="134">
        <v>1.4058999999999999</v>
      </c>
      <c r="AP23" s="134">
        <v>1.3373999999999999</v>
      </c>
      <c r="AQ23" s="135">
        <v>1.2796000000000001</v>
      </c>
    </row>
    <row r="24" spans="1:43" x14ac:dyDescent="0.3">
      <c r="A24" s="133" t="s">
        <v>10</v>
      </c>
      <c r="B24" s="134" t="s">
        <v>92</v>
      </c>
      <c r="C24" s="134" t="s">
        <v>202</v>
      </c>
      <c r="D24" s="134"/>
      <c r="E24" s="134" t="s">
        <v>7</v>
      </c>
      <c r="F24" s="134" t="s">
        <v>191</v>
      </c>
      <c r="G24" s="134" t="s">
        <v>198</v>
      </c>
      <c r="H24" s="134"/>
      <c r="I24" s="134"/>
      <c r="J24" s="134"/>
      <c r="K24" s="134">
        <v>0.42480000000000001</v>
      </c>
      <c r="L24" s="134">
        <v>0.41570000000000001</v>
      </c>
      <c r="M24" s="134">
        <v>0.41570000000000001</v>
      </c>
      <c r="N24" s="134">
        <v>0.41570000000000001</v>
      </c>
      <c r="O24" s="134">
        <v>0.41570000000000001</v>
      </c>
      <c r="P24" s="134">
        <v>0.41570000000000001</v>
      </c>
      <c r="Q24" s="134">
        <v>0.41570000000000001</v>
      </c>
      <c r="R24" s="134">
        <v>0.41120000000000001</v>
      </c>
      <c r="S24" s="134">
        <v>0.40629999999999999</v>
      </c>
      <c r="T24" s="134">
        <v>0.40150000000000002</v>
      </c>
      <c r="U24" s="134">
        <v>0.3967</v>
      </c>
      <c r="V24" s="134">
        <v>0.39179999999999998</v>
      </c>
      <c r="W24" s="134">
        <v>0.38700000000000001</v>
      </c>
      <c r="X24" s="134">
        <v>0.3821</v>
      </c>
      <c r="Y24" s="134">
        <v>0.37730000000000002</v>
      </c>
      <c r="Z24" s="134">
        <v>0.3725</v>
      </c>
      <c r="AA24" s="134">
        <v>0.36759999999999998</v>
      </c>
      <c r="AB24" s="134">
        <v>0.36280000000000001</v>
      </c>
      <c r="AC24" s="134">
        <v>0.3579</v>
      </c>
      <c r="AD24" s="134">
        <v>0.35310000000000002</v>
      </c>
      <c r="AE24" s="134">
        <v>0.3483</v>
      </c>
      <c r="AF24" s="134">
        <v>0.34339999999999998</v>
      </c>
      <c r="AG24" s="134">
        <v>0.33860000000000001</v>
      </c>
      <c r="AH24" s="134">
        <v>0.3337</v>
      </c>
      <c r="AI24" s="134">
        <v>0.32890000000000003</v>
      </c>
      <c r="AJ24" s="134">
        <v>0.3241</v>
      </c>
      <c r="AK24" s="134">
        <v>0.31919999999999998</v>
      </c>
      <c r="AL24" s="134">
        <v>0.31440000000000001</v>
      </c>
      <c r="AM24" s="134">
        <v>0.30959999999999999</v>
      </c>
      <c r="AN24" s="134">
        <v>0.30470000000000003</v>
      </c>
      <c r="AO24" s="134">
        <v>0.2999</v>
      </c>
      <c r="AP24" s="134">
        <v>0.29609999999999997</v>
      </c>
      <c r="AQ24" s="135">
        <v>0.2913</v>
      </c>
    </row>
    <row r="25" spans="1:43" x14ac:dyDescent="0.3">
      <c r="A25" s="133" t="s">
        <v>10</v>
      </c>
      <c r="B25" s="134" t="s">
        <v>92</v>
      </c>
      <c r="C25" s="134" t="s">
        <v>203</v>
      </c>
      <c r="D25" s="134"/>
      <c r="E25" s="134" t="s">
        <v>7</v>
      </c>
      <c r="F25" s="134" t="s">
        <v>191</v>
      </c>
      <c r="G25" s="134" t="s">
        <v>198</v>
      </c>
      <c r="H25" s="134"/>
      <c r="I25" s="134"/>
      <c r="J25" s="134"/>
      <c r="K25" s="134">
        <v>1.0054000000000001</v>
      </c>
      <c r="L25" s="134">
        <v>1.0034000000000001</v>
      </c>
      <c r="M25" s="134">
        <v>1.0034000000000001</v>
      </c>
      <c r="N25" s="134">
        <v>1.0034000000000001</v>
      </c>
      <c r="O25" s="134">
        <v>1.0034000000000001</v>
      </c>
      <c r="P25" s="134">
        <v>1.0034000000000001</v>
      </c>
      <c r="Q25" s="134">
        <v>1.0034000000000001</v>
      </c>
      <c r="R25" s="134">
        <v>0.99409999999999998</v>
      </c>
      <c r="S25" s="134">
        <v>0.98409999999999997</v>
      </c>
      <c r="T25" s="134">
        <v>0.97399999999999998</v>
      </c>
      <c r="U25" s="134">
        <v>0.96389999999999998</v>
      </c>
      <c r="V25" s="134">
        <v>0.95389999999999997</v>
      </c>
      <c r="W25" s="134">
        <v>0.94379999999999997</v>
      </c>
      <c r="X25" s="134">
        <v>0.93369999999999997</v>
      </c>
      <c r="Y25" s="134">
        <v>0.92359999999999998</v>
      </c>
      <c r="Z25" s="134">
        <v>0.91359999999999997</v>
      </c>
      <c r="AA25" s="134">
        <v>0.90349999999999997</v>
      </c>
      <c r="AB25" s="134">
        <v>0.89339999999999997</v>
      </c>
      <c r="AC25" s="134">
        <v>0.88339999999999996</v>
      </c>
      <c r="AD25" s="134">
        <v>0.87329999999999997</v>
      </c>
      <c r="AE25" s="134">
        <v>0.86319999999999997</v>
      </c>
      <c r="AF25" s="134">
        <v>0.85319999999999996</v>
      </c>
      <c r="AG25" s="134">
        <v>0.84309999999999996</v>
      </c>
      <c r="AH25" s="134">
        <v>0.83299999999999996</v>
      </c>
      <c r="AI25" s="134">
        <v>0.82299999999999995</v>
      </c>
      <c r="AJ25" s="134">
        <v>0.81289999999999996</v>
      </c>
      <c r="AK25" s="134">
        <v>0.80279999999999996</v>
      </c>
      <c r="AL25" s="134">
        <v>0.79269999999999996</v>
      </c>
      <c r="AM25" s="134">
        <v>0.78269999999999995</v>
      </c>
      <c r="AN25" s="134">
        <v>0.77259999999999995</v>
      </c>
      <c r="AO25" s="134">
        <v>0.76249999999999996</v>
      </c>
      <c r="AP25" s="134">
        <v>0.754</v>
      </c>
      <c r="AQ25" s="135">
        <v>0.73560000000000003</v>
      </c>
    </row>
    <row r="26" spans="1:43" x14ac:dyDescent="0.3">
      <c r="A26" s="133" t="s">
        <v>10</v>
      </c>
      <c r="B26" s="134" t="s">
        <v>92</v>
      </c>
      <c r="C26" s="134" t="s">
        <v>204</v>
      </c>
      <c r="D26" s="134"/>
      <c r="E26" s="134" t="s">
        <v>7</v>
      </c>
      <c r="F26" s="134" t="s">
        <v>191</v>
      </c>
      <c r="G26" s="134" t="s">
        <v>198</v>
      </c>
      <c r="H26" s="134"/>
      <c r="I26" s="134"/>
      <c r="J26" s="134"/>
      <c r="K26" s="134">
        <v>0.1333</v>
      </c>
      <c r="L26" s="134">
        <v>0.1313</v>
      </c>
      <c r="M26" s="134">
        <v>0.13150000000000001</v>
      </c>
      <c r="N26" s="134">
        <v>0.1313</v>
      </c>
      <c r="O26" s="134">
        <v>0.1313</v>
      </c>
      <c r="P26" s="134">
        <v>0.1313</v>
      </c>
      <c r="Q26" s="134">
        <v>0.1313</v>
      </c>
      <c r="R26" s="134">
        <v>0.1323</v>
      </c>
      <c r="S26" s="134">
        <v>0.1333</v>
      </c>
      <c r="T26" s="134">
        <v>0.1343</v>
      </c>
      <c r="U26" s="134">
        <v>0.1353</v>
      </c>
      <c r="V26" s="134">
        <v>0.1363</v>
      </c>
      <c r="W26" s="134">
        <v>0.13719999999999999</v>
      </c>
      <c r="X26" s="134">
        <v>0.13819999999999999</v>
      </c>
      <c r="Y26" s="134">
        <v>0.13919999999999999</v>
      </c>
      <c r="Z26" s="134">
        <v>0.14019999999999999</v>
      </c>
      <c r="AA26" s="134">
        <v>0.14119999999999999</v>
      </c>
      <c r="AB26" s="134">
        <v>0.14219999999999999</v>
      </c>
      <c r="AC26" s="134">
        <v>0.14319999999999999</v>
      </c>
      <c r="AD26" s="134">
        <v>0.14419999999999999</v>
      </c>
      <c r="AE26" s="134">
        <v>0.1452</v>
      </c>
      <c r="AF26" s="134">
        <v>0.1462</v>
      </c>
      <c r="AG26" s="134">
        <v>0.14710000000000001</v>
      </c>
      <c r="AH26" s="134">
        <v>0.14810000000000001</v>
      </c>
      <c r="AI26" s="134">
        <v>0.14910000000000001</v>
      </c>
      <c r="AJ26" s="134">
        <v>0.15010000000000001</v>
      </c>
      <c r="AK26" s="134">
        <v>0.15110000000000001</v>
      </c>
      <c r="AL26" s="134">
        <v>0.15210000000000001</v>
      </c>
      <c r="AM26" s="134">
        <v>0.15310000000000001</v>
      </c>
      <c r="AN26" s="134">
        <v>0.15409999999999999</v>
      </c>
      <c r="AO26" s="134">
        <v>0.15509999999999999</v>
      </c>
      <c r="AP26" s="134">
        <v>0.15609999999999999</v>
      </c>
      <c r="AQ26" s="135">
        <v>0.157</v>
      </c>
    </row>
    <row r="27" spans="1:43" x14ac:dyDescent="0.3">
      <c r="A27" s="133" t="s">
        <v>10</v>
      </c>
      <c r="B27" s="134" t="s">
        <v>92</v>
      </c>
      <c r="C27" s="134" t="s">
        <v>205</v>
      </c>
      <c r="D27" s="134"/>
      <c r="E27" s="134" t="s">
        <v>7</v>
      </c>
      <c r="F27" s="134" t="s">
        <v>191</v>
      </c>
      <c r="G27" s="134" t="s">
        <v>198</v>
      </c>
      <c r="H27" s="134"/>
      <c r="I27" s="134"/>
      <c r="J27" s="134"/>
      <c r="K27" s="134">
        <v>9.9000000000000005E-2</v>
      </c>
      <c r="L27" s="134">
        <v>9.5500000000000002E-2</v>
      </c>
      <c r="M27" s="134">
        <v>9.5500000000000002E-2</v>
      </c>
      <c r="N27" s="134">
        <v>9.5500000000000002E-2</v>
      </c>
      <c r="O27" s="134">
        <v>9.5500000000000002E-2</v>
      </c>
      <c r="P27" s="134">
        <v>9.5500000000000002E-2</v>
      </c>
      <c r="Q27" s="134">
        <v>9.5500000000000002E-2</v>
      </c>
      <c r="R27" s="134">
        <v>9.5500000000000002E-2</v>
      </c>
      <c r="S27" s="134">
        <v>9.5500000000000002E-2</v>
      </c>
      <c r="T27" s="134">
        <v>9.5500000000000002E-2</v>
      </c>
      <c r="U27" s="134">
        <v>9.5500000000000002E-2</v>
      </c>
      <c r="V27" s="134">
        <v>9.5500000000000002E-2</v>
      </c>
      <c r="W27" s="134">
        <v>9.5500000000000002E-2</v>
      </c>
      <c r="X27" s="134">
        <v>9.5500000000000002E-2</v>
      </c>
      <c r="Y27" s="134">
        <v>9.5500000000000002E-2</v>
      </c>
      <c r="Z27" s="134">
        <v>9.5500000000000002E-2</v>
      </c>
      <c r="AA27" s="134">
        <v>9.5500000000000002E-2</v>
      </c>
      <c r="AB27" s="134">
        <v>9.5500000000000002E-2</v>
      </c>
      <c r="AC27" s="134">
        <v>9.5500000000000002E-2</v>
      </c>
      <c r="AD27" s="134">
        <v>9.5500000000000002E-2</v>
      </c>
      <c r="AE27" s="134">
        <v>9.5500000000000002E-2</v>
      </c>
      <c r="AF27" s="134">
        <v>9.5500000000000002E-2</v>
      </c>
      <c r="AG27" s="134">
        <v>9.5500000000000002E-2</v>
      </c>
      <c r="AH27" s="134">
        <v>9.5500000000000002E-2</v>
      </c>
      <c r="AI27" s="134">
        <v>9.5500000000000002E-2</v>
      </c>
      <c r="AJ27" s="134">
        <v>9.5500000000000002E-2</v>
      </c>
      <c r="AK27" s="134">
        <v>9.5500000000000002E-2</v>
      </c>
      <c r="AL27" s="134">
        <v>9.5500000000000002E-2</v>
      </c>
      <c r="AM27" s="134">
        <v>9.5500000000000002E-2</v>
      </c>
      <c r="AN27" s="134">
        <v>9.5500000000000002E-2</v>
      </c>
      <c r="AO27" s="134">
        <v>9.5500000000000002E-2</v>
      </c>
      <c r="AP27" s="134">
        <v>9.5500000000000002E-2</v>
      </c>
      <c r="AQ27" s="135">
        <v>9.5500000000000002E-2</v>
      </c>
    </row>
    <row r="28" spans="1:43" x14ac:dyDescent="0.3">
      <c r="A28" s="133" t="s">
        <v>10</v>
      </c>
      <c r="B28" s="134" t="s">
        <v>92</v>
      </c>
      <c r="C28" s="134" t="s">
        <v>206</v>
      </c>
      <c r="D28" s="134"/>
      <c r="E28" s="134" t="s">
        <v>7</v>
      </c>
      <c r="F28" s="134" t="s">
        <v>191</v>
      </c>
      <c r="G28" s="134" t="s">
        <v>198</v>
      </c>
      <c r="H28" s="134"/>
      <c r="I28" s="134"/>
      <c r="J28" s="134"/>
      <c r="K28" s="134">
        <v>6.3600000000000004E-2</v>
      </c>
      <c r="L28" s="134">
        <v>6.3600000000000004E-2</v>
      </c>
      <c r="M28" s="134">
        <v>6.3600000000000004E-2</v>
      </c>
      <c r="N28" s="134">
        <v>6.3600000000000004E-2</v>
      </c>
      <c r="O28" s="134">
        <v>6.3600000000000004E-2</v>
      </c>
      <c r="P28" s="134">
        <v>6.3600000000000004E-2</v>
      </c>
      <c r="Q28" s="134">
        <v>6.3600000000000004E-2</v>
      </c>
      <c r="R28" s="134">
        <v>6.3299999999999995E-2</v>
      </c>
      <c r="S28" s="134">
        <v>6.3E-2</v>
      </c>
      <c r="T28" s="134">
        <v>6.2600000000000003E-2</v>
      </c>
      <c r="U28" s="134">
        <v>6.2300000000000001E-2</v>
      </c>
      <c r="V28" s="134">
        <v>6.2E-2</v>
      </c>
      <c r="W28" s="134">
        <v>6.1699999999999998E-2</v>
      </c>
      <c r="X28" s="134">
        <v>6.13E-2</v>
      </c>
      <c r="Y28" s="134">
        <v>6.0999999999999999E-2</v>
      </c>
      <c r="Z28" s="134">
        <v>6.0699999999999997E-2</v>
      </c>
      <c r="AA28" s="134">
        <v>6.0400000000000002E-2</v>
      </c>
      <c r="AB28" s="134">
        <v>0.06</v>
      </c>
      <c r="AC28" s="134">
        <v>5.9700000000000003E-2</v>
      </c>
      <c r="AD28" s="134">
        <v>5.9400000000000001E-2</v>
      </c>
      <c r="AE28" s="134">
        <v>5.91E-2</v>
      </c>
      <c r="AF28" s="134">
        <v>5.8700000000000002E-2</v>
      </c>
      <c r="AG28" s="134">
        <v>5.8400000000000001E-2</v>
      </c>
      <c r="AH28" s="134">
        <v>5.8099999999999999E-2</v>
      </c>
      <c r="AI28" s="134">
        <v>5.7799999999999997E-2</v>
      </c>
      <c r="AJ28" s="134">
        <v>5.74E-2</v>
      </c>
      <c r="AK28" s="134">
        <v>5.7099999999999998E-2</v>
      </c>
      <c r="AL28" s="134">
        <v>5.6800000000000003E-2</v>
      </c>
      <c r="AM28" s="134">
        <v>5.6399999999999999E-2</v>
      </c>
      <c r="AN28" s="134">
        <v>5.6099999999999997E-2</v>
      </c>
      <c r="AO28" s="134">
        <v>5.5800000000000002E-2</v>
      </c>
      <c r="AP28" s="134">
        <v>5.5500000000000001E-2</v>
      </c>
      <c r="AQ28" s="135">
        <v>5.5100000000000003E-2</v>
      </c>
    </row>
    <row r="29" spans="1:43" x14ac:dyDescent="0.3">
      <c r="A29" s="133" t="s">
        <v>10</v>
      </c>
      <c r="B29" s="134" t="s">
        <v>92</v>
      </c>
      <c r="C29" s="134" t="s">
        <v>207</v>
      </c>
      <c r="D29" s="134"/>
      <c r="E29" s="134" t="s">
        <v>7</v>
      </c>
      <c r="F29" s="134" t="s">
        <v>191</v>
      </c>
      <c r="G29" s="134" t="s">
        <v>198</v>
      </c>
      <c r="H29" s="134"/>
      <c r="I29" s="134"/>
      <c r="J29" s="134"/>
      <c r="K29" s="134">
        <v>0.25609999999999999</v>
      </c>
      <c r="L29" s="134">
        <v>0.214</v>
      </c>
      <c r="M29" s="134">
        <v>0.12709999999999999</v>
      </c>
      <c r="N29" s="134">
        <v>0.12670000000000001</v>
      </c>
      <c r="O29" s="134">
        <v>0.12670000000000001</v>
      </c>
      <c r="P29" s="134">
        <v>0.12670000000000001</v>
      </c>
      <c r="Q29" s="134">
        <v>0.12670000000000001</v>
      </c>
      <c r="R29" s="134">
        <v>0.21279999999999999</v>
      </c>
      <c r="S29" s="134">
        <v>0.21240000000000001</v>
      </c>
      <c r="T29" s="134">
        <v>0.21210000000000001</v>
      </c>
      <c r="U29" s="134">
        <v>0.2117</v>
      </c>
      <c r="V29" s="134">
        <v>0.21129999999999999</v>
      </c>
      <c r="W29" s="134">
        <v>0.2109</v>
      </c>
      <c r="X29" s="134">
        <v>0.21049999999999999</v>
      </c>
      <c r="Y29" s="134">
        <v>0.21010000000000001</v>
      </c>
      <c r="Z29" s="134">
        <v>0.2097</v>
      </c>
      <c r="AA29" s="134">
        <v>0.2094</v>
      </c>
      <c r="AB29" s="134">
        <v>0.20899999999999999</v>
      </c>
      <c r="AC29" s="134">
        <v>0.20860000000000001</v>
      </c>
      <c r="AD29" s="134">
        <v>0.2082</v>
      </c>
      <c r="AE29" s="134">
        <v>0.20780000000000001</v>
      </c>
      <c r="AF29" s="134">
        <v>0.2074</v>
      </c>
      <c r="AG29" s="134">
        <v>0.20699999999999999</v>
      </c>
      <c r="AH29" s="134">
        <v>0.20660000000000001</v>
      </c>
      <c r="AI29" s="134">
        <v>0.20630000000000001</v>
      </c>
      <c r="AJ29" s="134">
        <v>0.2059</v>
      </c>
      <c r="AK29" s="134">
        <v>0.20549999999999999</v>
      </c>
      <c r="AL29" s="134">
        <v>0.2051</v>
      </c>
      <c r="AM29" s="134">
        <v>0.20469999999999999</v>
      </c>
      <c r="AN29" s="134">
        <v>0.20430000000000001</v>
      </c>
      <c r="AO29" s="134">
        <v>0.2039</v>
      </c>
      <c r="AP29" s="134">
        <v>0.2036</v>
      </c>
      <c r="AQ29" s="135">
        <v>0.20319999999999999</v>
      </c>
    </row>
    <row r="30" spans="1:43" x14ac:dyDescent="0.3">
      <c r="A30" s="133" t="s">
        <v>10</v>
      </c>
      <c r="B30" s="134" t="s">
        <v>92</v>
      </c>
      <c r="C30" s="134" t="s">
        <v>208</v>
      </c>
      <c r="D30" s="134"/>
      <c r="E30" s="134" t="s">
        <v>7</v>
      </c>
      <c r="F30" s="134" t="s">
        <v>191</v>
      </c>
      <c r="G30" s="134" t="s">
        <v>198</v>
      </c>
      <c r="H30" s="134"/>
      <c r="I30" s="134"/>
      <c r="J30" s="134"/>
      <c r="K30" s="134">
        <v>1.1495</v>
      </c>
      <c r="L30" s="134">
        <v>1.1614</v>
      </c>
      <c r="M30" s="134">
        <v>1.1698</v>
      </c>
      <c r="N30" s="134">
        <v>1.1698</v>
      </c>
      <c r="O30" s="134">
        <v>1.1698</v>
      </c>
      <c r="P30" s="134">
        <v>1.1698</v>
      </c>
      <c r="Q30" s="134">
        <v>1.1698</v>
      </c>
      <c r="R30" s="134">
        <v>1.1355999999999999</v>
      </c>
      <c r="S30" s="134">
        <v>1.1013999999999999</v>
      </c>
      <c r="T30" s="134">
        <v>1.0671999999999999</v>
      </c>
      <c r="U30" s="134">
        <v>1.0329999999999999</v>
      </c>
      <c r="V30" s="134">
        <v>0.99890000000000001</v>
      </c>
      <c r="W30" s="134">
        <v>0.9647</v>
      </c>
      <c r="X30" s="134">
        <v>0.93049999999999999</v>
      </c>
      <c r="Y30" s="134">
        <v>0.89629999999999999</v>
      </c>
      <c r="Z30" s="134">
        <v>0.86209999999999998</v>
      </c>
      <c r="AA30" s="134">
        <v>0.82799999999999996</v>
      </c>
      <c r="AB30" s="134">
        <v>0.79379999999999995</v>
      </c>
      <c r="AC30" s="134">
        <v>0.75960000000000005</v>
      </c>
      <c r="AD30" s="134">
        <v>0.72540000000000004</v>
      </c>
      <c r="AE30" s="134">
        <v>0.69120000000000004</v>
      </c>
      <c r="AF30" s="134">
        <v>0.65710000000000002</v>
      </c>
      <c r="AG30" s="134">
        <v>0.62290000000000001</v>
      </c>
      <c r="AH30" s="134">
        <v>0.5887</v>
      </c>
      <c r="AI30" s="134">
        <v>0.55449999999999999</v>
      </c>
      <c r="AJ30" s="134">
        <v>0.52029999999999998</v>
      </c>
      <c r="AK30" s="134">
        <v>0.48620000000000002</v>
      </c>
      <c r="AL30" s="134">
        <v>0.45200000000000001</v>
      </c>
      <c r="AM30" s="134">
        <v>0.4178</v>
      </c>
      <c r="AN30" s="134">
        <v>0.3836</v>
      </c>
      <c r="AO30" s="134">
        <v>0.34939999999999999</v>
      </c>
      <c r="AP30" s="134">
        <v>0.31530000000000002</v>
      </c>
      <c r="AQ30" s="135">
        <v>0.28110000000000002</v>
      </c>
    </row>
    <row r="31" spans="1:43" x14ac:dyDescent="0.3">
      <c r="A31" s="133" t="s">
        <v>10</v>
      </c>
      <c r="B31" s="134" t="s">
        <v>92</v>
      </c>
      <c r="C31" s="134" t="s">
        <v>209</v>
      </c>
      <c r="D31" s="134"/>
      <c r="E31" s="134" t="s">
        <v>7</v>
      </c>
      <c r="F31" s="134" t="s">
        <v>191</v>
      </c>
      <c r="G31" s="134" t="s">
        <v>198</v>
      </c>
      <c r="H31" s="134"/>
      <c r="I31" s="134"/>
      <c r="J31" s="134"/>
      <c r="K31" s="134">
        <v>2.0799999999999999E-2</v>
      </c>
      <c r="L31" s="134">
        <v>2.0799999999999999E-2</v>
      </c>
      <c r="M31" s="134">
        <v>2.0799999999999999E-2</v>
      </c>
      <c r="N31" s="134">
        <v>2.0799999999999999E-2</v>
      </c>
      <c r="O31" s="134">
        <v>2.1700000000000001E-2</v>
      </c>
      <c r="P31" s="134">
        <v>2.1700000000000001E-2</v>
      </c>
      <c r="Q31" s="134">
        <v>2.1700000000000001E-2</v>
      </c>
      <c r="R31" s="134">
        <v>1.9099999999999999E-2</v>
      </c>
      <c r="S31" s="134">
        <v>1.66E-2</v>
      </c>
      <c r="T31" s="134">
        <v>1.41E-2</v>
      </c>
      <c r="U31" s="134">
        <v>1.1599999999999999E-2</v>
      </c>
      <c r="V31" s="134">
        <v>9.1000000000000004E-3</v>
      </c>
      <c r="W31" s="134">
        <v>6.6E-3</v>
      </c>
      <c r="X31" s="134">
        <v>4.0000000000000001E-3</v>
      </c>
      <c r="Y31" s="134">
        <v>1.5E-3</v>
      </c>
      <c r="Z31" s="134">
        <v>1E-3</v>
      </c>
      <c r="AA31" s="134">
        <v>1E-3</v>
      </c>
      <c r="AB31" s="134">
        <v>1E-3</v>
      </c>
      <c r="AC31" s="134">
        <v>1E-3</v>
      </c>
      <c r="AD31" s="134">
        <v>1E-3</v>
      </c>
      <c r="AE31" s="134">
        <v>1E-3</v>
      </c>
      <c r="AF31" s="134">
        <v>1E-3</v>
      </c>
      <c r="AG31" s="134">
        <v>1E-3</v>
      </c>
      <c r="AH31" s="134">
        <v>1E-3</v>
      </c>
      <c r="AI31" s="134">
        <v>1E-3</v>
      </c>
      <c r="AJ31" s="134">
        <v>1E-3</v>
      </c>
      <c r="AK31" s="134">
        <v>1E-3</v>
      </c>
      <c r="AL31" s="134">
        <v>1E-3</v>
      </c>
      <c r="AM31" s="134">
        <v>1E-3</v>
      </c>
      <c r="AN31" s="134">
        <v>1E-3</v>
      </c>
      <c r="AO31" s="134">
        <v>1E-3</v>
      </c>
      <c r="AP31" s="134">
        <v>1E-3</v>
      </c>
      <c r="AQ31" s="135">
        <v>1E-3</v>
      </c>
    </row>
    <row r="32" spans="1:43" x14ac:dyDescent="0.3">
      <c r="A32" s="133" t="s">
        <v>10</v>
      </c>
      <c r="B32" s="134" t="s">
        <v>92</v>
      </c>
      <c r="C32" s="134" t="s">
        <v>210</v>
      </c>
      <c r="D32" s="134"/>
      <c r="E32" s="134" t="s">
        <v>7</v>
      </c>
      <c r="F32" s="134" t="s">
        <v>191</v>
      </c>
      <c r="G32" s="134" t="s">
        <v>198</v>
      </c>
      <c r="H32" s="134"/>
      <c r="I32" s="134"/>
      <c r="J32" s="134"/>
      <c r="K32" s="134">
        <v>2.8666999999999998</v>
      </c>
      <c r="L32" s="134">
        <v>2.9106999999999998</v>
      </c>
      <c r="M32" s="134">
        <v>2.9523999999999999</v>
      </c>
      <c r="N32" s="134">
        <v>2.9653999999999998</v>
      </c>
      <c r="O32" s="134">
        <v>2.9784000000000002</v>
      </c>
      <c r="P32" s="134">
        <v>2.9784000000000002</v>
      </c>
      <c r="Q32" s="134">
        <v>2.9784000000000002</v>
      </c>
      <c r="R32" s="134">
        <v>2.9407999999999999</v>
      </c>
      <c r="S32" s="134">
        <v>2.9030999999999998</v>
      </c>
      <c r="T32" s="134">
        <v>2.8654999999999999</v>
      </c>
      <c r="U32" s="134">
        <v>2.8279000000000001</v>
      </c>
      <c r="V32" s="134">
        <v>2.7902999999999998</v>
      </c>
      <c r="W32" s="134">
        <v>2.7526999999999999</v>
      </c>
      <c r="X32" s="134">
        <v>2.7149999999999999</v>
      </c>
      <c r="Y32" s="134">
        <v>2.6774</v>
      </c>
      <c r="Z32" s="134">
        <v>2.6398000000000001</v>
      </c>
      <c r="AA32" s="134">
        <v>2.6021999999999998</v>
      </c>
      <c r="AB32" s="134">
        <v>2.5646</v>
      </c>
      <c r="AC32" s="134">
        <v>2.5268999999999999</v>
      </c>
      <c r="AD32" s="134">
        <v>2.4893000000000001</v>
      </c>
      <c r="AE32" s="134">
        <v>2.4517000000000002</v>
      </c>
      <c r="AF32" s="134">
        <v>2.4140999999999999</v>
      </c>
      <c r="AG32" s="134">
        <v>2.3763999999999998</v>
      </c>
      <c r="AH32" s="134">
        <v>2.3388</v>
      </c>
      <c r="AI32" s="134">
        <v>2.3012000000000001</v>
      </c>
      <c r="AJ32" s="134">
        <v>2.2635999999999998</v>
      </c>
      <c r="AK32" s="134">
        <v>2.226</v>
      </c>
      <c r="AL32" s="134">
        <v>2.1882999999999999</v>
      </c>
      <c r="AM32" s="134">
        <v>2.1507000000000001</v>
      </c>
      <c r="AN32" s="134">
        <v>2.1131000000000002</v>
      </c>
      <c r="AO32" s="134">
        <v>2.0754999999999999</v>
      </c>
      <c r="AP32" s="134">
        <v>2.0379</v>
      </c>
      <c r="AQ32" s="135">
        <v>2.0002</v>
      </c>
    </row>
    <row r="33" spans="1:43" s="189" customFormat="1" x14ac:dyDescent="0.3">
      <c r="A33" s="186" t="s">
        <v>10</v>
      </c>
      <c r="B33" s="187" t="s">
        <v>92</v>
      </c>
      <c r="C33" s="187" t="s">
        <v>301</v>
      </c>
      <c r="D33" s="187"/>
      <c r="E33" s="187" t="s">
        <v>7</v>
      </c>
      <c r="F33" s="187" t="s">
        <v>191</v>
      </c>
      <c r="G33" s="187" t="s">
        <v>198</v>
      </c>
      <c r="H33" s="187"/>
      <c r="I33" s="187"/>
      <c r="J33" s="187"/>
      <c r="K33" s="187">
        <v>0</v>
      </c>
      <c r="L33" s="187">
        <v>8.2771690000000397E-2</v>
      </c>
      <c r="M33" s="187">
        <v>0</v>
      </c>
      <c r="N33" s="187">
        <v>0</v>
      </c>
      <c r="O33" s="187">
        <v>0</v>
      </c>
      <c r="P33" s="187">
        <v>0</v>
      </c>
      <c r="Q33" s="187">
        <v>0</v>
      </c>
      <c r="R33" s="187">
        <v>5.9999999999999609E-2</v>
      </c>
      <c r="S33" s="187">
        <v>5.9999999999999609E-2</v>
      </c>
      <c r="T33" s="187">
        <v>5.9999999999999609E-2</v>
      </c>
      <c r="U33" s="187">
        <v>5.9999999999999609E-2</v>
      </c>
      <c r="V33" s="187">
        <v>5.9999999999999609E-2</v>
      </c>
      <c r="W33" s="187">
        <v>5.9999999999999609E-2</v>
      </c>
      <c r="X33" s="187">
        <v>5.9999999999999609E-2</v>
      </c>
      <c r="Y33" s="187">
        <v>5.9999999999999609E-2</v>
      </c>
      <c r="Z33" s="187">
        <v>5.9999999999999609E-2</v>
      </c>
      <c r="AA33" s="187">
        <v>5.9999999999999609E-2</v>
      </c>
      <c r="AB33" s="187">
        <v>5.9999999999999609E-2</v>
      </c>
      <c r="AC33" s="187">
        <v>5.9999999999999609E-2</v>
      </c>
      <c r="AD33" s="187">
        <v>5.9999999999999609E-2</v>
      </c>
      <c r="AE33" s="187">
        <v>5.9999999999999609E-2</v>
      </c>
      <c r="AF33" s="187">
        <v>5.9999999999999609E-2</v>
      </c>
      <c r="AG33" s="187">
        <v>5.9999999999999609E-2</v>
      </c>
      <c r="AH33" s="187">
        <v>5.9999999999999609E-2</v>
      </c>
      <c r="AI33" s="187">
        <v>5.9999999999999609E-2</v>
      </c>
      <c r="AJ33" s="187">
        <v>5.9999999999999609E-2</v>
      </c>
      <c r="AK33" s="187">
        <v>5.9999999999999609E-2</v>
      </c>
      <c r="AL33" s="187">
        <v>5.9999999999999609E-2</v>
      </c>
      <c r="AM33" s="187">
        <v>5.9999999999999609E-2</v>
      </c>
      <c r="AN33" s="187">
        <v>5.9999999999999609E-2</v>
      </c>
      <c r="AO33" s="187">
        <v>5.9999999999999609E-2</v>
      </c>
      <c r="AP33" s="187">
        <v>5.9999999999999609E-2</v>
      </c>
      <c r="AQ33" s="188">
        <v>5.9999999999999609E-2</v>
      </c>
    </row>
    <row r="34" spans="1:43" ht="15" thickBot="1" x14ac:dyDescent="0.35">
      <c r="A34" s="136" t="s">
        <v>10</v>
      </c>
      <c r="B34" s="105" t="s">
        <v>92</v>
      </c>
      <c r="C34" s="105" t="s">
        <v>211</v>
      </c>
      <c r="D34" s="105" t="s">
        <v>193</v>
      </c>
      <c r="E34" s="105" t="s">
        <v>7</v>
      </c>
      <c r="F34" s="105" t="s">
        <v>191</v>
      </c>
      <c r="G34" s="105" t="s">
        <v>198</v>
      </c>
      <c r="H34" s="105" t="s">
        <v>193</v>
      </c>
      <c r="I34" s="105" t="s">
        <v>193</v>
      </c>
      <c r="J34" s="105" t="s">
        <v>193</v>
      </c>
      <c r="K34" s="105">
        <v>7.4999999999999997E-2</v>
      </c>
      <c r="L34" s="105">
        <v>7.4999999999999997E-2</v>
      </c>
      <c r="M34" s="105">
        <v>7.4999999999999997E-2</v>
      </c>
      <c r="N34" s="105">
        <v>7.4999999999999997E-2</v>
      </c>
      <c r="O34" s="105">
        <v>7.4999999999999997E-2</v>
      </c>
      <c r="P34" s="105">
        <v>7.4999999999999997E-2</v>
      </c>
      <c r="Q34" s="105">
        <v>7.4999999999999997E-2</v>
      </c>
      <c r="R34" s="105">
        <v>6.3200000000000006E-2</v>
      </c>
      <c r="S34" s="105">
        <v>5.1299999999999998E-2</v>
      </c>
      <c r="T34" s="105">
        <v>3.95E-2</v>
      </c>
      <c r="U34" s="105">
        <v>2.7699999999999999E-2</v>
      </c>
      <c r="V34" s="105">
        <v>1.5900000000000001E-2</v>
      </c>
      <c r="W34" s="105">
        <v>4.1000000000000003E-3</v>
      </c>
      <c r="X34" s="105">
        <v>3.0000000000000001E-3</v>
      </c>
      <c r="Y34" s="105">
        <v>2E-3</v>
      </c>
      <c r="Z34" s="105">
        <v>1E-3</v>
      </c>
      <c r="AA34" s="105">
        <v>1E-3</v>
      </c>
      <c r="AB34" s="105">
        <v>1E-3</v>
      </c>
      <c r="AC34" s="105">
        <v>1E-3</v>
      </c>
      <c r="AD34" s="105">
        <v>1E-3</v>
      </c>
      <c r="AE34" s="105">
        <v>1E-3</v>
      </c>
      <c r="AF34" s="105">
        <v>1E-3</v>
      </c>
      <c r="AG34" s="105">
        <v>1E-3</v>
      </c>
      <c r="AH34" s="105">
        <v>1E-3</v>
      </c>
      <c r="AI34" s="105">
        <v>1E-3</v>
      </c>
      <c r="AJ34" s="105">
        <v>1E-3</v>
      </c>
      <c r="AK34" s="105">
        <v>1E-3</v>
      </c>
      <c r="AL34" s="105">
        <v>1E-3</v>
      </c>
      <c r="AM34" s="105">
        <v>1E-3</v>
      </c>
      <c r="AN34" s="105">
        <v>1E-3</v>
      </c>
      <c r="AO34" s="105">
        <v>1E-3</v>
      </c>
      <c r="AP34" s="105">
        <v>1E-3</v>
      </c>
      <c r="AQ34" s="124">
        <v>1E-3</v>
      </c>
    </row>
    <row r="35" spans="1:43" x14ac:dyDescent="0.3">
      <c r="A35" s="132" t="s">
        <v>10</v>
      </c>
      <c r="B35" s="130" t="s">
        <v>72</v>
      </c>
      <c r="C35" s="130" t="s">
        <v>197</v>
      </c>
      <c r="D35" s="130" t="s">
        <v>193</v>
      </c>
      <c r="E35" s="130" t="s">
        <v>7</v>
      </c>
      <c r="F35" s="130" t="s">
        <v>191</v>
      </c>
      <c r="G35" s="130" t="s">
        <v>198</v>
      </c>
      <c r="H35" s="130" t="s">
        <v>193</v>
      </c>
      <c r="I35" s="130" t="s">
        <v>193</v>
      </c>
      <c r="J35" s="130" t="s">
        <v>193</v>
      </c>
      <c r="K35" s="190">
        <v>4.2342300000000002</v>
      </c>
      <c r="L35" s="190">
        <v>4.3170844616900004</v>
      </c>
      <c r="M35" s="190">
        <v>4.3170843615899992</v>
      </c>
      <c r="N35" s="190">
        <v>4.3170843615899992</v>
      </c>
      <c r="O35" s="190">
        <v>4.3170843615899992</v>
      </c>
      <c r="P35" s="190">
        <v>4.3170843615899992</v>
      </c>
      <c r="Q35" s="190">
        <v>4.3170843615899992</v>
      </c>
      <c r="R35" s="130">
        <v>4.4165000000000001</v>
      </c>
      <c r="S35" s="130">
        <v>4.4771000000000001</v>
      </c>
      <c r="T35" s="130">
        <v>4.5377000000000001</v>
      </c>
      <c r="U35" s="130">
        <v>4.5983000000000001</v>
      </c>
      <c r="V35" s="130">
        <v>4.6589</v>
      </c>
      <c r="W35" s="130">
        <v>4.7195</v>
      </c>
      <c r="X35" s="130">
        <v>4.7801</v>
      </c>
      <c r="Y35" s="130">
        <v>4.8407</v>
      </c>
      <c r="Z35" s="130">
        <v>4.9013</v>
      </c>
      <c r="AA35" s="130">
        <v>4.9619</v>
      </c>
      <c r="AB35" s="130">
        <v>5.0225</v>
      </c>
      <c r="AC35" s="130">
        <v>5.0831</v>
      </c>
      <c r="AD35" s="130">
        <v>5.1436999999999999</v>
      </c>
      <c r="AE35" s="130">
        <v>5.2042999999999999</v>
      </c>
      <c r="AF35" s="130">
        <v>5.2648999999999999</v>
      </c>
      <c r="AG35" s="130">
        <v>5.3254999999999999</v>
      </c>
      <c r="AH35" s="130">
        <v>5.3860999999999999</v>
      </c>
      <c r="AI35" s="130">
        <v>5.4466999999999999</v>
      </c>
      <c r="AJ35" s="130">
        <v>5.5072999999999999</v>
      </c>
      <c r="AK35" s="130">
        <v>5.5678999999999998</v>
      </c>
      <c r="AL35" s="130">
        <v>5.6284999999999998</v>
      </c>
      <c r="AM35" s="130">
        <v>5.6890999999999998</v>
      </c>
      <c r="AN35" s="130">
        <v>5.7496999999999998</v>
      </c>
      <c r="AO35" s="130">
        <v>5.8102999999999998</v>
      </c>
      <c r="AP35" s="130">
        <v>5.8708999999999998</v>
      </c>
      <c r="AQ35" s="131">
        <v>5.9314999999999998</v>
      </c>
    </row>
    <row r="36" spans="1:43" x14ac:dyDescent="0.3">
      <c r="A36" s="133" t="s">
        <v>10</v>
      </c>
      <c r="B36" s="134" t="s">
        <v>72</v>
      </c>
      <c r="C36" s="134" t="s">
        <v>199</v>
      </c>
      <c r="D36" s="134"/>
      <c r="E36" s="134" t="s">
        <v>7</v>
      </c>
      <c r="F36" s="134" t="s">
        <v>191</v>
      </c>
      <c r="G36" s="134" t="s">
        <v>198</v>
      </c>
      <c r="H36" s="134"/>
      <c r="I36" s="134"/>
      <c r="J36" s="134"/>
      <c r="K36" s="191">
        <v>1.9519499999999996</v>
      </c>
      <c r="L36" s="191">
        <v>1.9539298478699998</v>
      </c>
      <c r="M36" s="191">
        <v>1.9539298478699998</v>
      </c>
      <c r="N36" s="191">
        <v>1.9539298478699998</v>
      </c>
      <c r="O36" s="191">
        <v>1.9539298478699998</v>
      </c>
      <c r="P36" s="191">
        <v>1.9539298478699998</v>
      </c>
      <c r="Q36" s="191">
        <v>1.9539298478699998</v>
      </c>
      <c r="R36" s="134">
        <v>1.9917</v>
      </c>
      <c r="S36" s="134">
        <v>2.0118999999999998</v>
      </c>
      <c r="T36" s="134">
        <v>2.0320999999999998</v>
      </c>
      <c r="U36" s="134">
        <v>2.0522999999999998</v>
      </c>
      <c r="V36" s="134">
        <v>2.0724999999999998</v>
      </c>
      <c r="W36" s="134">
        <v>2.0926999999999998</v>
      </c>
      <c r="X36" s="134">
        <v>2.1128999999999998</v>
      </c>
      <c r="Y36" s="134">
        <v>2.1331000000000002</v>
      </c>
      <c r="Z36" s="134">
        <v>2.1533000000000002</v>
      </c>
      <c r="AA36" s="134">
        <v>2.1735000000000002</v>
      </c>
      <c r="AB36" s="134">
        <v>2.1937000000000002</v>
      </c>
      <c r="AC36" s="134">
        <v>2.2139000000000002</v>
      </c>
      <c r="AD36" s="134">
        <v>2.2341000000000002</v>
      </c>
      <c r="AE36" s="134">
        <v>2.2543000000000002</v>
      </c>
      <c r="AF36" s="134">
        <v>2.2745000000000002</v>
      </c>
      <c r="AG36" s="134">
        <v>2.2947000000000002</v>
      </c>
      <c r="AH36" s="134">
        <v>2.3149000000000002</v>
      </c>
      <c r="AI36" s="134">
        <v>2.3351000000000002</v>
      </c>
      <c r="AJ36" s="134">
        <v>2.3553000000000002</v>
      </c>
      <c r="AK36" s="134">
        <v>2.3755000000000002</v>
      </c>
      <c r="AL36" s="134">
        <v>2.3957000000000002</v>
      </c>
      <c r="AM36" s="134">
        <v>2.4159000000000002</v>
      </c>
      <c r="AN36" s="134">
        <v>2.4361000000000002</v>
      </c>
      <c r="AO36" s="134">
        <v>2.4563000000000001</v>
      </c>
      <c r="AP36" s="134">
        <v>2.4765000000000001</v>
      </c>
      <c r="AQ36" s="135">
        <v>2.4967000000000001</v>
      </c>
    </row>
    <row r="37" spans="1:43" x14ac:dyDescent="0.3">
      <c r="A37" s="133" t="s">
        <v>10</v>
      </c>
      <c r="B37" s="134" t="s">
        <v>72</v>
      </c>
      <c r="C37" s="134" t="s">
        <v>200</v>
      </c>
      <c r="D37" s="134"/>
      <c r="E37" s="134" t="s">
        <v>7</v>
      </c>
      <c r="F37" s="134" t="s">
        <v>191</v>
      </c>
      <c r="G37" s="134" t="s">
        <v>198</v>
      </c>
      <c r="H37" s="134"/>
      <c r="I37" s="134"/>
      <c r="J37" s="134"/>
      <c r="K37" s="134">
        <v>5.0500000000000003E-2</v>
      </c>
      <c r="L37" s="134">
        <v>5.0599999999999999E-2</v>
      </c>
      <c r="M37" s="134">
        <v>5.0599999999999999E-2</v>
      </c>
      <c r="N37" s="134">
        <v>5.0599999999999999E-2</v>
      </c>
      <c r="O37" s="134">
        <v>5.0599999999999999E-2</v>
      </c>
      <c r="P37" s="134">
        <v>5.0599999999999999E-2</v>
      </c>
      <c r="Q37" s="134">
        <v>5.0599999999999999E-2</v>
      </c>
      <c r="R37" s="134">
        <v>5.1299999999999998E-2</v>
      </c>
      <c r="S37" s="134">
        <v>5.1999999999999998E-2</v>
      </c>
      <c r="T37" s="134">
        <v>5.2699999999999997E-2</v>
      </c>
      <c r="U37" s="134">
        <v>5.3400000000000003E-2</v>
      </c>
      <c r="V37" s="134">
        <v>5.4100000000000002E-2</v>
      </c>
      <c r="W37" s="134">
        <v>5.4800000000000001E-2</v>
      </c>
      <c r="X37" s="134">
        <v>5.5500000000000001E-2</v>
      </c>
      <c r="Y37" s="134">
        <v>5.62E-2</v>
      </c>
      <c r="Z37" s="134">
        <v>5.6899999999999999E-2</v>
      </c>
      <c r="AA37" s="134">
        <v>5.7599999999999998E-2</v>
      </c>
      <c r="AB37" s="134">
        <v>5.8299999999999998E-2</v>
      </c>
      <c r="AC37" s="134">
        <v>5.8999999999999997E-2</v>
      </c>
      <c r="AD37" s="134">
        <v>5.9799999999999999E-2</v>
      </c>
      <c r="AE37" s="134">
        <v>6.0499999999999998E-2</v>
      </c>
      <c r="AF37" s="134">
        <v>6.1199999999999997E-2</v>
      </c>
      <c r="AG37" s="134">
        <v>6.1899999999999997E-2</v>
      </c>
      <c r="AH37" s="134">
        <v>6.2600000000000003E-2</v>
      </c>
      <c r="AI37" s="134">
        <v>6.3299999999999995E-2</v>
      </c>
      <c r="AJ37" s="134">
        <v>6.4000000000000001E-2</v>
      </c>
      <c r="AK37" s="134">
        <v>6.4699999999999994E-2</v>
      </c>
      <c r="AL37" s="134">
        <v>6.54E-2</v>
      </c>
      <c r="AM37" s="134">
        <v>6.6100000000000006E-2</v>
      </c>
      <c r="AN37" s="134">
        <v>6.6799999999999998E-2</v>
      </c>
      <c r="AO37" s="134">
        <v>6.7500000000000004E-2</v>
      </c>
      <c r="AP37" s="134">
        <v>6.8199999999999997E-2</v>
      </c>
      <c r="AQ37" s="135">
        <v>6.8900000000000003E-2</v>
      </c>
    </row>
    <row r="38" spans="1:43" x14ac:dyDescent="0.3">
      <c r="A38" s="133" t="s">
        <v>10</v>
      </c>
      <c r="B38" s="134" t="s">
        <v>72</v>
      </c>
      <c r="C38" s="134" t="s">
        <v>201</v>
      </c>
      <c r="D38" s="134"/>
      <c r="E38" s="134" t="s">
        <v>7</v>
      </c>
      <c r="F38" s="134" t="s">
        <v>191</v>
      </c>
      <c r="G38" s="134" t="s">
        <v>198</v>
      </c>
      <c r="H38" s="134"/>
      <c r="I38" s="134"/>
      <c r="J38" s="134"/>
      <c r="K38" s="134">
        <v>3.1208999999999998</v>
      </c>
      <c r="L38" s="134">
        <v>3.0466000000000002</v>
      </c>
      <c r="M38" s="134">
        <v>3.0466000000000002</v>
      </c>
      <c r="N38" s="134">
        <v>3.0466000000000002</v>
      </c>
      <c r="O38" s="134">
        <v>3.0466000000000002</v>
      </c>
      <c r="P38" s="134">
        <v>3.0466000000000002</v>
      </c>
      <c r="Q38" s="134">
        <v>3.0466000000000002</v>
      </c>
      <c r="R38" s="134">
        <v>2.9817</v>
      </c>
      <c r="S38" s="134">
        <v>2.9144000000000001</v>
      </c>
      <c r="T38" s="134">
        <v>2.8471000000000002</v>
      </c>
      <c r="U38" s="134">
        <v>2.7797999999999998</v>
      </c>
      <c r="V38" s="134">
        <v>2.7124999999999999</v>
      </c>
      <c r="W38" s="134">
        <v>2.6453000000000002</v>
      </c>
      <c r="X38" s="134">
        <v>2.5779999999999998</v>
      </c>
      <c r="Y38" s="134">
        <v>2.5106999999999999</v>
      </c>
      <c r="Z38" s="134">
        <v>2.4434</v>
      </c>
      <c r="AA38" s="134">
        <v>2.3761999999999999</v>
      </c>
      <c r="AB38" s="134">
        <v>2.3089</v>
      </c>
      <c r="AC38" s="134">
        <v>2.2416</v>
      </c>
      <c r="AD38" s="134">
        <v>2.1743000000000001</v>
      </c>
      <c r="AE38" s="134">
        <v>2.1071</v>
      </c>
      <c r="AF38" s="134">
        <v>2.0398000000000001</v>
      </c>
      <c r="AG38" s="134">
        <v>1.9724999999999999</v>
      </c>
      <c r="AH38" s="134">
        <v>1.9052</v>
      </c>
      <c r="AI38" s="134">
        <v>1.8379000000000001</v>
      </c>
      <c r="AJ38" s="134">
        <v>1.7706999999999999</v>
      </c>
      <c r="AK38" s="134">
        <v>1.7034</v>
      </c>
      <c r="AL38" s="134">
        <v>1.6361000000000001</v>
      </c>
      <c r="AM38" s="134">
        <v>1.5688</v>
      </c>
      <c r="AN38" s="134">
        <v>1.5016</v>
      </c>
      <c r="AO38" s="134">
        <v>1.4342999999999999</v>
      </c>
      <c r="AP38" s="134">
        <v>1.3644000000000001</v>
      </c>
      <c r="AQ38" s="135">
        <v>1.3055000000000001</v>
      </c>
    </row>
    <row r="39" spans="1:43" x14ac:dyDescent="0.3">
      <c r="A39" s="133" t="s">
        <v>10</v>
      </c>
      <c r="B39" s="134" t="s">
        <v>72</v>
      </c>
      <c r="C39" s="134" t="s">
        <v>202</v>
      </c>
      <c r="D39" s="134"/>
      <c r="E39" s="134" t="s">
        <v>7</v>
      </c>
      <c r="F39" s="134" t="s">
        <v>191</v>
      </c>
      <c r="G39" s="134" t="s">
        <v>198</v>
      </c>
      <c r="H39" s="134"/>
      <c r="I39" s="134"/>
      <c r="J39" s="134"/>
      <c r="K39" s="134">
        <v>0.43340000000000001</v>
      </c>
      <c r="L39" s="134">
        <v>0.42409999999999998</v>
      </c>
      <c r="M39" s="134">
        <v>0.42409999999999998</v>
      </c>
      <c r="N39" s="134">
        <v>0.42409999999999998</v>
      </c>
      <c r="O39" s="134">
        <v>0.42409999999999998</v>
      </c>
      <c r="P39" s="134">
        <v>0.42409999999999998</v>
      </c>
      <c r="Q39" s="134">
        <v>0.42409999999999998</v>
      </c>
      <c r="R39" s="134">
        <v>0.41949999999999998</v>
      </c>
      <c r="S39" s="134">
        <v>0.41449999999999998</v>
      </c>
      <c r="T39" s="134">
        <v>0.40960000000000002</v>
      </c>
      <c r="U39" s="134">
        <v>0.4047</v>
      </c>
      <c r="V39" s="134">
        <v>0.3997</v>
      </c>
      <c r="W39" s="134">
        <v>0.39479999999999998</v>
      </c>
      <c r="X39" s="134">
        <v>0.38990000000000002</v>
      </c>
      <c r="Y39" s="134">
        <v>0.38490000000000002</v>
      </c>
      <c r="Z39" s="134">
        <v>0.38</v>
      </c>
      <c r="AA39" s="134">
        <v>0.37509999999999999</v>
      </c>
      <c r="AB39" s="134">
        <v>0.37009999999999998</v>
      </c>
      <c r="AC39" s="134">
        <v>0.36520000000000002</v>
      </c>
      <c r="AD39" s="134">
        <v>0.36020000000000002</v>
      </c>
      <c r="AE39" s="134">
        <v>0.3553</v>
      </c>
      <c r="AF39" s="134">
        <v>0.35039999999999999</v>
      </c>
      <c r="AG39" s="134">
        <v>0.34539999999999998</v>
      </c>
      <c r="AH39" s="134">
        <v>0.34050000000000002</v>
      </c>
      <c r="AI39" s="134">
        <v>0.33560000000000001</v>
      </c>
      <c r="AJ39" s="134">
        <v>0.3306</v>
      </c>
      <c r="AK39" s="134">
        <v>0.32569999999999999</v>
      </c>
      <c r="AL39" s="134">
        <v>0.32069999999999999</v>
      </c>
      <c r="AM39" s="134">
        <v>0.31580000000000003</v>
      </c>
      <c r="AN39" s="134">
        <v>0.31090000000000001</v>
      </c>
      <c r="AO39" s="134">
        <v>0.30590000000000001</v>
      </c>
      <c r="AP39" s="134">
        <v>0.30209999999999998</v>
      </c>
      <c r="AQ39" s="135">
        <v>0.29720000000000002</v>
      </c>
    </row>
    <row r="40" spans="1:43" x14ac:dyDescent="0.3">
      <c r="A40" s="133" t="s">
        <v>10</v>
      </c>
      <c r="B40" s="134" t="s">
        <v>72</v>
      </c>
      <c r="C40" s="134" t="s">
        <v>203</v>
      </c>
      <c r="D40" s="134"/>
      <c r="E40" s="134" t="s">
        <v>7</v>
      </c>
      <c r="F40" s="134" t="s">
        <v>191</v>
      </c>
      <c r="G40" s="134" t="s">
        <v>198</v>
      </c>
      <c r="H40" s="134"/>
      <c r="I40" s="134"/>
      <c r="J40" s="134"/>
      <c r="K40" s="134">
        <v>1.0257000000000001</v>
      </c>
      <c r="L40" s="134">
        <v>1.0237000000000001</v>
      </c>
      <c r="M40" s="134">
        <v>1.0237000000000001</v>
      </c>
      <c r="N40" s="134">
        <v>1.0237000000000001</v>
      </c>
      <c r="O40" s="134">
        <v>1.0237000000000001</v>
      </c>
      <c r="P40" s="134">
        <v>1.0237000000000001</v>
      </c>
      <c r="Q40" s="134">
        <v>1.0237000000000001</v>
      </c>
      <c r="R40" s="134">
        <v>1.0142</v>
      </c>
      <c r="S40" s="134">
        <v>1.0039</v>
      </c>
      <c r="T40" s="134">
        <v>0.99370000000000003</v>
      </c>
      <c r="U40" s="134">
        <v>0.98340000000000005</v>
      </c>
      <c r="V40" s="134">
        <v>0.97309999999999997</v>
      </c>
      <c r="W40" s="134">
        <v>0.96289999999999998</v>
      </c>
      <c r="X40" s="134">
        <v>0.9526</v>
      </c>
      <c r="Y40" s="134">
        <v>0.94230000000000003</v>
      </c>
      <c r="Z40" s="134">
        <v>0.93200000000000005</v>
      </c>
      <c r="AA40" s="134">
        <v>0.92179999999999995</v>
      </c>
      <c r="AB40" s="134">
        <v>0.91149999999999998</v>
      </c>
      <c r="AC40" s="134">
        <v>0.9012</v>
      </c>
      <c r="AD40" s="134">
        <v>0.89090000000000003</v>
      </c>
      <c r="AE40" s="134">
        <v>0.88070000000000004</v>
      </c>
      <c r="AF40" s="134">
        <v>0.87039999999999995</v>
      </c>
      <c r="AG40" s="134">
        <v>0.86009999999999998</v>
      </c>
      <c r="AH40" s="134">
        <v>0.84989999999999999</v>
      </c>
      <c r="AI40" s="134">
        <v>0.83960000000000001</v>
      </c>
      <c r="AJ40" s="134">
        <v>0.82930000000000004</v>
      </c>
      <c r="AK40" s="134">
        <v>0.81899999999999995</v>
      </c>
      <c r="AL40" s="134">
        <v>0.80879999999999996</v>
      </c>
      <c r="AM40" s="134">
        <v>0.79849999999999999</v>
      </c>
      <c r="AN40" s="134">
        <v>0.78820000000000001</v>
      </c>
      <c r="AO40" s="134">
        <v>0.77790000000000004</v>
      </c>
      <c r="AP40" s="134">
        <v>0.76919999999999999</v>
      </c>
      <c r="AQ40" s="135">
        <v>0.75049999999999994</v>
      </c>
    </row>
    <row r="41" spans="1:43" x14ac:dyDescent="0.3">
      <c r="A41" s="133" t="s">
        <v>10</v>
      </c>
      <c r="B41" s="134" t="s">
        <v>72</v>
      </c>
      <c r="C41" s="134" t="s">
        <v>204</v>
      </c>
      <c r="D41" s="134"/>
      <c r="E41" s="134" t="s">
        <v>7</v>
      </c>
      <c r="F41" s="134" t="s">
        <v>191</v>
      </c>
      <c r="G41" s="134" t="s">
        <v>198</v>
      </c>
      <c r="H41" s="134"/>
      <c r="I41" s="134"/>
      <c r="J41" s="134"/>
      <c r="K41" s="134">
        <v>0.13600000000000001</v>
      </c>
      <c r="L41" s="134">
        <v>0.13400000000000001</v>
      </c>
      <c r="M41" s="134">
        <v>0.1341</v>
      </c>
      <c r="N41" s="134">
        <v>0.13400000000000001</v>
      </c>
      <c r="O41" s="134">
        <v>0.13400000000000001</v>
      </c>
      <c r="P41" s="134">
        <v>0.13400000000000001</v>
      </c>
      <c r="Q41" s="134">
        <v>0.13400000000000001</v>
      </c>
      <c r="R41" s="134">
        <v>0.13500000000000001</v>
      </c>
      <c r="S41" s="134">
        <v>0.13600000000000001</v>
      </c>
      <c r="T41" s="134">
        <v>0.13700000000000001</v>
      </c>
      <c r="U41" s="134">
        <v>0.13800000000000001</v>
      </c>
      <c r="V41" s="134">
        <v>0.13900000000000001</v>
      </c>
      <c r="W41" s="134">
        <v>0.14000000000000001</v>
      </c>
      <c r="X41" s="134">
        <v>0.14099999999999999</v>
      </c>
      <c r="Y41" s="134">
        <v>0.14199999999999999</v>
      </c>
      <c r="Z41" s="134">
        <v>0.14299999999999999</v>
      </c>
      <c r="AA41" s="134">
        <v>0.14410000000000001</v>
      </c>
      <c r="AB41" s="134">
        <v>0.14510000000000001</v>
      </c>
      <c r="AC41" s="134">
        <v>0.14610000000000001</v>
      </c>
      <c r="AD41" s="134">
        <v>0.14710000000000001</v>
      </c>
      <c r="AE41" s="134">
        <v>0.14810000000000001</v>
      </c>
      <c r="AF41" s="134">
        <v>0.14910000000000001</v>
      </c>
      <c r="AG41" s="134">
        <v>0.15010000000000001</v>
      </c>
      <c r="AH41" s="134">
        <v>0.15110000000000001</v>
      </c>
      <c r="AI41" s="134">
        <v>0.15210000000000001</v>
      </c>
      <c r="AJ41" s="134">
        <v>0.15310000000000001</v>
      </c>
      <c r="AK41" s="134">
        <v>0.1542</v>
      </c>
      <c r="AL41" s="134">
        <v>0.1552</v>
      </c>
      <c r="AM41" s="134">
        <v>0.15620000000000001</v>
      </c>
      <c r="AN41" s="134">
        <v>0.15720000000000001</v>
      </c>
      <c r="AO41" s="134">
        <v>0.15820000000000001</v>
      </c>
      <c r="AP41" s="134">
        <v>0.15920000000000001</v>
      </c>
      <c r="AQ41" s="135">
        <v>0.16020000000000001</v>
      </c>
    </row>
    <row r="42" spans="1:43" x14ac:dyDescent="0.3">
      <c r="A42" s="133" t="s">
        <v>10</v>
      </c>
      <c r="B42" s="134" t="s">
        <v>72</v>
      </c>
      <c r="C42" s="134" t="s">
        <v>205</v>
      </c>
      <c r="D42" s="134"/>
      <c r="E42" s="134" t="s">
        <v>7</v>
      </c>
      <c r="F42" s="134" t="s">
        <v>191</v>
      </c>
      <c r="G42" s="134" t="s">
        <v>198</v>
      </c>
      <c r="H42" s="134"/>
      <c r="I42" s="134"/>
      <c r="J42" s="134"/>
      <c r="K42" s="134">
        <v>0.10100000000000001</v>
      </c>
      <c r="L42" s="134">
        <v>9.74E-2</v>
      </c>
      <c r="M42" s="134">
        <v>9.74E-2</v>
      </c>
      <c r="N42" s="134">
        <v>9.74E-2</v>
      </c>
      <c r="O42" s="134">
        <v>9.74E-2</v>
      </c>
      <c r="P42" s="134">
        <v>9.74E-2</v>
      </c>
      <c r="Q42" s="134">
        <v>9.74E-2</v>
      </c>
      <c r="R42" s="134">
        <v>9.74E-2</v>
      </c>
      <c r="S42" s="134">
        <v>9.74E-2</v>
      </c>
      <c r="T42" s="134">
        <v>9.74E-2</v>
      </c>
      <c r="U42" s="134">
        <v>9.74E-2</v>
      </c>
      <c r="V42" s="134">
        <v>9.74E-2</v>
      </c>
      <c r="W42" s="134">
        <v>9.74E-2</v>
      </c>
      <c r="X42" s="134">
        <v>9.74E-2</v>
      </c>
      <c r="Y42" s="134">
        <v>9.74E-2</v>
      </c>
      <c r="Z42" s="134">
        <v>9.74E-2</v>
      </c>
      <c r="AA42" s="134">
        <v>9.74E-2</v>
      </c>
      <c r="AB42" s="134">
        <v>9.74E-2</v>
      </c>
      <c r="AC42" s="134">
        <v>9.74E-2</v>
      </c>
      <c r="AD42" s="134">
        <v>9.74E-2</v>
      </c>
      <c r="AE42" s="134">
        <v>9.74E-2</v>
      </c>
      <c r="AF42" s="134">
        <v>9.74E-2</v>
      </c>
      <c r="AG42" s="134">
        <v>9.74E-2</v>
      </c>
      <c r="AH42" s="134">
        <v>9.74E-2</v>
      </c>
      <c r="AI42" s="134">
        <v>9.74E-2</v>
      </c>
      <c r="AJ42" s="134">
        <v>9.74E-2</v>
      </c>
      <c r="AK42" s="134">
        <v>9.74E-2</v>
      </c>
      <c r="AL42" s="134">
        <v>9.74E-2</v>
      </c>
      <c r="AM42" s="134">
        <v>9.74E-2</v>
      </c>
      <c r="AN42" s="134">
        <v>9.74E-2</v>
      </c>
      <c r="AO42" s="134">
        <v>9.74E-2</v>
      </c>
      <c r="AP42" s="134">
        <v>9.74E-2</v>
      </c>
      <c r="AQ42" s="135">
        <v>9.74E-2</v>
      </c>
    </row>
    <row r="43" spans="1:43" x14ac:dyDescent="0.3">
      <c r="A43" s="133" t="s">
        <v>10</v>
      </c>
      <c r="B43" s="134" t="s">
        <v>72</v>
      </c>
      <c r="C43" s="134" t="s">
        <v>206</v>
      </c>
      <c r="D43" s="134"/>
      <c r="E43" s="134" t="s">
        <v>7</v>
      </c>
      <c r="F43" s="134" t="s">
        <v>191</v>
      </c>
      <c r="G43" s="134" t="s">
        <v>198</v>
      </c>
      <c r="H43" s="134"/>
      <c r="I43" s="134"/>
      <c r="J43" s="134"/>
      <c r="K43" s="134">
        <v>6.4899999999999999E-2</v>
      </c>
      <c r="L43" s="134">
        <v>6.4899999999999999E-2</v>
      </c>
      <c r="M43" s="134">
        <v>6.4899999999999999E-2</v>
      </c>
      <c r="N43" s="134">
        <v>6.4899999999999999E-2</v>
      </c>
      <c r="O43" s="134">
        <v>6.4899999999999999E-2</v>
      </c>
      <c r="P43" s="134">
        <v>6.4899999999999999E-2</v>
      </c>
      <c r="Q43" s="134">
        <v>6.4899999999999999E-2</v>
      </c>
      <c r="R43" s="134">
        <v>6.4600000000000005E-2</v>
      </c>
      <c r="S43" s="134">
        <v>6.4199999999999993E-2</v>
      </c>
      <c r="T43" s="134">
        <v>6.3899999999999998E-2</v>
      </c>
      <c r="U43" s="134">
        <v>6.3600000000000004E-2</v>
      </c>
      <c r="V43" s="134">
        <v>6.3200000000000006E-2</v>
      </c>
      <c r="W43" s="134">
        <v>6.2899999999999998E-2</v>
      </c>
      <c r="X43" s="134">
        <v>6.2600000000000003E-2</v>
      </c>
      <c r="Y43" s="134">
        <v>6.2199999999999998E-2</v>
      </c>
      <c r="Z43" s="134">
        <v>6.1899999999999997E-2</v>
      </c>
      <c r="AA43" s="134">
        <v>6.1600000000000002E-2</v>
      </c>
      <c r="AB43" s="134">
        <v>6.13E-2</v>
      </c>
      <c r="AC43" s="134">
        <v>6.0900000000000003E-2</v>
      </c>
      <c r="AD43" s="134">
        <v>6.0600000000000001E-2</v>
      </c>
      <c r="AE43" s="134">
        <v>6.0299999999999999E-2</v>
      </c>
      <c r="AF43" s="134">
        <v>5.9900000000000002E-2</v>
      </c>
      <c r="AG43" s="134">
        <v>5.96E-2</v>
      </c>
      <c r="AH43" s="134">
        <v>5.9299999999999999E-2</v>
      </c>
      <c r="AI43" s="134">
        <v>5.8900000000000001E-2</v>
      </c>
      <c r="AJ43" s="134">
        <v>5.8599999999999999E-2</v>
      </c>
      <c r="AK43" s="134">
        <v>5.8299999999999998E-2</v>
      </c>
      <c r="AL43" s="134">
        <v>5.79E-2</v>
      </c>
      <c r="AM43" s="134">
        <v>5.7599999999999998E-2</v>
      </c>
      <c r="AN43" s="134">
        <v>5.7299999999999997E-2</v>
      </c>
      <c r="AO43" s="134">
        <v>5.6899999999999999E-2</v>
      </c>
      <c r="AP43" s="134">
        <v>5.6599999999999998E-2</v>
      </c>
      <c r="AQ43" s="135">
        <v>5.6300000000000003E-2</v>
      </c>
    </row>
    <row r="44" spans="1:43" x14ac:dyDescent="0.3">
      <c r="A44" s="133" t="s">
        <v>10</v>
      </c>
      <c r="B44" s="134" t="s">
        <v>72</v>
      </c>
      <c r="C44" s="134" t="s">
        <v>207</v>
      </c>
      <c r="D44" s="134"/>
      <c r="E44" s="134" t="s">
        <v>7</v>
      </c>
      <c r="F44" s="134" t="s">
        <v>191</v>
      </c>
      <c r="G44" s="134" t="s">
        <v>198</v>
      </c>
      <c r="H44" s="134"/>
      <c r="I44" s="134"/>
      <c r="J44" s="134"/>
      <c r="K44" s="134">
        <v>0.26129999999999998</v>
      </c>
      <c r="L44" s="134">
        <v>0.21829999999999999</v>
      </c>
      <c r="M44" s="134">
        <v>0.12970000000000001</v>
      </c>
      <c r="N44" s="134">
        <v>0.1293</v>
      </c>
      <c r="O44" s="134">
        <v>0.1293</v>
      </c>
      <c r="P44" s="134">
        <v>0.1293</v>
      </c>
      <c r="Q44" s="134">
        <v>0.1293</v>
      </c>
      <c r="R44" s="134">
        <v>0.21709999999999999</v>
      </c>
      <c r="S44" s="134">
        <v>0.2167</v>
      </c>
      <c r="T44" s="134">
        <v>0.21629999999999999</v>
      </c>
      <c r="U44" s="134">
        <v>0.21590000000000001</v>
      </c>
      <c r="V44" s="134">
        <v>0.21560000000000001</v>
      </c>
      <c r="W44" s="134">
        <v>0.2152</v>
      </c>
      <c r="X44" s="134">
        <v>0.21479999999999999</v>
      </c>
      <c r="Y44" s="134">
        <v>0.21440000000000001</v>
      </c>
      <c r="Z44" s="134">
        <v>0.214</v>
      </c>
      <c r="AA44" s="134">
        <v>0.21360000000000001</v>
      </c>
      <c r="AB44" s="134">
        <v>0.2132</v>
      </c>
      <c r="AC44" s="134">
        <v>0.21279999999999999</v>
      </c>
      <c r="AD44" s="134">
        <v>0.21240000000000001</v>
      </c>
      <c r="AE44" s="134">
        <v>0.21199999999999999</v>
      </c>
      <c r="AF44" s="134">
        <v>0.21160000000000001</v>
      </c>
      <c r="AG44" s="134">
        <v>0.2112</v>
      </c>
      <c r="AH44" s="134">
        <v>0.21079999999999999</v>
      </c>
      <c r="AI44" s="134">
        <v>0.2104</v>
      </c>
      <c r="AJ44" s="134">
        <v>0.21</v>
      </c>
      <c r="AK44" s="134">
        <v>0.20960000000000001</v>
      </c>
      <c r="AL44" s="134">
        <v>0.2092</v>
      </c>
      <c r="AM44" s="134">
        <v>0.20880000000000001</v>
      </c>
      <c r="AN44" s="134">
        <v>0.20849999999999999</v>
      </c>
      <c r="AO44" s="134">
        <v>0.20810000000000001</v>
      </c>
      <c r="AP44" s="134">
        <v>0.2077</v>
      </c>
      <c r="AQ44" s="135">
        <v>0.20730000000000001</v>
      </c>
    </row>
    <row r="45" spans="1:43" x14ac:dyDescent="0.3">
      <c r="A45" s="133" t="s">
        <v>10</v>
      </c>
      <c r="B45" s="134" t="s">
        <v>72</v>
      </c>
      <c r="C45" s="134" t="s">
        <v>208</v>
      </c>
      <c r="D45" s="134"/>
      <c r="E45" s="134" t="s">
        <v>7</v>
      </c>
      <c r="F45" s="134" t="s">
        <v>191</v>
      </c>
      <c r="G45" s="134" t="s">
        <v>198</v>
      </c>
      <c r="H45" s="134"/>
      <c r="I45" s="134"/>
      <c r="J45" s="134"/>
      <c r="K45" s="134">
        <v>1.1727000000000001</v>
      </c>
      <c r="L45" s="134">
        <v>1.1849000000000001</v>
      </c>
      <c r="M45" s="134">
        <v>1.1934</v>
      </c>
      <c r="N45" s="134">
        <v>1.1934</v>
      </c>
      <c r="O45" s="134">
        <v>1.1934</v>
      </c>
      <c r="P45" s="134">
        <v>1.1934</v>
      </c>
      <c r="Q45" s="134">
        <v>1.1934</v>
      </c>
      <c r="R45" s="134">
        <v>1.1585000000000001</v>
      </c>
      <c r="S45" s="134">
        <v>1.1235999999999999</v>
      </c>
      <c r="T45" s="134">
        <v>1.0888</v>
      </c>
      <c r="U45" s="134">
        <v>1.0539000000000001</v>
      </c>
      <c r="V45" s="134">
        <v>1.0189999999999999</v>
      </c>
      <c r="W45" s="134">
        <v>0.98419999999999996</v>
      </c>
      <c r="X45" s="134">
        <v>0.94930000000000003</v>
      </c>
      <c r="Y45" s="134">
        <v>0.91439999999999999</v>
      </c>
      <c r="Z45" s="134">
        <v>0.87960000000000005</v>
      </c>
      <c r="AA45" s="134">
        <v>0.84470000000000001</v>
      </c>
      <c r="AB45" s="134">
        <v>0.80979999999999996</v>
      </c>
      <c r="AC45" s="134">
        <v>0.77490000000000003</v>
      </c>
      <c r="AD45" s="134">
        <v>0.74009999999999998</v>
      </c>
      <c r="AE45" s="134">
        <v>0.70520000000000005</v>
      </c>
      <c r="AF45" s="134">
        <v>0.67030000000000001</v>
      </c>
      <c r="AG45" s="134">
        <v>0.63549999999999995</v>
      </c>
      <c r="AH45" s="134">
        <v>0.60060000000000002</v>
      </c>
      <c r="AI45" s="134">
        <v>0.56569999999999998</v>
      </c>
      <c r="AJ45" s="134">
        <v>0.53090000000000004</v>
      </c>
      <c r="AK45" s="134">
        <v>0.496</v>
      </c>
      <c r="AL45" s="134">
        <v>0.46110000000000001</v>
      </c>
      <c r="AM45" s="134">
        <v>0.42620000000000002</v>
      </c>
      <c r="AN45" s="134">
        <v>0.39140000000000003</v>
      </c>
      <c r="AO45" s="134">
        <v>0.35649999999999998</v>
      </c>
      <c r="AP45" s="134">
        <v>0.3216</v>
      </c>
      <c r="AQ45" s="135">
        <v>0.2868</v>
      </c>
    </row>
    <row r="46" spans="1:43" x14ac:dyDescent="0.3">
      <c r="A46" s="133" t="s">
        <v>10</v>
      </c>
      <c r="B46" s="134" t="s">
        <v>72</v>
      </c>
      <c r="C46" s="134" t="s">
        <v>209</v>
      </c>
      <c r="D46" s="134"/>
      <c r="E46" s="134" t="s">
        <v>7</v>
      </c>
      <c r="F46" s="134" t="s">
        <v>191</v>
      </c>
      <c r="G46" s="134" t="s">
        <v>198</v>
      </c>
      <c r="H46" s="134"/>
      <c r="I46" s="134"/>
      <c r="J46" s="134"/>
      <c r="K46" s="134">
        <v>2.12E-2</v>
      </c>
      <c r="L46" s="134">
        <v>2.12E-2</v>
      </c>
      <c r="M46" s="134">
        <v>2.12E-2</v>
      </c>
      <c r="N46" s="134">
        <v>2.12E-2</v>
      </c>
      <c r="O46" s="134">
        <v>2.2100000000000002E-2</v>
      </c>
      <c r="P46" s="134">
        <v>2.2100000000000002E-2</v>
      </c>
      <c r="Q46" s="134">
        <v>2.2100000000000002E-2</v>
      </c>
      <c r="R46" s="134">
        <v>1.95E-2</v>
      </c>
      <c r="S46" s="134">
        <v>1.7000000000000001E-2</v>
      </c>
      <c r="T46" s="134">
        <v>1.44E-2</v>
      </c>
      <c r="U46" s="134">
        <v>1.18E-2</v>
      </c>
      <c r="V46" s="134">
        <v>9.2999999999999992E-3</v>
      </c>
      <c r="W46" s="134">
        <v>6.7000000000000002E-3</v>
      </c>
      <c r="X46" s="134">
        <v>4.1000000000000003E-3</v>
      </c>
      <c r="Y46" s="134">
        <v>1.6000000000000001E-3</v>
      </c>
      <c r="Z46" s="134">
        <v>1E-3</v>
      </c>
      <c r="AA46" s="134">
        <v>1E-3</v>
      </c>
      <c r="AB46" s="134">
        <v>1E-3</v>
      </c>
      <c r="AC46" s="134">
        <v>1E-3</v>
      </c>
      <c r="AD46" s="134">
        <v>1E-3</v>
      </c>
      <c r="AE46" s="134">
        <v>1E-3</v>
      </c>
      <c r="AF46" s="134">
        <v>1E-3</v>
      </c>
      <c r="AG46" s="134">
        <v>1E-3</v>
      </c>
      <c r="AH46" s="134">
        <v>1E-3</v>
      </c>
      <c r="AI46" s="134">
        <v>1E-3</v>
      </c>
      <c r="AJ46" s="134">
        <v>1E-3</v>
      </c>
      <c r="AK46" s="134">
        <v>1E-3</v>
      </c>
      <c r="AL46" s="134">
        <v>1E-3</v>
      </c>
      <c r="AM46" s="134">
        <v>1E-3</v>
      </c>
      <c r="AN46" s="134">
        <v>1E-3</v>
      </c>
      <c r="AO46" s="134">
        <v>1E-3</v>
      </c>
      <c r="AP46" s="134">
        <v>1E-3</v>
      </c>
      <c r="AQ46" s="135">
        <v>1E-3</v>
      </c>
    </row>
    <row r="47" spans="1:43" x14ac:dyDescent="0.3">
      <c r="A47" s="133" t="s">
        <v>10</v>
      </c>
      <c r="B47" s="134" t="s">
        <v>72</v>
      </c>
      <c r="C47" s="134" t="s">
        <v>210</v>
      </c>
      <c r="D47" s="134"/>
      <c r="E47" s="134" t="s">
        <v>7</v>
      </c>
      <c r="F47" s="134" t="s">
        <v>191</v>
      </c>
      <c r="G47" s="134" t="s">
        <v>198</v>
      </c>
      <c r="H47" s="134"/>
      <c r="I47" s="134"/>
      <c r="J47" s="134"/>
      <c r="K47" s="134">
        <v>2.9245999999999999</v>
      </c>
      <c r="L47" s="134">
        <v>2.9695</v>
      </c>
      <c r="M47" s="134">
        <v>3.012</v>
      </c>
      <c r="N47" s="134">
        <v>3.0253000000000001</v>
      </c>
      <c r="O47" s="134">
        <v>3.0385</v>
      </c>
      <c r="P47" s="134">
        <v>3.0385</v>
      </c>
      <c r="Q47" s="134">
        <v>3.0385</v>
      </c>
      <c r="R47" s="134">
        <v>3.0002</v>
      </c>
      <c r="S47" s="134">
        <v>2.9618000000000002</v>
      </c>
      <c r="T47" s="134">
        <v>2.9234</v>
      </c>
      <c r="U47" s="134">
        <v>2.8849999999999998</v>
      </c>
      <c r="V47" s="134">
        <v>2.8466</v>
      </c>
      <c r="W47" s="134">
        <v>2.8083</v>
      </c>
      <c r="X47" s="134">
        <v>2.7698999999999998</v>
      </c>
      <c r="Y47" s="134">
        <v>2.7315</v>
      </c>
      <c r="Z47" s="134">
        <v>2.6930999999999998</v>
      </c>
      <c r="AA47" s="134">
        <v>2.6547000000000001</v>
      </c>
      <c r="AB47" s="134">
        <v>2.6164000000000001</v>
      </c>
      <c r="AC47" s="134">
        <v>2.5779999999999998</v>
      </c>
      <c r="AD47" s="134">
        <v>2.5396000000000001</v>
      </c>
      <c r="AE47" s="134">
        <v>2.5011999999999999</v>
      </c>
      <c r="AF47" s="134">
        <v>2.4628000000000001</v>
      </c>
      <c r="AG47" s="134">
        <v>2.4245000000000001</v>
      </c>
      <c r="AH47" s="134">
        <v>2.3860999999999999</v>
      </c>
      <c r="AI47" s="134">
        <v>2.3477000000000001</v>
      </c>
      <c r="AJ47" s="134">
        <v>2.3092999999999999</v>
      </c>
      <c r="AK47" s="134">
        <v>2.2709000000000001</v>
      </c>
      <c r="AL47" s="134">
        <v>2.2326000000000001</v>
      </c>
      <c r="AM47" s="134">
        <v>2.1941999999999999</v>
      </c>
      <c r="AN47" s="134">
        <v>2.1558000000000002</v>
      </c>
      <c r="AO47" s="134">
        <v>2.1173999999999999</v>
      </c>
      <c r="AP47" s="134">
        <v>2.0790000000000002</v>
      </c>
      <c r="AQ47" s="135">
        <v>2.0407000000000002</v>
      </c>
    </row>
    <row r="48" spans="1:43" s="189" customFormat="1" x14ac:dyDescent="0.3">
      <c r="A48" s="186" t="s">
        <v>10</v>
      </c>
      <c r="B48" s="187" t="s">
        <v>72</v>
      </c>
      <c r="C48" s="187" t="s">
        <v>301</v>
      </c>
      <c r="D48" s="187"/>
      <c r="E48" s="187" t="s">
        <v>7</v>
      </c>
      <c r="F48" s="187" t="s">
        <v>191</v>
      </c>
      <c r="G48" s="187" t="s">
        <v>198</v>
      </c>
      <c r="H48" s="187"/>
      <c r="I48" s="187"/>
      <c r="J48" s="187"/>
      <c r="K48" s="187">
        <v>0</v>
      </c>
      <c r="L48" s="187">
        <f>+L33*1.01</f>
        <v>8.3599406900000409E-2</v>
      </c>
      <c r="M48" s="187">
        <f t="shared" ref="M48:AQ48" si="4">+M33*1.01</f>
        <v>0</v>
      </c>
      <c r="N48" s="187">
        <f t="shared" si="4"/>
        <v>0</v>
      </c>
      <c r="O48" s="187">
        <f t="shared" si="4"/>
        <v>0</v>
      </c>
      <c r="P48" s="187">
        <f t="shared" si="4"/>
        <v>0</v>
      </c>
      <c r="Q48" s="187">
        <f t="shared" si="4"/>
        <v>0</v>
      </c>
      <c r="R48" s="187">
        <f t="shared" si="4"/>
        <v>6.0599999999999606E-2</v>
      </c>
      <c r="S48" s="187">
        <f t="shared" si="4"/>
        <v>6.0599999999999606E-2</v>
      </c>
      <c r="T48" s="187">
        <f t="shared" si="4"/>
        <v>6.0599999999999606E-2</v>
      </c>
      <c r="U48" s="187">
        <f t="shared" si="4"/>
        <v>6.0599999999999606E-2</v>
      </c>
      <c r="V48" s="187">
        <f t="shared" si="4"/>
        <v>6.0599999999999606E-2</v>
      </c>
      <c r="W48" s="187">
        <f t="shared" si="4"/>
        <v>6.0599999999999606E-2</v>
      </c>
      <c r="X48" s="187">
        <f t="shared" si="4"/>
        <v>6.0599999999999606E-2</v>
      </c>
      <c r="Y48" s="187">
        <f t="shared" si="4"/>
        <v>6.0599999999999606E-2</v>
      </c>
      <c r="Z48" s="187">
        <f t="shared" si="4"/>
        <v>6.0599999999999606E-2</v>
      </c>
      <c r="AA48" s="187">
        <f t="shared" si="4"/>
        <v>6.0599999999999606E-2</v>
      </c>
      <c r="AB48" s="187">
        <f t="shared" si="4"/>
        <v>6.0599999999999606E-2</v>
      </c>
      <c r="AC48" s="187">
        <f t="shared" si="4"/>
        <v>6.0599999999999606E-2</v>
      </c>
      <c r="AD48" s="187">
        <f t="shared" si="4"/>
        <v>6.0599999999999606E-2</v>
      </c>
      <c r="AE48" s="187">
        <f t="shared" si="4"/>
        <v>6.0599999999999606E-2</v>
      </c>
      <c r="AF48" s="187">
        <f t="shared" si="4"/>
        <v>6.0599999999999606E-2</v>
      </c>
      <c r="AG48" s="187">
        <f t="shared" si="4"/>
        <v>6.0599999999999606E-2</v>
      </c>
      <c r="AH48" s="187">
        <f t="shared" si="4"/>
        <v>6.0599999999999606E-2</v>
      </c>
      <c r="AI48" s="187">
        <f t="shared" si="4"/>
        <v>6.0599999999999606E-2</v>
      </c>
      <c r="AJ48" s="187">
        <f t="shared" si="4"/>
        <v>6.0599999999999606E-2</v>
      </c>
      <c r="AK48" s="187">
        <f t="shared" si="4"/>
        <v>6.0599999999999606E-2</v>
      </c>
      <c r="AL48" s="187">
        <f t="shared" si="4"/>
        <v>6.0599999999999606E-2</v>
      </c>
      <c r="AM48" s="187">
        <f t="shared" si="4"/>
        <v>6.0599999999999606E-2</v>
      </c>
      <c r="AN48" s="187">
        <f t="shared" si="4"/>
        <v>6.0599999999999606E-2</v>
      </c>
      <c r="AO48" s="187">
        <f t="shared" si="4"/>
        <v>6.0599999999999606E-2</v>
      </c>
      <c r="AP48" s="187">
        <f t="shared" si="4"/>
        <v>6.0599999999999606E-2</v>
      </c>
      <c r="AQ48" s="188">
        <f t="shared" si="4"/>
        <v>6.0599999999999606E-2</v>
      </c>
    </row>
    <row r="49" spans="1:43" ht="15" thickBot="1" x14ac:dyDescent="0.35">
      <c r="A49" s="136" t="s">
        <v>10</v>
      </c>
      <c r="B49" s="105" t="s">
        <v>72</v>
      </c>
      <c r="C49" s="105" t="s">
        <v>211</v>
      </c>
      <c r="D49" s="105" t="s">
        <v>193</v>
      </c>
      <c r="E49" s="105" t="s">
        <v>7</v>
      </c>
      <c r="F49" s="105" t="s">
        <v>191</v>
      </c>
      <c r="G49" s="105" t="s">
        <v>198</v>
      </c>
      <c r="H49" s="105" t="s">
        <v>193</v>
      </c>
      <c r="I49" s="105" t="s">
        <v>193</v>
      </c>
      <c r="J49" s="105" t="s">
        <v>193</v>
      </c>
      <c r="K49" s="105">
        <v>7.6499999999999999E-2</v>
      </c>
      <c r="L49" s="105">
        <v>7.6499999999999999E-2</v>
      </c>
      <c r="M49" s="105">
        <v>7.6499999999999999E-2</v>
      </c>
      <c r="N49" s="105">
        <v>7.6499999999999999E-2</v>
      </c>
      <c r="O49" s="105">
        <v>7.6499999999999999E-2</v>
      </c>
      <c r="P49" s="105">
        <v>7.6499999999999999E-2</v>
      </c>
      <c r="Q49" s="105">
        <v>7.6499999999999999E-2</v>
      </c>
      <c r="R49" s="105">
        <v>6.4399999999999999E-2</v>
      </c>
      <c r="S49" s="105">
        <v>5.2400000000000002E-2</v>
      </c>
      <c r="T49" s="105">
        <v>4.0300000000000002E-2</v>
      </c>
      <c r="U49" s="105">
        <v>2.8299999999999999E-2</v>
      </c>
      <c r="V49" s="105">
        <v>1.6199999999999999E-2</v>
      </c>
      <c r="W49" s="105">
        <v>4.1999999999999997E-3</v>
      </c>
      <c r="X49" s="105">
        <v>3.0000000000000001E-3</v>
      </c>
      <c r="Y49" s="105">
        <v>2E-3</v>
      </c>
      <c r="Z49" s="105">
        <v>1E-3</v>
      </c>
      <c r="AA49" s="105">
        <v>1E-3</v>
      </c>
      <c r="AB49" s="105">
        <v>1E-3</v>
      </c>
      <c r="AC49" s="105">
        <v>1E-3</v>
      </c>
      <c r="AD49" s="105">
        <v>1E-3</v>
      </c>
      <c r="AE49" s="105">
        <v>1E-3</v>
      </c>
      <c r="AF49" s="105">
        <v>1E-3</v>
      </c>
      <c r="AG49" s="105">
        <v>1E-3</v>
      </c>
      <c r="AH49" s="105">
        <v>1E-3</v>
      </c>
      <c r="AI49" s="105">
        <v>1E-3</v>
      </c>
      <c r="AJ49" s="105">
        <v>1E-3</v>
      </c>
      <c r="AK49" s="105">
        <v>1E-3</v>
      </c>
      <c r="AL49" s="105">
        <v>1E-3</v>
      </c>
      <c r="AM49" s="105">
        <v>1E-3</v>
      </c>
      <c r="AN49" s="105">
        <v>1E-3</v>
      </c>
      <c r="AO49" s="105">
        <v>1E-3</v>
      </c>
      <c r="AP49" s="105">
        <v>1E-3</v>
      </c>
      <c r="AQ49" s="124">
        <v>1E-3</v>
      </c>
    </row>
    <row r="50" spans="1:43" ht="43.8" thickBot="1" x14ac:dyDescent="0.35">
      <c r="A50" s="137" t="s">
        <v>13</v>
      </c>
      <c r="B50" s="138" t="s">
        <v>104</v>
      </c>
      <c r="C50" s="138" t="s">
        <v>189</v>
      </c>
      <c r="D50" s="139" t="s">
        <v>190</v>
      </c>
      <c r="E50" s="138" t="s">
        <v>7</v>
      </c>
      <c r="F50" s="138" t="s">
        <v>191</v>
      </c>
      <c r="G50" s="140" t="s">
        <v>192</v>
      </c>
      <c r="H50" s="126" t="s">
        <v>193</v>
      </c>
      <c r="I50" s="127" t="s">
        <v>193</v>
      </c>
      <c r="J50" s="128" t="s">
        <v>193</v>
      </c>
      <c r="K50" s="99">
        <v>1</v>
      </c>
      <c r="L50" s="99">
        <v>1</v>
      </c>
      <c r="M50" s="99">
        <v>1</v>
      </c>
      <c r="N50" s="99">
        <v>1</v>
      </c>
      <c r="O50" s="99">
        <v>1</v>
      </c>
      <c r="P50" s="99">
        <v>1</v>
      </c>
      <c r="Q50" s="99">
        <v>1</v>
      </c>
      <c r="R50" s="99">
        <v>1</v>
      </c>
      <c r="S50" s="99">
        <v>1</v>
      </c>
      <c r="T50" s="99">
        <v>1</v>
      </c>
      <c r="U50" s="99">
        <v>1</v>
      </c>
      <c r="V50" s="99">
        <v>1</v>
      </c>
      <c r="W50" s="99">
        <v>1</v>
      </c>
      <c r="X50" s="99">
        <v>1</v>
      </c>
      <c r="Y50" s="99">
        <v>1</v>
      </c>
      <c r="Z50" s="99">
        <v>1</v>
      </c>
      <c r="AA50" s="99">
        <v>1</v>
      </c>
      <c r="AB50" s="99">
        <v>1</v>
      </c>
      <c r="AC50" s="99">
        <v>1</v>
      </c>
      <c r="AD50" s="99">
        <v>1</v>
      </c>
      <c r="AE50" s="99">
        <v>1</v>
      </c>
      <c r="AF50" s="99">
        <v>1</v>
      </c>
      <c r="AG50" s="99">
        <v>1</v>
      </c>
      <c r="AH50" s="99">
        <v>1</v>
      </c>
      <c r="AI50" s="99">
        <v>1</v>
      </c>
      <c r="AJ50" s="99">
        <v>1</v>
      </c>
      <c r="AK50" s="99">
        <v>1</v>
      </c>
      <c r="AL50" s="99">
        <v>1</v>
      </c>
      <c r="AM50" s="99">
        <v>1</v>
      </c>
      <c r="AN50" s="99">
        <v>1</v>
      </c>
      <c r="AO50" s="99">
        <v>1</v>
      </c>
      <c r="AP50" s="99">
        <v>1</v>
      </c>
      <c r="AQ50" s="129">
        <v>1</v>
      </c>
    </row>
    <row r="51" spans="1:43" ht="28.8" x14ac:dyDescent="0.3">
      <c r="A51" s="141" t="s">
        <v>13</v>
      </c>
      <c r="B51" s="142" t="s">
        <v>194</v>
      </c>
      <c r="C51" s="142" t="s">
        <v>195</v>
      </c>
      <c r="D51" s="143" t="s">
        <v>196</v>
      </c>
      <c r="E51" s="142" t="s">
        <v>7</v>
      </c>
      <c r="F51" s="142" t="s">
        <v>191</v>
      </c>
      <c r="G51" s="144" t="s">
        <v>192</v>
      </c>
      <c r="H51" s="145" t="s">
        <v>193</v>
      </c>
      <c r="I51" s="146" t="s">
        <v>193</v>
      </c>
      <c r="J51" s="147" t="s">
        <v>193</v>
      </c>
      <c r="K51" s="148">
        <v>1</v>
      </c>
      <c r="L51" s="148">
        <v>1</v>
      </c>
      <c r="M51" s="148">
        <v>1</v>
      </c>
      <c r="N51" s="148">
        <v>1</v>
      </c>
      <c r="O51" s="148">
        <v>1</v>
      </c>
      <c r="P51" s="148">
        <v>1</v>
      </c>
      <c r="Q51" s="148">
        <v>1</v>
      </c>
      <c r="R51" s="148">
        <v>1</v>
      </c>
      <c r="S51" s="148">
        <v>1</v>
      </c>
      <c r="T51" s="148">
        <v>1</v>
      </c>
      <c r="U51" s="148">
        <v>1</v>
      </c>
      <c r="V51" s="148">
        <v>1</v>
      </c>
      <c r="W51" s="148">
        <v>1</v>
      </c>
      <c r="X51" s="148">
        <v>1</v>
      </c>
      <c r="Y51" s="148">
        <v>1</v>
      </c>
      <c r="Z51" s="148">
        <v>1</v>
      </c>
      <c r="AA51" s="148">
        <v>1</v>
      </c>
      <c r="AB51" s="148">
        <v>1</v>
      </c>
      <c r="AC51" s="148">
        <v>1</v>
      </c>
      <c r="AD51" s="148">
        <v>1</v>
      </c>
      <c r="AE51" s="148">
        <v>1</v>
      </c>
      <c r="AF51" s="148">
        <v>1</v>
      </c>
      <c r="AG51" s="148">
        <v>1</v>
      </c>
      <c r="AH51" s="148">
        <v>1</v>
      </c>
      <c r="AI51" s="148">
        <v>1</v>
      </c>
      <c r="AJ51" s="148">
        <v>1</v>
      </c>
      <c r="AK51" s="148">
        <v>1</v>
      </c>
      <c r="AL51" s="148">
        <v>1</v>
      </c>
      <c r="AM51" s="148">
        <v>1</v>
      </c>
      <c r="AN51" s="148">
        <v>1</v>
      </c>
      <c r="AO51" s="148">
        <v>1</v>
      </c>
      <c r="AP51" s="148">
        <v>1</v>
      </c>
      <c r="AQ51" s="149">
        <v>1</v>
      </c>
    </row>
    <row r="52" spans="1:43" x14ac:dyDescent="0.3">
      <c r="A52" s="133" t="s">
        <v>13</v>
      </c>
      <c r="B52" s="134" t="s">
        <v>92</v>
      </c>
      <c r="C52" s="134" t="s">
        <v>197</v>
      </c>
      <c r="D52" s="134" t="s">
        <v>193</v>
      </c>
      <c r="E52" s="134" t="s">
        <v>7</v>
      </c>
      <c r="F52" s="134" t="s">
        <v>191</v>
      </c>
      <c r="G52" s="134" t="s">
        <v>198</v>
      </c>
      <c r="H52" s="134" t="s">
        <v>193</v>
      </c>
      <c r="I52" s="134" t="s">
        <v>193</v>
      </c>
      <c r="J52" s="134" t="s">
        <v>193</v>
      </c>
      <c r="K52" s="134">
        <v>4.1877000000000004</v>
      </c>
      <c r="L52" s="134">
        <v>4.2695999999999996</v>
      </c>
      <c r="M52" s="134">
        <v>4.2695999999999996</v>
      </c>
      <c r="N52" s="134">
        <v>4.2695999999999996</v>
      </c>
      <c r="O52" s="134">
        <v>4.2695999999999996</v>
      </c>
      <c r="P52" s="134">
        <v>4.2695999999999996</v>
      </c>
      <c r="Q52" s="134">
        <v>4.2695999999999996</v>
      </c>
      <c r="R52" s="134">
        <v>4.3289999999999997</v>
      </c>
      <c r="S52" s="134">
        <v>4.3883999999999999</v>
      </c>
      <c r="T52" s="134">
        <v>4.4478</v>
      </c>
      <c r="U52" s="134">
        <v>4.5072000000000001</v>
      </c>
      <c r="V52" s="134">
        <v>4.5666000000000002</v>
      </c>
      <c r="W52" s="134">
        <v>4.6260000000000003</v>
      </c>
      <c r="X52" s="134">
        <v>4.6853999999999996</v>
      </c>
      <c r="Y52" s="134">
        <v>4.7447999999999997</v>
      </c>
      <c r="Z52" s="134">
        <v>4.8041999999999998</v>
      </c>
      <c r="AA52" s="134">
        <v>4.8635999999999999</v>
      </c>
      <c r="AB52" s="134">
        <v>4.923</v>
      </c>
      <c r="AC52" s="134">
        <v>4.9824000000000002</v>
      </c>
      <c r="AD52" s="134">
        <v>5.0418000000000003</v>
      </c>
      <c r="AE52" s="134">
        <v>5.1012000000000004</v>
      </c>
      <c r="AF52" s="134">
        <v>5.1605999999999996</v>
      </c>
      <c r="AG52" s="134">
        <v>5.22</v>
      </c>
      <c r="AH52" s="134">
        <v>5.2793999999999999</v>
      </c>
      <c r="AI52" s="134">
        <v>5.3388</v>
      </c>
      <c r="AJ52" s="134">
        <v>5.3982000000000001</v>
      </c>
      <c r="AK52" s="134">
        <v>5.4576000000000002</v>
      </c>
      <c r="AL52" s="134">
        <v>5.5170000000000003</v>
      </c>
      <c r="AM52" s="134">
        <v>5.5763999999999996</v>
      </c>
      <c r="AN52" s="134">
        <v>5.6357999999999997</v>
      </c>
      <c r="AO52" s="134">
        <v>5.6951999999999998</v>
      </c>
      <c r="AP52" s="134">
        <v>5.7545999999999999</v>
      </c>
      <c r="AQ52" s="135">
        <v>5.8140000000000001</v>
      </c>
    </row>
    <row r="53" spans="1:43" x14ac:dyDescent="0.3">
      <c r="A53" s="133" t="s">
        <v>13</v>
      </c>
      <c r="B53" s="134" t="s">
        <v>92</v>
      </c>
      <c r="C53" s="134" t="s">
        <v>199</v>
      </c>
      <c r="D53" s="134"/>
      <c r="E53" s="134" t="s">
        <v>7</v>
      </c>
      <c r="F53" s="134" t="s">
        <v>191</v>
      </c>
      <c r="G53" s="134" t="s">
        <v>198</v>
      </c>
      <c r="H53" s="134"/>
      <c r="I53" s="134"/>
      <c r="J53" s="134"/>
      <c r="K53" s="134">
        <v>1.9305000000000001</v>
      </c>
      <c r="L53" s="134">
        <v>1.9325000000000001</v>
      </c>
      <c r="M53" s="134">
        <v>1.9325000000000001</v>
      </c>
      <c r="N53" s="134">
        <v>1.9325000000000001</v>
      </c>
      <c r="O53" s="134">
        <v>1.9325000000000001</v>
      </c>
      <c r="P53" s="134">
        <v>1.9325000000000001</v>
      </c>
      <c r="Q53" s="134">
        <v>1.9325000000000001</v>
      </c>
      <c r="R53" s="134">
        <v>1.9522999999999999</v>
      </c>
      <c r="S53" s="134">
        <v>1.9721</v>
      </c>
      <c r="T53" s="134">
        <v>1.9919</v>
      </c>
      <c r="U53" s="134">
        <v>2.0116999999999998</v>
      </c>
      <c r="V53" s="134">
        <v>2.0314999999999999</v>
      </c>
      <c r="W53" s="134">
        <v>2.0512999999999999</v>
      </c>
      <c r="X53" s="134">
        <v>2.0710999999999999</v>
      </c>
      <c r="Y53" s="134">
        <v>2.0909</v>
      </c>
      <c r="Z53" s="134">
        <v>2.1107</v>
      </c>
      <c r="AA53" s="134">
        <v>2.1305000000000001</v>
      </c>
      <c r="AB53" s="134">
        <v>2.1503000000000001</v>
      </c>
      <c r="AC53" s="134">
        <v>2.1701000000000001</v>
      </c>
      <c r="AD53" s="134">
        <v>2.1899000000000002</v>
      </c>
      <c r="AE53" s="134">
        <v>2.2097000000000002</v>
      </c>
      <c r="AF53" s="134">
        <v>2.2294999999999998</v>
      </c>
      <c r="AG53" s="134">
        <v>2.2492999999999999</v>
      </c>
      <c r="AH53" s="134">
        <v>2.2690999999999999</v>
      </c>
      <c r="AI53" s="134">
        <v>2.2888999999999999</v>
      </c>
      <c r="AJ53" s="134">
        <v>2.3087</v>
      </c>
      <c r="AK53" s="134">
        <v>2.3285</v>
      </c>
      <c r="AL53" s="134">
        <v>2.3483000000000001</v>
      </c>
      <c r="AM53" s="134">
        <v>2.3681000000000001</v>
      </c>
      <c r="AN53" s="134">
        <v>2.3879000000000001</v>
      </c>
      <c r="AO53" s="134">
        <v>2.4077000000000002</v>
      </c>
      <c r="AP53" s="134">
        <v>2.4275000000000002</v>
      </c>
      <c r="AQ53" s="135">
        <v>2.4472999999999998</v>
      </c>
    </row>
    <row r="54" spans="1:43" x14ac:dyDescent="0.3">
      <c r="A54" s="133" t="s">
        <v>13</v>
      </c>
      <c r="B54" s="134" t="s">
        <v>92</v>
      </c>
      <c r="C54" s="134" t="s">
        <v>200</v>
      </c>
      <c r="D54" s="134"/>
      <c r="E54" s="134" t="s">
        <v>7</v>
      </c>
      <c r="F54" s="134" t="s">
        <v>191</v>
      </c>
      <c r="G54" s="134" t="s">
        <v>198</v>
      </c>
      <c r="H54" s="134"/>
      <c r="I54" s="134"/>
      <c r="J54" s="134"/>
      <c r="K54" s="134">
        <v>4.9500000000000002E-2</v>
      </c>
      <c r="L54" s="134">
        <v>4.9599999999999998E-2</v>
      </c>
      <c r="M54" s="134">
        <v>4.9599999999999998E-2</v>
      </c>
      <c r="N54" s="134">
        <v>4.9599999999999998E-2</v>
      </c>
      <c r="O54" s="134">
        <v>4.9599999999999998E-2</v>
      </c>
      <c r="P54" s="134">
        <v>4.9599999999999998E-2</v>
      </c>
      <c r="Q54" s="134">
        <v>4.9599999999999998E-2</v>
      </c>
      <c r="R54" s="134">
        <v>5.0299999999999997E-2</v>
      </c>
      <c r="S54" s="134">
        <v>5.0999999999999997E-2</v>
      </c>
      <c r="T54" s="134">
        <v>5.16E-2</v>
      </c>
      <c r="U54" s="134">
        <v>5.2299999999999999E-2</v>
      </c>
      <c r="V54" s="134">
        <v>5.2999999999999999E-2</v>
      </c>
      <c r="W54" s="134">
        <v>5.3699999999999998E-2</v>
      </c>
      <c r="X54" s="134">
        <v>5.4399999999999997E-2</v>
      </c>
      <c r="Y54" s="134">
        <v>5.5100000000000003E-2</v>
      </c>
      <c r="Z54" s="134">
        <v>5.5800000000000002E-2</v>
      </c>
      <c r="AA54" s="134">
        <v>5.6500000000000002E-2</v>
      </c>
      <c r="AB54" s="134">
        <v>5.7200000000000001E-2</v>
      </c>
      <c r="AC54" s="134">
        <v>5.79E-2</v>
      </c>
      <c r="AD54" s="134">
        <v>5.8599999999999999E-2</v>
      </c>
      <c r="AE54" s="134">
        <v>5.9299999999999999E-2</v>
      </c>
      <c r="AF54" s="134">
        <v>0.06</v>
      </c>
      <c r="AG54" s="134">
        <v>6.0699999999999997E-2</v>
      </c>
      <c r="AH54" s="134">
        <v>6.13E-2</v>
      </c>
      <c r="AI54" s="134">
        <v>6.2E-2</v>
      </c>
      <c r="AJ54" s="134">
        <v>6.2700000000000006E-2</v>
      </c>
      <c r="AK54" s="134">
        <v>6.3399999999999998E-2</v>
      </c>
      <c r="AL54" s="134">
        <v>6.4100000000000004E-2</v>
      </c>
      <c r="AM54" s="134">
        <v>6.4799999999999996E-2</v>
      </c>
      <c r="AN54" s="134">
        <v>6.5500000000000003E-2</v>
      </c>
      <c r="AO54" s="134">
        <v>6.6199999999999995E-2</v>
      </c>
      <c r="AP54" s="134">
        <v>6.6900000000000001E-2</v>
      </c>
      <c r="AQ54" s="135">
        <v>6.7599999999999993E-2</v>
      </c>
    </row>
    <row r="55" spans="1:43" x14ac:dyDescent="0.3">
      <c r="A55" s="133" t="s">
        <v>13</v>
      </c>
      <c r="B55" s="134" t="s">
        <v>92</v>
      </c>
      <c r="C55" s="134" t="s">
        <v>201</v>
      </c>
      <c r="D55" s="134"/>
      <c r="E55" s="134" t="s">
        <v>7</v>
      </c>
      <c r="F55" s="134" t="s">
        <v>191</v>
      </c>
      <c r="G55" s="134" t="s">
        <v>198</v>
      </c>
      <c r="H55" s="134"/>
      <c r="I55" s="134"/>
      <c r="J55" s="134"/>
      <c r="K55" s="134">
        <v>3.0590999999999999</v>
      </c>
      <c r="L55" s="134">
        <v>2.9862000000000002</v>
      </c>
      <c r="M55" s="134">
        <v>2.9862000000000002</v>
      </c>
      <c r="N55" s="134">
        <v>2.9862000000000002</v>
      </c>
      <c r="O55" s="134">
        <v>2.9862000000000002</v>
      </c>
      <c r="P55" s="134">
        <v>2.9862000000000002</v>
      </c>
      <c r="Q55" s="134">
        <v>2.9862000000000002</v>
      </c>
      <c r="R55" s="134">
        <v>2.9226000000000001</v>
      </c>
      <c r="S55" s="134">
        <v>2.8567</v>
      </c>
      <c r="T55" s="134">
        <v>2.7907000000000002</v>
      </c>
      <c r="U55" s="134">
        <v>2.7248000000000001</v>
      </c>
      <c r="V55" s="134">
        <v>2.6587999999999998</v>
      </c>
      <c r="W55" s="134">
        <v>2.5929000000000002</v>
      </c>
      <c r="X55" s="134">
        <v>2.5268999999999999</v>
      </c>
      <c r="Y55" s="134">
        <v>2.4609999999999999</v>
      </c>
      <c r="Z55" s="134">
        <v>2.3950999999999998</v>
      </c>
      <c r="AA55" s="134">
        <v>2.3290999999999999</v>
      </c>
      <c r="AB55" s="134">
        <v>2.2631999999999999</v>
      </c>
      <c r="AC55" s="134">
        <v>2.1972</v>
      </c>
      <c r="AD55" s="134">
        <v>2.1313</v>
      </c>
      <c r="AE55" s="134">
        <v>2.0653000000000001</v>
      </c>
      <c r="AF55" s="134">
        <v>1.9994000000000001</v>
      </c>
      <c r="AG55" s="134">
        <v>1.9334</v>
      </c>
      <c r="AH55" s="134">
        <v>1.8674999999999999</v>
      </c>
      <c r="AI55" s="134">
        <v>1.8015000000000001</v>
      </c>
      <c r="AJ55" s="134">
        <v>1.7356</v>
      </c>
      <c r="AK55" s="134">
        <v>1.6697</v>
      </c>
      <c r="AL55" s="134">
        <v>1.6036999999999999</v>
      </c>
      <c r="AM55" s="134">
        <v>1.5378000000000001</v>
      </c>
      <c r="AN55" s="134">
        <v>1.4718</v>
      </c>
      <c r="AO55" s="134">
        <v>1.4058999999999999</v>
      </c>
      <c r="AP55" s="134">
        <v>1.3373999999999999</v>
      </c>
      <c r="AQ55" s="135">
        <v>1.2796000000000001</v>
      </c>
    </row>
    <row r="56" spans="1:43" x14ac:dyDescent="0.3">
      <c r="A56" s="133" t="s">
        <v>13</v>
      </c>
      <c r="B56" s="134" t="s">
        <v>92</v>
      </c>
      <c r="C56" s="134" t="s">
        <v>202</v>
      </c>
      <c r="D56" s="134"/>
      <c r="E56" s="134" t="s">
        <v>7</v>
      </c>
      <c r="F56" s="134" t="s">
        <v>191</v>
      </c>
      <c r="G56" s="134" t="s">
        <v>198</v>
      </c>
      <c r="H56" s="134"/>
      <c r="I56" s="134"/>
      <c r="J56" s="134"/>
      <c r="K56" s="134">
        <v>0.42480000000000001</v>
      </c>
      <c r="L56" s="134">
        <v>0.41570000000000001</v>
      </c>
      <c r="M56" s="134">
        <v>0.41570000000000001</v>
      </c>
      <c r="N56" s="134">
        <v>0.41570000000000001</v>
      </c>
      <c r="O56" s="134">
        <v>0.41570000000000001</v>
      </c>
      <c r="P56" s="134">
        <v>0.41570000000000001</v>
      </c>
      <c r="Q56" s="134">
        <v>0.41570000000000001</v>
      </c>
      <c r="R56" s="134">
        <v>0.41120000000000001</v>
      </c>
      <c r="S56" s="134">
        <v>0.40629999999999999</v>
      </c>
      <c r="T56" s="134">
        <v>0.40150000000000002</v>
      </c>
      <c r="U56" s="134">
        <v>0.3967</v>
      </c>
      <c r="V56" s="134">
        <v>0.39179999999999998</v>
      </c>
      <c r="W56" s="134">
        <v>0.38700000000000001</v>
      </c>
      <c r="X56" s="134">
        <v>0.3821</v>
      </c>
      <c r="Y56" s="134">
        <v>0.37730000000000002</v>
      </c>
      <c r="Z56" s="134">
        <v>0.3725</v>
      </c>
      <c r="AA56" s="134">
        <v>0.36759999999999998</v>
      </c>
      <c r="AB56" s="134">
        <v>0.36280000000000001</v>
      </c>
      <c r="AC56" s="134">
        <v>0.3579</v>
      </c>
      <c r="AD56" s="134">
        <v>0.35310000000000002</v>
      </c>
      <c r="AE56" s="134">
        <v>0.3483</v>
      </c>
      <c r="AF56" s="134">
        <v>0.34339999999999998</v>
      </c>
      <c r="AG56" s="134">
        <v>0.33860000000000001</v>
      </c>
      <c r="AH56" s="134">
        <v>0.3337</v>
      </c>
      <c r="AI56" s="134">
        <v>0.32890000000000003</v>
      </c>
      <c r="AJ56" s="134">
        <v>0.3241</v>
      </c>
      <c r="AK56" s="134">
        <v>0.31919999999999998</v>
      </c>
      <c r="AL56" s="134">
        <v>0.31440000000000001</v>
      </c>
      <c r="AM56" s="134">
        <v>0.30959999999999999</v>
      </c>
      <c r="AN56" s="134">
        <v>0.30470000000000003</v>
      </c>
      <c r="AO56" s="134">
        <v>0.2999</v>
      </c>
      <c r="AP56" s="134">
        <v>0.29609999999999997</v>
      </c>
      <c r="AQ56" s="135">
        <v>0.2913</v>
      </c>
    </row>
    <row r="57" spans="1:43" x14ac:dyDescent="0.3">
      <c r="A57" s="133" t="s">
        <v>13</v>
      </c>
      <c r="B57" s="134" t="s">
        <v>92</v>
      </c>
      <c r="C57" s="134" t="s">
        <v>203</v>
      </c>
      <c r="D57" s="134"/>
      <c r="E57" s="134" t="s">
        <v>7</v>
      </c>
      <c r="F57" s="134" t="s">
        <v>191</v>
      </c>
      <c r="G57" s="134" t="s">
        <v>198</v>
      </c>
      <c r="H57" s="134"/>
      <c r="I57" s="134"/>
      <c r="J57" s="134"/>
      <c r="K57" s="134">
        <v>1.0054000000000001</v>
      </c>
      <c r="L57" s="134">
        <v>1.0034000000000001</v>
      </c>
      <c r="M57" s="134">
        <v>1.0034000000000001</v>
      </c>
      <c r="N57" s="134">
        <v>1.0034000000000001</v>
      </c>
      <c r="O57" s="134">
        <v>1.0034000000000001</v>
      </c>
      <c r="P57" s="134">
        <v>1.0034000000000001</v>
      </c>
      <c r="Q57" s="134">
        <v>1.0034000000000001</v>
      </c>
      <c r="R57" s="134">
        <v>0.99409999999999998</v>
      </c>
      <c r="S57" s="134">
        <v>0.98409999999999997</v>
      </c>
      <c r="T57" s="134">
        <v>0.97399999999999998</v>
      </c>
      <c r="U57" s="134">
        <v>0.96389999999999998</v>
      </c>
      <c r="V57" s="134">
        <v>0.95389999999999997</v>
      </c>
      <c r="W57" s="134">
        <v>0.94379999999999997</v>
      </c>
      <c r="X57" s="134">
        <v>0.93369999999999997</v>
      </c>
      <c r="Y57" s="134">
        <v>0.92359999999999998</v>
      </c>
      <c r="Z57" s="134">
        <v>0.91359999999999997</v>
      </c>
      <c r="AA57" s="134">
        <v>0.90349999999999997</v>
      </c>
      <c r="AB57" s="134">
        <v>0.89339999999999997</v>
      </c>
      <c r="AC57" s="134">
        <v>0.88339999999999996</v>
      </c>
      <c r="AD57" s="134">
        <v>0.87329999999999997</v>
      </c>
      <c r="AE57" s="134">
        <v>0.86319999999999997</v>
      </c>
      <c r="AF57" s="134">
        <v>0.85319999999999996</v>
      </c>
      <c r="AG57" s="134">
        <v>0.84309999999999996</v>
      </c>
      <c r="AH57" s="134">
        <v>0.83299999999999996</v>
      </c>
      <c r="AI57" s="134">
        <v>0.82299999999999995</v>
      </c>
      <c r="AJ57" s="134">
        <v>0.81289999999999996</v>
      </c>
      <c r="AK57" s="134">
        <v>0.80279999999999996</v>
      </c>
      <c r="AL57" s="134">
        <v>0.79269999999999996</v>
      </c>
      <c r="AM57" s="134">
        <v>0.78269999999999995</v>
      </c>
      <c r="AN57" s="134">
        <v>0.77259999999999995</v>
      </c>
      <c r="AO57" s="134">
        <v>0.76249999999999996</v>
      </c>
      <c r="AP57" s="134">
        <v>0.754</v>
      </c>
      <c r="AQ57" s="135">
        <v>0.73560000000000003</v>
      </c>
    </row>
    <row r="58" spans="1:43" x14ac:dyDescent="0.3">
      <c r="A58" s="133" t="s">
        <v>13</v>
      </c>
      <c r="B58" s="134" t="s">
        <v>92</v>
      </c>
      <c r="C58" s="134" t="s">
        <v>204</v>
      </c>
      <c r="D58" s="134"/>
      <c r="E58" s="134" t="s">
        <v>7</v>
      </c>
      <c r="F58" s="134" t="s">
        <v>191</v>
      </c>
      <c r="G58" s="134" t="s">
        <v>198</v>
      </c>
      <c r="H58" s="134"/>
      <c r="I58" s="134"/>
      <c r="J58" s="134"/>
      <c r="K58" s="134">
        <v>0.1333</v>
      </c>
      <c r="L58" s="134">
        <v>0.1313</v>
      </c>
      <c r="M58" s="134">
        <v>0.13150000000000001</v>
      </c>
      <c r="N58" s="134">
        <v>0.1313</v>
      </c>
      <c r="O58" s="134">
        <v>0.1313</v>
      </c>
      <c r="P58" s="134">
        <v>0.1313</v>
      </c>
      <c r="Q58" s="134">
        <v>0.1313</v>
      </c>
      <c r="R58" s="134">
        <v>0.1323</v>
      </c>
      <c r="S58" s="134">
        <v>0.1333</v>
      </c>
      <c r="T58" s="134">
        <v>0.1343</v>
      </c>
      <c r="U58" s="134">
        <v>0.1353</v>
      </c>
      <c r="V58" s="134">
        <v>0.1363</v>
      </c>
      <c r="W58" s="134">
        <v>0.13719999999999999</v>
      </c>
      <c r="X58" s="134">
        <v>0.13819999999999999</v>
      </c>
      <c r="Y58" s="134">
        <v>0.13919999999999999</v>
      </c>
      <c r="Z58" s="134">
        <v>0.14019999999999999</v>
      </c>
      <c r="AA58" s="134">
        <v>0.14119999999999999</v>
      </c>
      <c r="AB58" s="134">
        <v>0.14219999999999999</v>
      </c>
      <c r="AC58" s="134">
        <v>0.14319999999999999</v>
      </c>
      <c r="AD58" s="134">
        <v>0.14419999999999999</v>
      </c>
      <c r="AE58" s="134">
        <v>0.1452</v>
      </c>
      <c r="AF58" s="134">
        <v>0.1462</v>
      </c>
      <c r="AG58" s="134">
        <v>0.14710000000000001</v>
      </c>
      <c r="AH58" s="134">
        <v>0.14810000000000001</v>
      </c>
      <c r="AI58" s="134">
        <v>0.14910000000000001</v>
      </c>
      <c r="AJ58" s="134">
        <v>0.15010000000000001</v>
      </c>
      <c r="AK58" s="134">
        <v>0.15110000000000001</v>
      </c>
      <c r="AL58" s="134">
        <v>0.15210000000000001</v>
      </c>
      <c r="AM58" s="134">
        <v>0.15310000000000001</v>
      </c>
      <c r="AN58" s="134">
        <v>0.15409999999999999</v>
      </c>
      <c r="AO58" s="134">
        <v>0.15509999999999999</v>
      </c>
      <c r="AP58" s="134">
        <v>0.15609999999999999</v>
      </c>
      <c r="AQ58" s="135">
        <v>0.157</v>
      </c>
    </row>
    <row r="59" spans="1:43" x14ac:dyDescent="0.3">
      <c r="A59" s="133" t="s">
        <v>13</v>
      </c>
      <c r="B59" s="134" t="s">
        <v>92</v>
      </c>
      <c r="C59" s="134" t="s">
        <v>205</v>
      </c>
      <c r="D59" s="134"/>
      <c r="E59" s="134" t="s">
        <v>7</v>
      </c>
      <c r="F59" s="134" t="s">
        <v>191</v>
      </c>
      <c r="G59" s="134" t="s">
        <v>198</v>
      </c>
      <c r="H59" s="134"/>
      <c r="I59" s="134"/>
      <c r="J59" s="134"/>
      <c r="K59" s="134">
        <v>9.9000000000000005E-2</v>
      </c>
      <c r="L59" s="134">
        <v>9.5500000000000002E-2</v>
      </c>
      <c r="M59" s="134">
        <v>9.5500000000000002E-2</v>
      </c>
      <c r="N59" s="134">
        <v>9.5500000000000002E-2</v>
      </c>
      <c r="O59" s="134">
        <v>9.5500000000000002E-2</v>
      </c>
      <c r="P59" s="134">
        <v>9.5500000000000002E-2</v>
      </c>
      <c r="Q59" s="134">
        <v>9.5500000000000002E-2</v>
      </c>
      <c r="R59" s="134">
        <v>9.5500000000000002E-2</v>
      </c>
      <c r="S59" s="134">
        <v>9.5500000000000002E-2</v>
      </c>
      <c r="T59" s="134">
        <v>9.5500000000000002E-2</v>
      </c>
      <c r="U59" s="134">
        <v>9.5500000000000002E-2</v>
      </c>
      <c r="V59" s="134">
        <v>9.5500000000000002E-2</v>
      </c>
      <c r="W59" s="134">
        <v>9.5500000000000002E-2</v>
      </c>
      <c r="X59" s="134">
        <v>9.5500000000000002E-2</v>
      </c>
      <c r="Y59" s="134">
        <v>9.5500000000000002E-2</v>
      </c>
      <c r="Z59" s="134">
        <v>9.5500000000000002E-2</v>
      </c>
      <c r="AA59" s="134">
        <v>9.5500000000000002E-2</v>
      </c>
      <c r="AB59" s="134">
        <v>9.5500000000000002E-2</v>
      </c>
      <c r="AC59" s="134">
        <v>9.5500000000000002E-2</v>
      </c>
      <c r="AD59" s="134">
        <v>9.5500000000000002E-2</v>
      </c>
      <c r="AE59" s="134">
        <v>9.5500000000000002E-2</v>
      </c>
      <c r="AF59" s="134">
        <v>9.5500000000000002E-2</v>
      </c>
      <c r="AG59" s="134">
        <v>9.5500000000000002E-2</v>
      </c>
      <c r="AH59" s="134">
        <v>9.5500000000000002E-2</v>
      </c>
      <c r="AI59" s="134">
        <v>9.5500000000000002E-2</v>
      </c>
      <c r="AJ59" s="134">
        <v>9.5500000000000002E-2</v>
      </c>
      <c r="AK59" s="134">
        <v>9.5500000000000002E-2</v>
      </c>
      <c r="AL59" s="134">
        <v>9.5500000000000002E-2</v>
      </c>
      <c r="AM59" s="134">
        <v>9.5500000000000002E-2</v>
      </c>
      <c r="AN59" s="134">
        <v>9.5500000000000002E-2</v>
      </c>
      <c r="AO59" s="134">
        <v>9.5500000000000002E-2</v>
      </c>
      <c r="AP59" s="134">
        <v>9.5500000000000002E-2</v>
      </c>
      <c r="AQ59" s="135">
        <v>9.5500000000000002E-2</v>
      </c>
    </row>
    <row r="60" spans="1:43" x14ac:dyDescent="0.3">
      <c r="A60" s="133" t="s">
        <v>13</v>
      </c>
      <c r="B60" s="134" t="s">
        <v>92</v>
      </c>
      <c r="C60" s="134" t="s">
        <v>206</v>
      </c>
      <c r="D60" s="134"/>
      <c r="E60" s="134" t="s">
        <v>7</v>
      </c>
      <c r="F60" s="134" t="s">
        <v>191</v>
      </c>
      <c r="G60" s="134" t="s">
        <v>198</v>
      </c>
      <c r="H60" s="134"/>
      <c r="I60" s="134"/>
      <c r="J60" s="134"/>
      <c r="K60" s="134">
        <v>6.3600000000000004E-2</v>
      </c>
      <c r="L60" s="134">
        <v>6.3600000000000004E-2</v>
      </c>
      <c r="M60" s="134">
        <v>6.3600000000000004E-2</v>
      </c>
      <c r="N60" s="134">
        <v>6.3600000000000004E-2</v>
      </c>
      <c r="O60" s="134">
        <v>6.3600000000000004E-2</v>
      </c>
      <c r="P60" s="134">
        <v>6.3600000000000004E-2</v>
      </c>
      <c r="Q60" s="134">
        <v>6.3600000000000004E-2</v>
      </c>
      <c r="R60" s="134">
        <v>6.3299999999999995E-2</v>
      </c>
      <c r="S60" s="134">
        <v>6.3E-2</v>
      </c>
      <c r="T60" s="134">
        <v>6.2600000000000003E-2</v>
      </c>
      <c r="U60" s="134">
        <v>6.2300000000000001E-2</v>
      </c>
      <c r="V60" s="134">
        <v>6.2E-2</v>
      </c>
      <c r="W60" s="134">
        <v>6.1699999999999998E-2</v>
      </c>
      <c r="X60" s="134">
        <v>6.13E-2</v>
      </c>
      <c r="Y60" s="134">
        <v>6.0999999999999999E-2</v>
      </c>
      <c r="Z60" s="134">
        <v>6.0699999999999997E-2</v>
      </c>
      <c r="AA60" s="134">
        <v>6.0400000000000002E-2</v>
      </c>
      <c r="AB60" s="134">
        <v>0.06</v>
      </c>
      <c r="AC60" s="134">
        <v>5.9700000000000003E-2</v>
      </c>
      <c r="AD60" s="134">
        <v>5.9400000000000001E-2</v>
      </c>
      <c r="AE60" s="134">
        <v>5.91E-2</v>
      </c>
      <c r="AF60" s="134">
        <v>5.8700000000000002E-2</v>
      </c>
      <c r="AG60" s="134">
        <v>5.8400000000000001E-2</v>
      </c>
      <c r="AH60" s="134">
        <v>5.8099999999999999E-2</v>
      </c>
      <c r="AI60" s="134">
        <v>5.7799999999999997E-2</v>
      </c>
      <c r="AJ60" s="134">
        <v>5.74E-2</v>
      </c>
      <c r="AK60" s="134">
        <v>5.7099999999999998E-2</v>
      </c>
      <c r="AL60" s="134">
        <v>5.6800000000000003E-2</v>
      </c>
      <c r="AM60" s="134">
        <v>5.6399999999999999E-2</v>
      </c>
      <c r="AN60" s="134">
        <v>5.6099999999999997E-2</v>
      </c>
      <c r="AO60" s="134">
        <v>5.5800000000000002E-2</v>
      </c>
      <c r="AP60" s="134">
        <v>5.5500000000000001E-2</v>
      </c>
      <c r="AQ60" s="135">
        <v>5.5100000000000003E-2</v>
      </c>
    </row>
    <row r="61" spans="1:43" x14ac:dyDescent="0.3">
      <c r="A61" s="133" t="s">
        <v>13</v>
      </c>
      <c r="B61" s="134" t="s">
        <v>92</v>
      </c>
      <c r="C61" s="134" t="s">
        <v>207</v>
      </c>
      <c r="D61" s="134"/>
      <c r="E61" s="134" t="s">
        <v>7</v>
      </c>
      <c r="F61" s="134" t="s">
        <v>191</v>
      </c>
      <c r="G61" s="134" t="s">
        <v>198</v>
      </c>
      <c r="H61" s="134"/>
      <c r="I61" s="134"/>
      <c r="J61" s="134"/>
      <c r="K61" s="134">
        <v>0.25609999999999999</v>
      </c>
      <c r="L61" s="134">
        <v>0.214</v>
      </c>
      <c r="M61" s="134">
        <v>0.12709999999999999</v>
      </c>
      <c r="N61" s="134">
        <v>0.12670000000000001</v>
      </c>
      <c r="O61" s="134">
        <v>0.12670000000000001</v>
      </c>
      <c r="P61" s="134">
        <v>0.12670000000000001</v>
      </c>
      <c r="Q61" s="134">
        <v>0.12670000000000001</v>
      </c>
      <c r="R61" s="134">
        <v>0.21279999999999999</v>
      </c>
      <c r="S61" s="134">
        <v>0.21240000000000001</v>
      </c>
      <c r="T61" s="134">
        <v>0.21210000000000001</v>
      </c>
      <c r="U61" s="134">
        <v>0.2117</v>
      </c>
      <c r="V61" s="134">
        <v>0.21129999999999999</v>
      </c>
      <c r="W61" s="134">
        <v>0.2109</v>
      </c>
      <c r="X61" s="134">
        <v>0.21049999999999999</v>
      </c>
      <c r="Y61" s="134">
        <v>0.21010000000000001</v>
      </c>
      <c r="Z61" s="134">
        <v>0.2097</v>
      </c>
      <c r="AA61" s="134">
        <v>0.2094</v>
      </c>
      <c r="AB61" s="134">
        <v>0.20899999999999999</v>
      </c>
      <c r="AC61" s="134">
        <v>0.20860000000000001</v>
      </c>
      <c r="AD61" s="134">
        <v>0.2082</v>
      </c>
      <c r="AE61" s="134">
        <v>0.20780000000000001</v>
      </c>
      <c r="AF61" s="134">
        <v>0.2074</v>
      </c>
      <c r="AG61" s="134">
        <v>0.20699999999999999</v>
      </c>
      <c r="AH61" s="134">
        <v>0.20660000000000001</v>
      </c>
      <c r="AI61" s="134">
        <v>0.20630000000000001</v>
      </c>
      <c r="AJ61" s="134">
        <v>0.2059</v>
      </c>
      <c r="AK61" s="134">
        <v>0.20549999999999999</v>
      </c>
      <c r="AL61" s="134">
        <v>0.2051</v>
      </c>
      <c r="AM61" s="134">
        <v>0.20469999999999999</v>
      </c>
      <c r="AN61" s="134">
        <v>0.20430000000000001</v>
      </c>
      <c r="AO61" s="134">
        <v>0.2039</v>
      </c>
      <c r="AP61" s="134">
        <v>0.2036</v>
      </c>
      <c r="AQ61" s="135">
        <v>0.20319999999999999</v>
      </c>
    </row>
    <row r="62" spans="1:43" x14ac:dyDescent="0.3">
      <c r="A62" s="133" t="s">
        <v>13</v>
      </c>
      <c r="B62" s="134" t="s">
        <v>92</v>
      </c>
      <c r="C62" s="134" t="s">
        <v>208</v>
      </c>
      <c r="D62" s="134"/>
      <c r="E62" s="134" t="s">
        <v>7</v>
      </c>
      <c r="F62" s="134" t="s">
        <v>191</v>
      </c>
      <c r="G62" s="134" t="s">
        <v>198</v>
      </c>
      <c r="H62" s="134"/>
      <c r="I62" s="134"/>
      <c r="J62" s="134"/>
      <c r="K62" s="134">
        <v>1.1495</v>
      </c>
      <c r="L62" s="134">
        <v>1.1614</v>
      </c>
      <c r="M62" s="134">
        <v>1.1698</v>
      </c>
      <c r="N62" s="134">
        <v>1.1698</v>
      </c>
      <c r="O62" s="134">
        <v>1.1698</v>
      </c>
      <c r="P62" s="134">
        <v>1.1698</v>
      </c>
      <c r="Q62" s="134">
        <v>1.1698</v>
      </c>
      <c r="R62" s="134">
        <v>1.1355999999999999</v>
      </c>
      <c r="S62" s="134">
        <v>1.1013999999999999</v>
      </c>
      <c r="T62" s="134">
        <v>1.0671999999999999</v>
      </c>
      <c r="U62" s="134">
        <v>1.0329999999999999</v>
      </c>
      <c r="V62" s="134">
        <v>0.99890000000000001</v>
      </c>
      <c r="W62" s="134">
        <v>0.9647</v>
      </c>
      <c r="X62" s="134">
        <v>0.93049999999999999</v>
      </c>
      <c r="Y62" s="134">
        <v>0.89629999999999999</v>
      </c>
      <c r="Z62" s="134">
        <v>0.86209999999999998</v>
      </c>
      <c r="AA62" s="134">
        <v>0.82799999999999996</v>
      </c>
      <c r="AB62" s="134">
        <v>0.79379999999999995</v>
      </c>
      <c r="AC62" s="134">
        <v>0.75960000000000005</v>
      </c>
      <c r="AD62" s="134">
        <v>0.72540000000000004</v>
      </c>
      <c r="AE62" s="134">
        <v>0.69120000000000004</v>
      </c>
      <c r="AF62" s="134">
        <v>0.65710000000000002</v>
      </c>
      <c r="AG62" s="134">
        <v>0.62290000000000001</v>
      </c>
      <c r="AH62" s="134">
        <v>0.5887</v>
      </c>
      <c r="AI62" s="134">
        <v>0.55449999999999999</v>
      </c>
      <c r="AJ62" s="134">
        <v>0.52029999999999998</v>
      </c>
      <c r="AK62" s="134">
        <v>0.48620000000000002</v>
      </c>
      <c r="AL62" s="134">
        <v>0.45200000000000001</v>
      </c>
      <c r="AM62" s="134">
        <v>0.4178</v>
      </c>
      <c r="AN62" s="134">
        <v>0.3836</v>
      </c>
      <c r="AO62" s="134">
        <v>0.34939999999999999</v>
      </c>
      <c r="AP62" s="134">
        <v>0.31530000000000002</v>
      </c>
      <c r="AQ62" s="135">
        <v>0.28110000000000002</v>
      </c>
    </row>
    <row r="63" spans="1:43" x14ac:dyDescent="0.3">
      <c r="A63" s="133" t="s">
        <v>13</v>
      </c>
      <c r="B63" s="134" t="s">
        <v>92</v>
      </c>
      <c r="C63" s="134" t="s">
        <v>209</v>
      </c>
      <c r="D63" s="134"/>
      <c r="E63" s="134" t="s">
        <v>7</v>
      </c>
      <c r="F63" s="134" t="s">
        <v>191</v>
      </c>
      <c r="G63" s="134" t="s">
        <v>198</v>
      </c>
      <c r="H63" s="134"/>
      <c r="I63" s="134"/>
      <c r="J63" s="134"/>
      <c r="K63" s="134">
        <v>2.0799999999999999E-2</v>
      </c>
      <c r="L63" s="134">
        <v>2.0799999999999999E-2</v>
      </c>
      <c r="M63" s="134">
        <v>2.0799999999999999E-2</v>
      </c>
      <c r="N63" s="134">
        <v>2.0799999999999999E-2</v>
      </c>
      <c r="O63" s="134">
        <v>2.1700000000000001E-2</v>
      </c>
      <c r="P63" s="134">
        <v>2.1700000000000001E-2</v>
      </c>
      <c r="Q63" s="134">
        <v>2.1700000000000001E-2</v>
      </c>
      <c r="R63" s="134">
        <v>1.9099999999999999E-2</v>
      </c>
      <c r="S63" s="134">
        <v>1.66E-2</v>
      </c>
      <c r="T63" s="134">
        <v>1.41E-2</v>
      </c>
      <c r="U63" s="134">
        <v>1.1599999999999999E-2</v>
      </c>
      <c r="V63" s="134">
        <v>9.1000000000000004E-3</v>
      </c>
      <c r="W63" s="134">
        <v>6.6E-3</v>
      </c>
      <c r="X63" s="134">
        <v>4.0000000000000001E-3</v>
      </c>
      <c r="Y63" s="134">
        <v>1.5E-3</v>
      </c>
      <c r="Z63" s="134">
        <v>1E-3</v>
      </c>
      <c r="AA63" s="134">
        <v>1E-3</v>
      </c>
      <c r="AB63" s="134">
        <v>1E-3</v>
      </c>
      <c r="AC63" s="134">
        <v>1E-3</v>
      </c>
      <c r="AD63" s="134">
        <v>1E-3</v>
      </c>
      <c r="AE63" s="134">
        <v>1E-3</v>
      </c>
      <c r="AF63" s="134">
        <v>1E-3</v>
      </c>
      <c r="AG63" s="134">
        <v>1E-3</v>
      </c>
      <c r="AH63" s="134">
        <v>1E-3</v>
      </c>
      <c r="AI63" s="134">
        <v>1E-3</v>
      </c>
      <c r="AJ63" s="134">
        <v>1E-3</v>
      </c>
      <c r="AK63" s="134">
        <v>1E-3</v>
      </c>
      <c r="AL63" s="134">
        <v>1E-3</v>
      </c>
      <c r="AM63" s="134">
        <v>1E-3</v>
      </c>
      <c r="AN63" s="134">
        <v>1E-3</v>
      </c>
      <c r="AO63" s="134">
        <v>1E-3</v>
      </c>
      <c r="AP63" s="134">
        <v>1E-3</v>
      </c>
      <c r="AQ63" s="135">
        <v>1E-3</v>
      </c>
    </row>
    <row r="64" spans="1:43" x14ac:dyDescent="0.3">
      <c r="A64" s="133" t="s">
        <v>13</v>
      </c>
      <c r="B64" s="134" t="s">
        <v>92</v>
      </c>
      <c r="C64" s="134" t="s">
        <v>210</v>
      </c>
      <c r="D64" s="134"/>
      <c r="E64" s="134" t="s">
        <v>7</v>
      </c>
      <c r="F64" s="134" t="s">
        <v>191</v>
      </c>
      <c r="G64" s="134" t="s">
        <v>198</v>
      </c>
      <c r="H64" s="134"/>
      <c r="I64" s="134"/>
      <c r="J64" s="134"/>
      <c r="K64" s="134">
        <v>2.8666999999999998</v>
      </c>
      <c r="L64" s="134">
        <v>2.9106999999999998</v>
      </c>
      <c r="M64" s="134">
        <v>2.9523999999999999</v>
      </c>
      <c r="N64" s="134">
        <v>2.9653999999999998</v>
      </c>
      <c r="O64" s="134">
        <v>2.9784000000000002</v>
      </c>
      <c r="P64" s="134">
        <v>2.9784000000000002</v>
      </c>
      <c r="Q64" s="134">
        <v>2.9784000000000002</v>
      </c>
      <c r="R64" s="134">
        <v>2.9407999999999999</v>
      </c>
      <c r="S64" s="134">
        <v>2.9030999999999998</v>
      </c>
      <c r="T64" s="134">
        <v>2.8654999999999999</v>
      </c>
      <c r="U64" s="134">
        <v>2.8279000000000001</v>
      </c>
      <c r="V64" s="134">
        <v>2.7902999999999998</v>
      </c>
      <c r="W64" s="134">
        <v>2.7526999999999999</v>
      </c>
      <c r="X64" s="134">
        <v>2.7149999999999999</v>
      </c>
      <c r="Y64" s="134">
        <v>2.6774</v>
      </c>
      <c r="Z64" s="134">
        <v>2.6398000000000001</v>
      </c>
      <c r="AA64" s="134">
        <v>2.6021999999999998</v>
      </c>
      <c r="AB64" s="134">
        <v>2.5646</v>
      </c>
      <c r="AC64" s="134">
        <v>2.5268999999999999</v>
      </c>
      <c r="AD64" s="134">
        <v>2.4893000000000001</v>
      </c>
      <c r="AE64" s="134">
        <v>2.4517000000000002</v>
      </c>
      <c r="AF64" s="134">
        <v>2.4140999999999999</v>
      </c>
      <c r="AG64" s="134">
        <v>2.3763999999999998</v>
      </c>
      <c r="AH64" s="134">
        <v>2.3388</v>
      </c>
      <c r="AI64" s="134">
        <v>2.3012000000000001</v>
      </c>
      <c r="AJ64" s="134">
        <v>2.2635999999999998</v>
      </c>
      <c r="AK64" s="134">
        <v>2.226</v>
      </c>
      <c r="AL64" s="134">
        <v>2.1882999999999999</v>
      </c>
      <c r="AM64" s="134">
        <v>2.1507000000000001</v>
      </c>
      <c r="AN64" s="134">
        <v>2.1131000000000002</v>
      </c>
      <c r="AO64" s="134">
        <v>2.0754999999999999</v>
      </c>
      <c r="AP64" s="134">
        <v>2.0379</v>
      </c>
      <c r="AQ64" s="135">
        <v>2.0002</v>
      </c>
    </row>
    <row r="65" spans="1:43" x14ac:dyDescent="0.3">
      <c r="A65" s="136" t="s">
        <v>13</v>
      </c>
      <c r="B65" s="105" t="s">
        <v>92</v>
      </c>
      <c r="C65" s="105" t="s">
        <v>211</v>
      </c>
      <c r="D65" s="105" t="s">
        <v>193</v>
      </c>
      <c r="E65" s="105" t="s">
        <v>7</v>
      </c>
      <c r="F65" s="105" t="s">
        <v>191</v>
      </c>
      <c r="G65" s="105" t="s">
        <v>198</v>
      </c>
      <c r="H65" s="105" t="s">
        <v>193</v>
      </c>
      <c r="I65" s="105" t="s">
        <v>193</v>
      </c>
      <c r="J65" s="105" t="s">
        <v>193</v>
      </c>
      <c r="K65" s="105">
        <v>7.4999999999999997E-2</v>
      </c>
      <c r="L65" s="105">
        <v>7.4999999999999997E-2</v>
      </c>
      <c r="M65" s="105">
        <v>7.4999999999999997E-2</v>
      </c>
      <c r="N65" s="105">
        <v>7.4999999999999997E-2</v>
      </c>
      <c r="O65" s="105">
        <v>7.4999999999999997E-2</v>
      </c>
      <c r="P65" s="105">
        <v>7.4999999999999997E-2</v>
      </c>
      <c r="Q65" s="105">
        <v>7.4999999999999997E-2</v>
      </c>
      <c r="R65" s="105">
        <v>6.3200000000000006E-2</v>
      </c>
      <c r="S65" s="105">
        <v>5.1299999999999998E-2</v>
      </c>
      <c r="T65" s="105">
        <v>3.95E-2</v>
      </c>
      <c r="U65" s="105">
        <v>2.7699999999999999E-2</v>
      </c>
      <c r="V65" s="105">
        <v>1.5900000000000001E-2</v>
      </c>
      <c r="W65" s="105">
        <v>4.1000000000000003E-3</v>
      </c>
      <c r="X65" s="105">
        <v>3.0000000000000001E-3</v>
      </c>
      <c r="Y65" s="105">
        <v>2E-3</v>
      </c>
      <c r="Z65" s="105">
        <v>1E-3</v>
      </c>
      <c r="AA65" s="105">
        <v>1E-3</v>
      </c>
      <c r="AB65" s="105">
        <v>1E-3</v>
      </c>
      <c r="AC65" s="105">
        <v>1E-3</v>
      </c>
      <c r="AD65" s="105">
        <v>1E-3</v>
      </c>
      <c r="AE65" s="105">
        <v>1E-3</v>
      </c>
      <c r="AF65" s="105">
        <v>1E-3</v>
      </c>
      <c r="AG65" s="105">
        <v>1E-3</v>
      </c>
      <c r="AH65" s="105">
        <v>1E-3</v>
      </c>
      <c r="AI65" s="105">
        <v>1E-3</v>
      </c>
      <c r="AJ65" s="105">
        <v>1E-3</v>
      </c>
      <c r="AK65" s="105">
        <v>1E-3</v>
      </c>
      <c r="AL65" s="105">
        <v>1E-3</v>
      </c>
      <c r="AM65" s="105">
        <v>1E-3</v>
      </c>
      <c r="AN65" s="105">
        <v>1E-3</v>
      </c>
      <c r="AO65" s="105">
        <v>1E-3</v>
      </c>
      <c r="AP65" s="105">
        <v>1E-3</v>
      </c>
      <c r="AQ65" s="124">
        <v>1E-3</v>
      </c>
    </row>
    <row r="66" spans="1:43" x14ac:dyDescent="0.3">
      <c r="A66" s="133" t="s">
        <v>13</v>
      </c>
      <c r="B66" s="134" t="s">
        <v>72</v>
      </c>
      <c r="C66" s="134" t="s">
        <v>197</v>
      </c>
      <c r="D66" s="134" t="s">
        <v>193</v>
      </c>
      <c r="E66" s="134" t="s">
        <v>7</v>
      </c>
      <c r="F66" s="134" t="s">
        <v>191</v>
      </c>
      <c r="G66" s="134" t="s">
        <v>198</v>
      </c>
      <c r="H66" s="134" t="s">
        <v>193</v>
      </c>
      <c r="I66" s="134" t="s">
        <v>193</v>
      </c>
      <c r="J66" s="134" t="s">
        <v>193</v>
      </c>
      <c r="K66" s="134">
        <v>4.2723000000000004</v>
      </c>
      <c r="L66" s="134">
        <v>4.3559000000000001</v>
      </c>
      <c r="M66" s="134">
        <v>4.3559000000000001</v>
      </c>
      <c r="N66" s="134">
        <v>4.3559000000000001</v>
      </c>
      <c r="O66" s="134">
        <v>4.3559000000000001</v>
      </c>
      <c r="P66" s="134">
        <v>4.3559000000000001</v>
      </c>
      <c r="Q66" s="134">
        <v>4.3559000000000001</v>
      </c>
      <c r="R66" s="134">
        <v>4.4165000000000001</v>
      </c>
      <c r="S66" s="134">
        <v>4.4771000000000001</v>
      </c>
      <c r="T66" s="134">
        <v>4.5377000000000001</v>
      </c>
      <c r="U66" s="134">
        <v>4.5983000000000001</v>
      </c>
      <c r="V66" s="134">
        <v>4.6589</v>
      </c>
      <c r="W66" s="134">
        <v>4.7195</v>
      </c>
      <c r="X66" s="134">
        <v>4.7801</v>
      </c>
      <c r="Y66" s="134">
        <v>4.8407</v>
      </c>
      <c r="Z66" s="134">
        <v>4.9013</v>
      </c>
      <c r="AA66" s="134">
        <v>4.9619</v>
      </c>
      <c r="AB66" s="134">
        <v>5.0225</v>
      </c>
      <c r="AC66" s="134">
        <v>5.0831</v>
      </c>
      <c r="AD66" s="134">
        <v>5.1436999999999999</v>
      </c>
      <c r="AE66" s="134">
        <v>5.2042999999999999</v>
      </c>
      <c r="AF66" s="134">
        <v>5.2648999999999999</v>
      </c>
      <c r="AG66" s="134">
        <v>5.3254999999999999</v>
      </c>
      <c r="AH66" s="134">
        <v>5.3860999999999999</v>
      </c>
      <c r="AI66" s="134">
        <v>5.4466999999999999</v>
      </c>
      <c r="AJ66" s="134">
        <v>5.5072999999999999</v>
      </c>
      <c r="AK66" s="134">
        <v>5.5678999999999998</v>
      </c>
      <c r="AL66" s="134">
        <v>5.6284999999999998</v>
      </c>
      <c r="AM66" s="134">
        <v>5.6890999999999998</v>
      </c>
      <c r="AN66" s="134">
        <v>5.7496999999999998</v>
      </c>
      <c r="AO66" s="134">
        <v>5.8102999999999998</v>
      </c>
      <c r="AP66" s="134">
        <v>5.8708999999999998</v>
      </c>
      <c r="AQ66" s="135">
        <v>5.9314999999999998</v>
      </c>
    </row>
    <row r="67" spans="1:43" x14ac:dyDescent="0.3">
      <c r="A67" s="133" t="s">
        <v>13</v>
      </c>
      <c r="B67" s="134" t="s">
        <v>72</v>
      </c>
      <c r="C67" s="134" t="s">
        <v>199</v>
      </c>
      <c r="D67" s="134"/>
      <c r="E67" s="134" t="s">
        <v>7</v>
      </c>
      <c r="F67" s="134" t="s">
        <v>191</v>
      </c>
      <c r="G67" s="134" t="s">
        <v>198</v>
      </c>
      <c r="H67" s="134"/>
      <c r="I67" s="134"/>
      <c r="J67" s="134"/>
      <c r="K67" s="134">
        <v>1.9695</v>
      </c>
      <c r="L67" s="134">
        <v>1.9715</v>
      </c>
      <c r="M67" s="134">
        <v>1.9715</v>
      </c>
      <c r="N67" s="134">
        <v>1.9715</v>
      </c>
      <c r="O67" s="134">
        <v>1.9715</v>
      </c>
      <c r="P67" s="134">
        <v>1.9715</v>
      </c>
      <c r="Q67" s="134">
        <v>1.9715</v>
      </c>
      <c r="R67" s="134">
        <v>1.9917</v>
      </c>
      <c r="S67" s="134">
        <v>2.0118999999999998</v>
      </c>
      <c r="T67" s="134">
        <v>2.0320999999999998</v>
      </c>
      <c r="U67" s="134">
        <v>2.0522999999999998</v>
      </c>
      <c r="V67" s="134">
        <v>2.0724999999999998</v>
      </c>
      <c r="W67" s="134">
        <v>2.0926999999999998</v>
      </c>
      <c r="X67" s="134">
        <v>2.1128999999999998</v>
      </c>
      <c r="Y67" s="134">
        <v>2.1331000000000002</v>
      </c>
      <c r="Z67" s="134">
        <v>2.1533000000000002</v>
      </c>
      <c r="AA67" s="134">
        <v>2.1735000000000002</v>
      </c>
      <c r="AB67" s="134">
        <v>2.1937000000000002</v>
      </c>
      <c r="AC67" s="134">
        <v>2.2139000000000002</v>
      </c>
      <c r="AD67" s="134">
        <v>2.2341000000000002</v>
      </c>
      <c r="AE67" s="134">
        <v>2.2543000000000002</v>
      </c>
      <c r="AF67" s="134">
        <v>2.2745000000000002</v>
      </c>
      <c r="AG67" s="134">
        <v>2.2947000000000002</v>
      </c>
      <c r="AH67" s="134">
        <v>2.3149000000000002</v>
      </c>
      <c r="AI67" s="134">
        <v>2.3351000000000002</v>
      </c>
      <c r="AJ67" s="134">
        <v>2.3553000000000002</v>
      </c>
      <c r="AK67" s="134">
        <v>2.3755000000000002</v>
      </c>
      <c r="AL67" s="134">
        <v>2.3957000000000002</v>
      </c>
      <c r="AM67" s="134">
        <v>2.4159000000000002</v>
      </c>
      <c r="AN67" s="134">
        <v>2.4361000000000002</v>
      </c>
      <c r="AO67" s="134">
        <v>2.4563000000000001</v>
      </c>
      <c r="AP67" s="134">
        <v>2.4765000000000001</v>
      </c>
      <c r="AQ67" s="135">
        <v>2.4967000000000001</v>
      </c>
    </row>
    <row r="68" spans="1:43" x14ac:dyDescent="0.3">
      <c r="A68" s="133" t="s">
        <v>13</v>
      </c>
      <c r="B68" s="134" t="s">
        <v>72</v>
      </c>
      <c r="C68" s="134" t="s">
        <v>200</v>
      </c>
      <c r="D68" s="134"/>
      <c r="E68" s="134" t="s">
        <v>7</v>
      </c>
      <c r="F68" s="134" t="s">
        <v>191</v>
      </c>
      <c r="G68" s="134" t="s">
        <v>198</v>
      </c>
      <c r="H68" s="134"/>
      <c r="I68" s="134"/>
      <c r="J68" s="134"/>
      <c r="K68" s="134">
        <v>5.0500000000000003E-2</v>
      </c>
      <c r="L68" s="134">
        <v>5.0599999999999999E-2</v>
      </c>
      <c r="M68" s="134">
        <v>5.0599999999999999E-2</v>
      </c>
      <c r="N68" s="134">
        <v>5.0599999999999999E-2</v>
      </c>
      <c r="O68" s="134">
        <v>5.0599999999999999E-2</v>
      </c>
      <c r="P68" s="134">
        <v>5.0599999999999999E-2</v>
      </c>
      <c r="Q68" s="134">
        <v>5.0599999999999999E-2</v>
      </c>
      <c r="R68" s="134">
        <v>5.1299999999999998E-2</v>
      </c>
      <c r="S68" s="134">
        <v>5.1999999999999998E-2</v>
      </c>
      <c r="T68" s="134">
        <v>5.2699999999999997E-2</v>
      </c>
      <c r="U68" s="134">
        <v>5.3400000000000003E-2</v>
      </c>
      <c r="V68" s="134">
        <v>5.4100000000000002E-2</v>
      </c>
      <c r="W68" s="134">
        <v>5.4800000000000001E-2</v>
      </c>
      <c r="X68" s="134">
        <v>5.5500000000000001E-2</v>
      </c>
      <c r="Y68" s="134">
        <v>5.62E-2</v>
      </c>
      <c r="Z68" s="134">
        <v>5.6899999999999999E-2</v>
      </c>
      <c r="AA68" s="134">
        <v>5.7599999999999998E-2</v>
      </c>
      <c r="AB68" s="134">
        <v>5.8299999999999998E-2</v>
      </c>
      <c r="AC68" s="134">
        <v>5.8999999999999997E-2</v>
      </c>
      <c r="AD68" s="134">
        <v>5.9799999999999999E-2</v>
      </c>
      <c r="AE68" s="134">
        <v>6.0499999999999998E-2</v>
      </c>
      <c r="AF68" s="134">
        <v>6.1199999999999997E-2</v>
      </c>
      <c r="AG68" s="134">
        <v>6.1899999999999997E-2</v>
      </c>
      <c r="AH68" s="134">
        <v>6.2600000000000003E-2</v>
      </c>
      <c r="AI68" s="134">
        <v>6.3299999999999995E-2</v>
      </c>
      <c r="AJ68" s="134">
        <v>6.4000000000000001E-2</v>
      </c>
      <c r="AK68" s="134">
        <v>6.4699999999999994E-2</v>
      </c>
      <c r="AL68" s="134">
        <v>6.54E-2</v>
      </c>
      <c r="AM68" s="134">
        <v>6.6100000000000006E-2</v>
      </c>
      <c r="AN68" s="134">
        <v>6.6799999999999998E-2</v>
      </c>
      <c r="AO68" s="134">
        <v>6.7500000000000004E-2</v>
      </c>
      <c r="AP68" s="134">
        <v>6.8199999999999997E-2</v>
      </c>
      <c r="AQ68" s="135">
        <v>6.8900000000000003E-2</v>
      </c>
    </row>
    <row r="69" spans="1:43" x14ac:dyDescent="0.3">
      <c r="A69" s="133" t="s">
        <v>13</v>
      </c>
      <c r="B69" s="134" t="s">
        <v>72</v>
      </c>
      <c r="C69" s="134" t="s">
        <v>201</v>
      </c>
      <c r="D69" s="134"/>
      <c r="E69" s="134" t="s">
        <v>7</v>
      </c>
      <c r="F69" s="134" t="s">
        <v>191</v>
      </c>
      <c r="G69" s="134" t="s">
        <v>198</v>
      </c>
      <c r="H69" s="134"/>
      <c r="I69" s="134"/>
      <c r="J69" s="134"/>
      <c r="K69" s="134">
        <v>3.1208999999999998</v>
      </c>
      <c r="L69" s="134">
        <v>3.0466000000000002</v>
      </c>
      <c r="M69" s="134">
        <v>3.0466000000000002</v>
      </c>
      <c r="N69" s="134">
        <v>3.0466000000000002</v>
      </c>
      <c r="O69" s="134">
        <v>3.0466000000000002</v>
      </c>
      <c r="P69" s="134">
        <v>3.0466000000000002</v>
      </c>
      <c r="Q69" s="134">
        <v>3.0466000000000002</v>
      </c>
      <c r="R69" s="134">
        <v>2.9817</v>
      </c>
      <c r="S69" s="134">
        <v>2.9144000000000001</v>
      </c>
      <c r="T69" s="134">
        <v>2.8471000000000002</v>
      </c>
      <c r="U69" s="134">
        <v>2.7797999999999998</v>
      </c>
      <c r="V69" s="134">
        <v>2.7124999999999999</v>
      </c>
      <c r="W69" s="134">
        <v>2.6453000000000002</v>
      </c>
      <c r="X69" s="134">
        <v>2.5779999999999998</v>
      </c>
      <c r="Y69" s="134">
        <v>2.5106999999999999</v>
      </c>
      <c r="Z69" s="134">
        <v>2.4434</v>
      </c>
      <c r="AA69" s="134">
        <v>2.3761999999999999</v>
      </c>
      <c r="AB69" s="134">
        <v>2.3089</v>
      </c>
      <c r="AC69" s="134">
        <v>2.2416</v>
      </c>
      <c r="AD69" s="134">
        <v>2.1743000000000001</v>
      </c>
      <c r="AE69" s="134">
        <v>2.1071</v>
      </c>
      <c r="AF69" s="134">
        <v>2.0398000000000001</v>
      </c>
      <c r="AG69" s="134">
        <v>1.9724999999999999</v>
      </c>
      <c r="AH69" s="134">
        <v>1.9052</v>
      </c>
      <c r="AI69" s="134">
        <v>1.8379000000000001</v>
      </c>
      <c r="AJ69" s="134">
        <v>1.7706999999999999</v>
      </c>
      <c r="AK69" s="134">
        <v>1.7034</v>
      </c>
      <c r="AL69" s="134">
        <v>1.6361000000000001</v>
      </c>
      <c r="AM69" s="134">
        <v>1.5688</v>
      </c>
      <c r="AN69" s="134">
        <v>1.5016</v>
      </c>
      <c r="AO69" s="134">
        <v>1.4342999999999999</v>
      </c>
      <c r="AP69" s="134">
        <v>1.3644000000000001</v>
      </c>
      <c r="AQ69" s="135">
        <v>1.3055000000000001</v>
      </c>
    </row>
    <row r="70" spans="1:43" x14ac:dyDescent="0.3">
      <c r="A70" s="133" t="s">
        <v>13</v>
      </c>
      <c r="B70" s="134" t="s">
        <v>72</v>
      </c>
      <c r="C70" s="134" t="s">
        <v>202</v>
      </c>
      <c r="D70" s="134"/>
      <c r="E70" s="134" t="s">
        <v>7</v>
      </c>
      <c r="F70" s="134" t="s">
        <v>191</v>
      </c>
      <c r="G70" s="134" t="s">
        <v>198</v>
      </c>
      <c r="H70" s="134"/>
      <c r="I70" s="134"/>
      <c r="J70" s="134"/>
      <c r="K70" s="134">
        <v>0.43340000000000001</v>
      </c>
      <c r="L70" s="134">
        <v>0.42409999999999998</v>
      </c>
      <c r="M70" s="134">
        <v>0.42409999999999998</v>
      </c>
      <c r="N70" s="134">
        <v>0.42409999999999998</v>
      </c>
      <c r="O70" s="134">
        <v>0.42409999999999998</v>
      </c>
      <c r="P70" s="134">
        <v>0.42409999999999998</v>
      </c>
      <c r="Q70" s="134">
        <v>0.42409999999999998</v>
      </c>
      <c r="R70" s="134">
        <v>0.41949999999999998</v>
      </c>
      <c r="S70" s="134">
        <v>0.41449999999999998</v>
      </c>
      <c r="T70" s="134">
        <v>0.40960000000000002</v>
      </c>
      <c r="U70" s="134">
        <v>0.4047</v>
      </c>
      <c r="V70" s="134">
        <v>0.3997</v>
      </c>
      <c r="W70" s="134">
        <v>0.39479999999999998</v>
      </c>
      <c r="X70" s="134">
        <v>0.38990000000000002</v>
      </c>
      <c r="Y70" s="134">
        <v>0.38490000000000002</v>
      </c>
      <c r="Z70" s="134">
        <v>0.38</v>
      </c>
      <c r="AA70" s="134">
        <v>0.37509999999999999</v>
      </c>
      <c r="AB70" s="134">
        <v>0.37009999999999998</v>
      </c>
      <c r="AC70" s="134">
        <v>0.36520000000000002</v>
      </c>
      <c r="AD70" s="134">
        <v>0.36020000000000002</v>
      </c>
      <c r="AE70" s="134">
        <v>0.3553</v>
      </c>
      <c r="AF70" s="134">
        <v>0.35039999999999999</v>
      </c>
      <c r="AG70" s="134">
        <v>0.34539999999999998</v>
      </c>
      <c r="AH70" s="134">
        <v>0.34050000000000002</v>
      </c>
      <c r="AI70" s="134">
        <v>0.33560000000000001</v>
      </c>
      <c r="AJ70" s="134">
        <v>0.3306</v>
      </c>
      <c r="AK70" s="134">
        <v>0.32569999999999999</v>
      </c>
      <c r="AL70" s="134">
        <v>0.32069999999999999</v>
      </c>
      <c r="AM70" s="134">
        <v>0.31580000000000003</v>
      </c>
      <c r="AN70" s="134">
        <v>0.31090000000000001</v>
      </c>
      <c r="AO70" s="134">
        <v>0.30590000000000001</v>
      </c>
      <c r="AP70" s="134">
        <v>0.30209999999999998</v>
      </c>
      <c r="AQ70" s="135">
        <v>0.29720000000000002</v>
      </c>
    </row>
    <row r="71" spans="1:43" x14ac:dyDescent="0.3">
      <c r="A71" s="133" t="s">
        <v>13</v>
      </c>
      <c r="B71" s="134" t="s">
        <v>72</v>
      </c>
      <c r="C71" s="134" t="s">
        <v>203</v>
      </c>
      <c r="D71" s="134"/>
      <c r="E71" s="134" t="s">
        <v>7</v>
      </c>
      <c r="F71" s="134" t="s">
        <v>191</v>
      </c>
      <c r="G71" s="134" t="s">
        <v>198</v>
      </c>
      <c r="H71" s="134"/>
      <c r="I71" s="134"/>
      <c r="J71" s="134"/>
      <c r="K71" s="134">
        <v>1.0257000000000001</v>
      </c>
      <c r="L71" s="134">
        <v>1.0237000000000001</v>
      </c>
      <c r="M71" s="134">
        <v>1.0237000000000001</v>
      </c>
      <c r="N71" s="134">
        <v>1.0237000000000001</v>
      </c>
      <c r="O71" s="134">
        <v>1.0237000000000001</v>
      </c>
      <c r="P71" s="134">
        <v>1.0237000000000001</v>
      </c>
      <c r="Q71" s="134">
        <v>1.0237000000000001</v>
      </c>
      <c r="R71" s="134">
        <v>1.0142</v>
      </c>
      <c r="S71" s="134">
        <v>1.0039</v>
      </c>
      <c r="T71" s="134">
        <v>0.99370000000000003</v>
      </c>
      <c r="U71" s="134">
        <v>0.98340000000000005</v>
      </c>
      <c r="V71" s="134">
        <v>0.97309999999999997</v>
      </c>
      <c r="W71" s="134">
        <v>0.96289999999999998</v>
      </c>
      <c r="X71" s="134">
        <v>0.9526</v>
      </c>
      <c r="Y71" s="134">
        <v>0.94230000000000003</v>
      </c>
      <c r="Z71" s="134">
        <v>0.93200000000000005</v>
      </c>
      <c r="AA71" s="134">
        <v>0.92179999999999995</v>
      </c>
      <c r="AB71" s="134">
        <v>0.91149999999999998</v>
      </c>
      <c r="AC71" s="134">
        <v>0.9012</v>
      </c>
      <c r="AD71" s="134">
        <v>0.89090000000000003</v>
      </c>
      <c r="AE71" s="134">
        <v>0.88070000000000004</v>
      </c>
      <c r="AF71" s="134">
        <v>0.87039999999999995</v>
      </c>
      <c r="AG71" s="134">
        <v>0.86009999999999998</v>
      </c>
      <c r="AH71" s="134">
        <v>0.84989999999999999</v>
      </c>
      <c r="AI71" s="134">
        <v>0.83960000000000001</v>
      </c>
      <c r="AJ71" s="134">
        <v>0.82930000000000004</v>
      </c>
      <c r="AK71" s="134">
        <v>0.81899999999999995</v>
      </c>
      <c r="AL71" s="134">
        <v>0.80879999999999996</v>
      </c>
      <c r="AM71" s="134">
        <v>0.79849999999999999</v>
      </c>
      <c r="AN71" s="134">
        <v>0.78820000000000001</v>
      </c>
      <c r="AO71" s="134">
        <v>0.77790000000000004</v>
      </c>
      <c r="AP71" s="134">
        <v>0.76919999999999999</v>
      </c>
      <c r="AQ71" s="135">
        <v>0.75049999999999994</v>
      </c>
    </row>
    <row r="72" spans="1:43" x14ac:dyDescent="0.3">
      <c r="A72" s="133" t="s">
        <v>13</v>
      </c>
      <c r="B72" s="134" t="s">
        <v>72</v>
      </c>
      <c r="C72" s="134" t="s">
        <v>204</v>
      </c>
      <c r="D72" s="134"/>
      <c r="E72" s="134" t="s">
        <v>7</v>
      </c>
      <c r="F72" s="134" t="s">
        <v>191</v>
      </c>
      <c r="G72" s="134" t="s">
        <v>198</v>
      </c>
      <c r="H72" s="134"/>
      <c r="I72" s="134"/>
      <c r="J72" s="134"/>
      <c r="K72" s="134">
        <v>0.13600000000000001</v>
      </c>
      <c r="L72" s="134">
        <v>0.13400000000000001</v>
      </c>
      <c r="M72" s="134">
        <v>0.1341</v>
      </c>
      <c r="N72" s="134">
        <v>0.13400000000000001</v>
      </c>
      <c r="O72" s="134">
        <v>0.13400000000000001</v>
      </c>
      <c r="P72" s="134">
        <v>0.13400000000000001</v>
      </c>
      <c r="Q72" s="134">
        <v>0.13400000000000001</v>
      </c>
      <c r="R72" s="134">
        <v>0.13500000000000001</v>
      </c>
      <c r="S72" s="134">
        <v>0.13600000000000001</v>
      </c>
      <c r="T72" s="134">
        <v>0.13700000000000001</v>
      </c>
      <c r="U72" s="134">
        <v>0.13800000000000001</v>
      </c>
      <c r="V72" s="134">
        <v>0.13900000000000001</v>
      </c>
      <c r="W72" s="134">
        <v>0.14000000000000001</v>
      </c>
      <c r="X72" s="134">
        <v>0.14099999999999999</v>
      </c>
      <c r="Y72" s="134">
        <v>0.14199999999999999</v>
      </c>
      <c r="Z72" s="134">
        <v>0.14299999999999999</v>
      </c>
      <c r="AA72" s="134">
        <v>0.14410000000000001</v>
      </c>
      <c r="AB72" s="134">
        <v>0.14510000000000001</v>
      </c>
      <c r="AC72" s="134">
        <v>0.14610000000000001</v>
      </c>
      <c r="AD72" s="134">
        <v>0.14710000000000001</v>
      </c>
      <c r="AE72" s="134">
        <v>0.14810000000000001</v>
      </c>
      <c r="AF72" s="134">
        <v>0.14910000000000001</v>
      </c>
      <c r="AG72" s="134">
        <v>0.15010000000000001</v>
      </c>
      <c r="AH72" s="134">
        <v>0.15110000000000001</v>
      </c>
      <c r="AI72" s="134">
        <v>0.15210000000000001</v>
      </c>
      <c r="AJ72" s="134">
        <v>0.15310000000000001</v>
      </c>
      <c r="AK72" s="134">
        <v>0.1542</v>
      </c>
      <c r="AL72" s="134">
        <v>0.1552</v>
      </c>
      <c r="AM72" s="134">
        <v>0.15620000000000001</v>
      </c>
      <c r="AN72" s="134">
        <v>0.15720000000000001</v>
      </c>
      <c r="AO72" s="134">
        <v>0.15820000000000001</v>
      </c>
      <c r="AP72" s="134">
        <v>0.15920000000000001</v>
      </c>
      <c r="AQ72" s="135">
        <v>0.16020000000000001</v>
      </c>
    </row>
    <row r="73" spans="1:43" x14ac:dyDescent="0.3">
      <c r="A73" s="133" t="s">
        <v>13</v>
      </c>
      <c r="B73" s="134" t="s">
        <v>72</v>
      </c>
      <c r="C73" s="134" t="s">
        <v>205</v>
      </c>
      <c r="D73" s="134"/>
      <c r="E73" s="134" t="s">
        <v>7</v>
      </c>
      <c r="F73" s="134" t="s">
        <v>191</v>
      </c>
      <c r="G73" s="134" t="s">
        <v>198</v>
      </c>
      <c r="H73" s="134"/>
      <c r="I73" s="134"/>
      <c r="J73" s="134"/>
      <c r="K73" s="134">
        <v>0.10100000000000001</v>
      </c>
      <c r="L73" s="134">
        <v>9.74E-2</v>
      </c>
      <c r="M73" s="134">
        <v>9.74E-2</v>
      </c>
      <c r="N73" s="134">
        <v>9.74E-2</v>
      </c>
      <c r="O73" s="134">
        <v>9.74E-2</v>
      </c>
      <c r="P73" s="134">
        <v>9.74E-2</v>
      </c>
      <c r="Q73" s="134">
        <v>9.74E-2</v>
      </c>
      <c r="R73" s="134">
        <v>9.74E-2</v>
      </c>
      <c r="S73" s="134">
        <v>9.74E-2</v>
      </c>
      <c r="T73" s="134">
        <v>9.74E-2</v>
      </c>
      <c r="U73" s="134">
        <v>9.74E-2</v>
      </c>
      <c r="V73" s="134">
        <v>9.74E-2</v>
      </c>
      <c r="W73" s="134">
        <v>9.74E-2</v>
      </c>
      <c r="X73" s="134">
        <v>9.74E-2</v>
      </c>
      <c r="Y73" s="134">
        <v>9.74E-2</v>
      </c>
      <c r="Z73" s="134">
        <v>9.74E-2</v>
      </c>
      <c r="AA73" s="134">
        <v>9.74E-2</v>
      </c>
      <c r="AB73" s="134">
        <v>9.74E-2</v>
      </c>
      <c r="AC73" s="134">
        <v>9.74E-2</v>
      </c>
      <c r="AD73" s="134">
        <v>9.74E-2</v>
      </c>
      <c r="AE73" s="134">
        <v>9.74E-2</v>
      </c>
      <c r="AF73" s="134">
        <v>9.74E-2</v>
      </c>
      <c r="AG73" s="134">
        <v>9.74E-2</v>
      </c>
      <c r="AH73" s="134">
        <v>9.74E-2</v>
      </c>
      <c r="AI73" s="134">
        <v>9.74E-2</v>
      </c>
      <c r="AJ73" s="134">
        <v>9.74E-2</v>
      </c>
      <c r="AK73" s="134">
        <v>9.74E-2</v>
      </c>
      <c r="AL73" s="134">
        <v>9.74E-2</v>
      </c>
      <c r="AM73" s="134">
        <v>9.74E-2</v>
      </c>
      <c r="AN73" s="134">
        <v>9.74E-2</v>
      </c>
      <c r="AO73" s="134">
        <v>9.74E-2</v>
      </c>
      <c r="AP73" s="134">
        <v>9.74E-2</v>
      </c>
      <c r="AQ73" s="135">
        <v>9.74E-2</v>
      </c>
    </row>
    <row r="74" spans="1:43" x14ac:dyDescent="0.3">
      <c r="A74" s="133" t="s">
        <v>13</v>
      </c>
      <c r="B74" s="134" t="s">
        <v>72</v>
      </c>
      <c r="C74" s="134" t="s">
        <v>206</v>
      </c>
      <c r="D74" s="134"/>
      <c r="E74" s="134" t="s">
        <v>7</v>
      </c>
      <c r="F74" s="134" t="s">
        <v>191</v>
      </c>
      <c r="G74" s="134" t="s">
        <v>198</v>
      </c>
      <c r="H74" s="134"/>
      <c r="I74" s="134"/>
      <c r="J74" s="134"/>
      <c r="K74" s="134">
        <v>6.4899999999999999E-2</v>
      </c>
      <c r="L74" s="134">
        <v>6.4899999999999999E-2</v>
      </c>
      <c r="M74" s="134">
        <v>6.4899999999999999E-2</v>
      </c>
      <c r="N74" s="134">
        <v>6.4899999999999999E-2</v>
      </c>
      <c r="O74" s="134">
        <v>6.4899999999999999E-2</v>
      </c>
      <c r="P74" s="134">
        <v>6.4899999999999999E-2</v>
      </c>
      <c r="Q74" s="134">
        <v>6.4899999999999999E-2</v>
      </c>
      <c r="R74" s="134">
        <v>6.4600000000000005E-2</v>
      </c>
      <c r="S74" s="134">
        <v>6.4199999999999993E-2</v>
      </c>
      <c r="T74" s="134">
        <v>6.3899999999999998E-2</v>
      </c>
      <c r="U74" s="134">
        <v>6.3600000000000004E-2</v>
      </c>
      <c r="V74" s="134">
        <v>6.3200000000000006E-2</v>
      </c>
      <c r="W74" s="134">
        <v>6.2899999999999998E-2</v>
      </c>
      <c r="X74" s="134">
        <v>6.2600000000000003E-2</v>
      </c>
      <c r="Y74" s="134">
        <v>6.2199999999999998E-2</v>
      </c>
      <c r="Z74" s="134">
        <v>6.1899999999999997E-2</v>
      </c>
      <c r="AA74" s="134">
        <v>6.1600000000000002E-2</v>
      </c>
      <c r="AB74" s="134">
        <v>6.13E-2</v>
      </c>
      <c r="AC74" s="134">
        <v>6.0900000000000003E-2</v>
      </c>
      <c r="AD74" s="134">
        <v>6.0600000000000001E-2</v>
      </c>
      <c r="AE74" s="134">
        <v>6.0299999999999999E-2</v>
      </c>
      <c r="AF74" s="134">
        <v>5.9900000000000002E-2</v>
      </c>
      <c r="AG74" s="134">
        <v>5.96E-2</v>
      </c>
      <c r="AH74" s="134">
        <v>5.9299999999999999E-2</v>
      </c>
      <c r="AI74" s="134">
        <v>5.8900000000000001E-2</v>
      </c>
      <c r="AJ74" s="134">
        <v>5.8599999999999999E-2</v>
      </c>
      <c r="AK74" s="134">
        <v>5.8299999999999998E-2</v>
      </c>
      <c r="AL74" s="134">
        <v>5.79E-2</v>
      </c>
      <c r="AM74" s="134">
        <v>5.7599999999999998E-2</v>
      </c>
      <c r="AN74" s="134">
        <v>5.7299999999999997E-2</v>
      </c>
      <c r="AO74" s="134">
        <v>5.6899999999999999E-2</v>
      </c>
      <c r="AP74" s="134">
        <v>5.6599999999999998E-2</v>
      </c>
      <c r="AQ74" s="135">
        <v>5.6300000000000003E-2</v>
      </c>
    </row>
    <row r="75" spans="1:43" x14ac:dyDescent="0.3">
      <c r="A75" s="133" t="s">
        <v>13</v>
      </c>
      <c r="B75" s="134" t="s">
        <v>72</v>
      </c>
      <c r="C75" s="134" t="s">
        <v>207</v>
      </c>
      <c r="D75" s="134"/>
      <c r="E75" s="134" t="s">
        <v>7</v>
      </c>
      <c r="F75" s="134" t="s">
        <v>191</v>
      </c>
      <c r="G75" s="134" t="s">
        <v>198</v>
      </c>
      <c r="H75" s="134"/>
      <c r="I75" s="134"/>
      <c r="J75" s="134"/>
      <c r="K75" s="134">
        <v>0.26129999999999998</v>
      </c>
      <c r="L75" s="134">
        <v>0.21829999999999999</v>
      </c>
      <c r="M75" s="134">
        <v>0.12970000000000001</v>
      </c>
      <c r="N75" s="134">
        <v>0.1293</v>
      </c>
      <c r="O75" s="134">
        <v>0.1293</v>
      </c>
      <c r="P75" s="134">
        <v>0.1293</v>
      </c>
      <c r="Q75" s="134">
        <v>0.1293</v>
      </c>
      <c r="R75" s="134">
        <v>0.21709999999999999</v>
      </c>
      <c r="S75" s="134">
        <v>0.2167</v>
      </c>
      <c r="T75" s="134">
        <v>0.21629999999999999</v>
      </c>
      <c r="U75" s="134">
        <v>0.21590000000000001</v>
      </c>
      <c r="V75" s="134">
        <v>0.21560000000000001</v>
      </c>
      <c r="W75" s="134">
        <v>0.2152</v>
      </c>
      <c r="X75" s="134">
        <v>0.21479999999999999</v>
      </c>
      <c r="Y75" s="134">
        <v>0.21440000000000001</v>
      </c>
      <c r="Z75" s="134">
        <v>0.214</v>
      </c>
      <c r="AA75" s="134">
        <v>0.21360000000000001</v>
      </c>
      <c r="AB75" s="134">
        <v>0.2132</v>
      </c>
      <c r="AC75" s="134">
        <v>0.21279999999999999</v>
      </c>
      <c r="AD75" s="134">
        <v>0.21240000000000001</v>
      </c>
      <c r="AE75" s="134">
        <v>0.21199999999999999</v>
      </c>
      <c r="AF75" s="134">
        <v>0.21160000000000001</v>
      </c>
      <c r="AG75" s="134">
        <v>0.2112</v>
      </c>
      <c r="AH75" s="134">
        <v>0.21079999999999999</v>
      </c>
      <c r="AI75" s="134">
        <v>0.2104</v>
      </c>
      <c r="AJ75" s="134">
        <v>0.21</v>
      </c>
      <c r="AK75" s="134">
        <v>0.20960000000000001</v>
      </c>
      <c r="AL75" s="134">
        <v>0.2092</v>
      </c>
      <c r="AM75" s="134">
        <v>0.20880000000000001</v>
      </c>
      <c r="AN75" s="134">
        <v>0.20849999999999999</v>
      </c>
      <c r="AO75" s="134">
        <v>0.20810000000000001</v>
      </c>
      <c r="AP75" s="134">
        <v>0.2077</v>
      </c>
      <c r="AQ75" s="135">
        <v>0.20730000000000001</v>
      </c>
    </row>
    <row r="76" spans="1:43" x14ac:dyDescent="0.3">
      <c r="A76" s="133" t="s">
        <v>13</v>
      </c>
      <c r="B76" s="134" t="s">
        <v>72</v>
      </c>
      <c r="C76" s="134" t="s">
        <v>208</v>
      </c>
      <c r="D76" s="134"/>
      <c r="E76" s="134" t="s">
        <v>7</v>
      </c>
      <c r="F76" s="134" t="s">
        <v>191</v>
      </c>
      <c r="G76" s="134" t="s">
        <v>198</v>
      </c>
      <c r="H76" s="134"/>
      <c r="I76" s="134"/>
      <c r="J76" s="134"/>
      <c r="K76" s="134">
        <v>1.1727000000000001</v>
      </c>
      <c r="L76" s="134">
        <v>1.1849000000000001</v>
      </c>
      <c r="M76" s="134">
        <v>1.1934</v>
      </c>
      <c r="N76" s="134">
        <v>1.1934</v>
      </c>
      <c r="O76" s="134">
        <v>1.1934</v>
      </c>
      <c r="P76" s="134">
        <v>1.1934</v>
      </c>
      <c r="Q76" s="134">
        <v>1.1934</v>
      </c>
      <c r="R76" s="134">
        <v>1.1585000000000001</v>
      </c>
      <c r="S76" s="134">
        <v>1.1235999999999999</v>
      </c>
      <c r="T76" s="134">
        <v>1.0888</v>
      </c>
      <c r="U76" s="134">
        <v>1.0539000000000001</v>
      </c>
      <c r="V76" s="134">
        <v>1.0189999999999999</v>
      </c>
      <c r="W76" s="134">
        <v>0.98419999999999996</v>
      </c>
      <c r="X76" s="134">
        <v>0.94930000000000003</v>
      </c>
      <c r="Y76" s="134">
        <v>0.91439999999999999</v>
      </c>
      <c r="Z76" s="134">
        <v>0.87960000000000005</v>
      </c>
      <c r="AA76" s="134">
        <v>0.84470000000000001</v>
      </c>
      <c r="AB76" s="134">
        <v>0.80979999999999996</v>
      </c>
      <c r="AC76" s="134">
        <v>0.77490000000000003</v>
      </c>
      <c r="AD76" s="134">
        <v>0.74009999999999998</v>
      </c>
      <c r="AE76" s="134">
        <v>0.70520000000000005</v>
      </c>
      <c r="AF76" s="134">
        <v>0.67030000000000001</v>
      </c>
      <c r="AG76" s="134">
        <v>0.63549999999999995</v>
      </c>
      <c r="AH76" s="134">
        <v>0.60060000000000002</v>
      </c>
      <c r="AI76" s="134">
        <v>0.56569999999999998</v>
      </c>
      <c r="AJ76" s="134">
        <v>0.53090000000000004</v>
      </c>
      <c r="AK76" s="134">
        <v>0.496</v>
      </c>
      <c r="AL76" s="134">
        <v>0.46110000000000001</v>
      </c>
      <c r="AM76" s="134">
        <v>0.42620000000000002</v>
      </c>
      <c r="AN76" s="134">
        <v>0.39140000000000003</v>
      </c>
      <c r="AO76" s="134">
        <v>0.35649999999999998</v>
      </c>
      <c r="AP76" s="134">
        <v>0.3216</v>
      </c>
      <c r="AQ76" s="135">
        <v>0.2868</v>
      </c>
    </row>
    <row r="77" spans="1:43" x14ac:dyDescent="0.3">
      <c r="A77" s="133" t="s">
        <v>13</v>
      </c>
      <c r="B77" s="134" t="s">
        <v>72</v>
      </c>
      <c r="C77" s="134" t="s">
        <v>209</v>
      </c>
      <c r="D77" s="134"/>
      <c r="E77" s="134" t="s">
        <v>7</v>
      </c>
      <c r="F77" s="134" t="s">
        <v>191</v>
      </c>
      <c r="G77" s="134" t="s">
        <v>198</v>
      </c>
      <c r="H77" s="134"/>
      <c r="I77" s="134"/>
      <c r="J77" s="134"/>
      <c r="K77" s="134">
        <v>2.12E-2</v>
      </c>
      <c r="L77" s="134">
        <v>2.12E-2</v>
      </c>
      <c r="M77" s="134">
        <v>2.12E-2</v>
      </c>
      <c r="N77" s="134">
        <v>2.12E-2</v>
      </c>
      <c r="O77" s="134">
        <v>2.2100000000000002E-2</v>
      </c>
      <c r="P77" s="134">
        <v>2.2100000000000002E-2</v>
      </c>
      <c r="Q77" s="134">
        <v>2.2100000000000002E-2</v>
      </c>
      <c r="R77" s="134">
        <v>1.95E-2</v>
      </c>
      <c r="S77" s="134">
        <v>1.7000000000000001E-2</v>
      </c>
      <c r="T77" s="134">
        <v>1.44E-2</v>
      </c>
      <c r="U77" s="134">
        <v>1.18E-2</v>
      </c>
      <c r="V77" s="134">
        <v>9.2999999999999992E-3</v>
      </c>
      <c r="W77" s="134">
        <v>6.7000000000000002E-3</v>
      </c>
      <c r="X77" s="134">
        <v>4.1000000000000003E-3</v>
      </c>
      <c r="Y77" s="134">
        <v>1.6000000000000001E-3</v>
      </c>
      <c r="Z77" s="134">
        <v>1E-3</v>
      </c>
      <c r="AA77" s="134">
        <v>1E-3</v>
      </c>
      <c r="AB77" s="134">
        <v>1E-3</v>
      </c>
      <c r="AC77" s="134">
        <v>1E-3</v>
      </c>
      <c r="AD77" s="134">
        <v>1E-3</v>
      </c>
      <c r="AE77" s="134">
        <v>1E-3</v>
      </c>
      <c r="AF77" s="134">
        <v>1E-3</v>
      </c>
      <c r="AG77" s="134">
        <v>1E-3</v>
      </c>
      <c r="AH77" s="134">
        <v>1E-3</v>
      </c>
      <c r="AI77" s="134">
        <v>1E-3</v>
      </c>
      <c r="AJ77" s="134">
        <v>1E-3</v>
      </c>
      <c r="AK77" s="134">
        <v>1E-3</v>
      </c>
      <c r="AL77" s="134">
        <v>1E-3</v>
      </c>
      <c r="AM77" s="134">
        <v>1E-3</v>
      </c>
      <c r="AN77" s="134">
        <v>1E-3</v>
      </c>
      <c r="AO77" s="134">
        <v>1E-3</v>
      </c>
      <c r="AP77" s="134">
        <v>1E-3</v>
      </c>
      <c r="AQ77" s="135">
        <v>1E-3</v>
      </c>
    </row>
    <row r="78" spans="1:43" x14ac:dyDescent="0.3">
      <c r="A78" s="133" t="s">
        <v>13</v>
      </c>
      <c r="B78" s="134" t="s">
        <v>72</v>
      </c>
      <c r="C78" s="134" t="s">
        <v>210</v>
      </c>
      <c r="D78" s="134"/>
      <c r="E78" s="134" t="s">
        <v>7</v>
      </c>
      <c r="F78" s="134" t="s">
        <v>191</v>
      </c>
      <c r="G78" s="134" t="s">
        <v>198</v>
      </c>
      <c r="H78" s="134"/>
      <c r="I78" s="134"/>
      <c r="J78" s="134"/>
      <c r="K78" s="134">
        <v>2.9245999999999999</v>
      </c>
      <c r="L78" s="134">
        <v>2.9695</v>
      </c>
      <c r="M78" s="134">
        <v>3.012</v>
      </c>
      <c r="N78" s="134">
        <v>3.0253000000000001</v>
      </c>
      <c r="O78" s="134">
        <v>3.0385</v>
      </c>
      <c r="P78" s="134">
        <v>3.0385</v>
      </c>
      <c r="Q78" s="134">
        <v>3.0385</v>
      </c>
      <c r="R78" s="134">
        <v>3.0002</v>
      </c>
      <c r="S78" s="134">
        <v>2.9618000000000002</v>
      </c>
      <c r="T78" s="134">
        <v>2.9234</v>
      </c>
      <c r="U78" s="134">
        <v>2.8849999999999998</v>
      </c>
      <c r="V78" s="134">
        <v>2.8466</v>
      </c>
      <c r="W78" s="134">
        <v>2.8083</v>
      </c>
      <c r="X78" s="134">
        <v>2.7698999999999998</v>
      </c>
      <c r="Y78" s="134">
        <v>2.7315</v>
      </c>
      <c r="Z78" s="134">
        <v>2.6930999999999998</v>
      </c>
      <c r="AA78" s="134">
        <v>2.6547000000000001</v>
      </c>
      <c r="AB78" s="134">
        <v>2.6164000000000001</v>
      </c>
      <c r="AC78" s="134">
        <v>2.5779999999999998</v>
      </c>
      <c r="AD78" s="134">
        <v>2.5396000000000001</v>
      </c>
      <c r="AE78" s="134">
        <v>2.5011999999999999</v>
      </c>
      <c r="AF78" s="134">
        <v>2.4628000000000001</v>
      </c>
      <c r="AG78" s="134">
        <v>2.4245000000000001</v>
      </c>
      <c r="AH78" s="134">
        <v>2.3860999999999999</v>
      </c>
      <c r="AI78" s="134">
        <v>2.3477000000000001</v>
      </c>
      <c r="AJ78" s="134">
        <v>2.3092999999999999</v>
      </c>
      <c r="AK78" s="134">
        <v>2.2709000000000001</v>
      </c>
      <c r="AL78" s="134">
        <v>2.2326000000000001</v>
      </c>
      <c r="AM78" s="134">
        <v>2.1941999999999999</v>
      </c>
      <c r="AN78" s="134">
        <v>2.1558000000000002</v>
      </c>
      <c r="AO78" s="134">
        <v>2.1173999999999999</v>
      </c>
      <c r="AP78" s="134">
        <v>2.0790000000000002</v>
      </c>
      <c r="AQ78" s="135">
        <v>2.0407000000000002</v>
      </c>
    </row>
    <row r="79" spans="1:43" ht="15" thickBot="1" x14ac:dyDescent="0.35">
      <c r="A79" s="133" t="s">
        <v>13</v>
      </c>
      <c r="B79" s="134" t="s">
        <v>72</v>
      </c>
      <c r="C79" s="134" t="s">
        <v>211</v>
      </c>
      <c r="D79" s="134"/>
      <c r="E79" s="134" t="s">
        <v>7</v>
      </c>
      <c r="F79" s="134" t="s">
        <v>191</v>
      </c>
      <c r="G79" s="134" t="s">
        <v>198</v>
      </c>
      <c r="H79" s="134"/>
      <c r="I79" s="134"/>
      <c r="J79" s="134"/>
      <c r="K79" s="134">
        <v>7.6499999999999999E-2</v>
      </c>
      <c r="L79" s="134">
        <v>7.6499999999999999E-2</v>
      </c>
      <c r="M79" s="134">
        <v>7.6499999999999999E-2</v>
      </c>
      <c r="N79" s="134">
        <v>7.6499999999999999E-2</v>
      </c>
      <c r="O79" s="134">
        <v>7.6499999999999999E-2</v>
      </c>
      <c r="P79" s="134">
        <v>7.6499999999999999E-2</v>
      </c>
      <c r="Q79" s="134">
        <v>7.6499999999999999E-2</v>
      </c>
      <c r="R79" s="134">
        <v>6.4399999999999999E-2</v>
      </c>
      <c r="S79" s="134">
        <v>5.2400000000000002E-2</v>
      </c>
      <c r="T79" s="134">
        <v>4.0300000000000002E-2</v>
      </c>
      <c r="U79" s="134">
        <v>2.8299999999999999E-2</v>
      </c>
      <c r="V79" s="134">
        <v>1.6199999999999999E-2</v>
      </c>
      <c r="W79" s="134">
        <v>4.1999999999999997E-3</v>
      </c>
      <c r="X79" s="134">
        <v>3.0000000000000001E-3</v>
      </c>
      <c r="Y79" s="134">
        <v>2E-3</v>
      </c>
      <c r="Z79" s="134">
        <v>1E-3</v>
      </c>
      <c r="AA79" s="134">
        <v>1E-3</v>
      </c>
      <c r="AB79" s="134">
        <v>1E-3</v>
      </c>
      <c r="AC79" s="134">
        <v>1E-3</v>
      </c>
      <c r="AD79" s="134">
        <v>1E-3</v>
      </c>
      <c r="AE79" s="134">
        <v>1E-3</v>
      </c>
      <c r="AF79" s="134">
        <v>1E-3</v>
      </c>
      <c r="AG79" s="134">
        <v>1E-3</v>
      </c>
      <c r="AH79" s="134">
        <v>1E-3</v>
      </c>
      <c r="AI79" s="134">
        <v>1E-3</v>
      </c>
      <c r="AJ79" s="134">
        <v>1E-3</v>
      </c>
      <c r="AK79" s="134">
        <v>1E-3</v>
      </c>
      <c r="AL79" s="134">
        <v>1E-3</v>
      </c>
      <c r="AM79" s="134">
        <v>1E-3</v>
      </c>
      <c r="AN79" s="134">
        <v>1E-3</v>
      </c>
      <c r="AO79" s="134">
        <v>1E-3</v>
      </c>
      <c r="AP79" s="134">
        <v>1E-3</v>
      </c>
      <c r="AQ79" s="135">
        <v>1E-3</v>
      </c>
    </row>
    <row r="80" spans="1:43" x14ac:dyDescent="0.3">
      <c r="A80" s="132" t="s">
        <v>10</v>
      </c>
      <c r="B80" s="130" t="s">
        <v>212</v>
      </c>
      <c r="C80" s="130" t="s">
        <v>213</v>
      </c>
      <c r="D80" s="130" t="s">
        <v>193</v>
      </c>
      <c r="E80" s="130" t="s">
        <v>7</v>
      </c>
      <c r="F80" s="130" t="s">
        <v>191</v>
      </c>
      <c r="G80" s="130" t="s">
        <v>192</v>
      </c>
      <c r="H80" s="130"/>
      <c r="I80" s="130" t="s">
        <v>193</v>
      </c>
      <c r="J80" s="130" t="s">
        <v>193</v>
      </c>
      <c r="K80" s="130">
        <v>1</v>
      </c>
      <c r="L80" s="130">
        <v>1</v>
      </c>
      <c r="M80" s="130">
        <v>1</v>
      </c>
      <c r="N80" s="130">
        <v>1</v>
      </c>
      <c r="O80" s="130">
        <v>1</v>
      </c>
      <c r="P80" s="130">
        <v>1</v>
      </c>
      <c r="Q80" s="130">
        <v>1</v>
      </c>
      <c r="R80" s="130">
        <v>1</v>
      </c>
      <c r="S80" s="130">
        <v>1</v>
      </c>
      <c r="T80" s="130">
        <v>1</v>
      </c>
      <c r="U80" s="130">
        <v>1</v>
      </c>
      <c r="V80" s="130">
        <v>1</v>
      </c>
      <c r="W80" s="130">
        <v>1</v>
      </c>
      <c r="X80" s="130">
        <v>0.996</v>
      </c>
      <c r="Y80" s="130">
        <v>0.99199999999999999</v>
      </c>
      <c r="Z80" s="130">
        <v>0.98799999999999999</v>
      </c>
      <c r="AA80" s="130">
        <v>0.98399999999999999</v>
      </c>
      <c r="AB80" s="130">
        <v>0.98</v>
      </c>
      <c r="AC80" s="130">
        <v>0.97599999999999998</v>
      </c>
      <c r="AD80" s="130">
        <v>0.97199999999999998</v>
      </c>
      <c r="AE80" s="130">
        <v>0.96799999999999997</v>
      </c>
      <c r="AF80" s="130">
        <v>0.96399999999999997</v>
      </c>
      <c r="AG80" s="130">
        <v>0.96</v>
      </c>
      <c r="AH80" s="130">
        <v>0.95599999999999996</v>
      </c>
      <c r="AI80" s="130">
        <v>0.95199999999999996</v>
      </c>
      <c r="AJ80" s="130">
        <v>0.94799999999999995</v>
      </c>
      <c r="AK80" s="130">
        <v>0.94399999999999995</v>
      </c>
      <c r="AL80" s="130">
        <v>0.94</v>
      </c>
      <c r="AM80" s="130">
        <v>0.93600000000000005</v>
      </c>
      <c r="AN80" s="130">
        <v>0.93200000000000005</v>
      </c>
      <c r="AO80" s="130">
        <v>0.92800000000000005</v>
      </c>
      <c r="AP80" s="130">
        <v>0.92400000000000004</v>
      </c>
      <c r="AQ80" s="131">
        <v>0.92</v>
      </c>
    </row>
    <row r="81" spans="1:43" x14ac:dyDescent="0.3">
      <c r="A81" s="133" t="s">
        <v>10</v>
      </c>
      <c r="B81" s="134" t="s">
        <v>212</v>
      </c>
      <c r="C81" s="134" t="s">
        <v>214</v>
      </c>
      <c r="D81" s="134"/>
      <c r="E81" s="134" t="s">
        <v>7</v>
      </c>
      <c r="F81" s="134" t="s">
        <v>191</v>
      </c>
      <c r="G81" s="134" t="s">
        <v>192</v>
      </c>
      <c r="H81" s="134"/>
      <c r="I81" s="134"/>
      <c r="J81" s="134"/>
      <c r="K81" s="134">
        <v>1</v>
      </c>
      <c r="L81" s="134">
        <v>1</v>
      </c>
      <c r="M81" s="134">
        <v>1</v>
      </c>
      <c r="N81" s="134">
        <v>1</v>
      </c>
      <c r="O81" s="134">
        <v>1</v>
      </c>
      <c r="P81" s="134">
        <v>1</v>
      </c>
      <c r="Q81" s="134">
        <v>1</v>
      </c>
      <c r="R81" s="134">
        <v>1</v>
      </c>
      <c r="S81" s="134">
        <v>1</v>
      </c>
      <c r="T81" s="134">
        <v>1</v>
      </c>
      <c r="U81" s="134">
        <v>1</v>
      </c>
      <c r="V81" s="134">
        <v>1</v>
      </c>
      <c r="W81" s="134">
        <v>1</v>
      </c>
      <c r="X81" s="134">
        <v>0.996</v>
      </c>
      <c r="Y81" s="134">
        <v>0.99199999999999999</v>
      </c>
      <c r="Z81" s="134">
        <v>0.98799999999999999</v>
      </c>
      <c r="AA81" s="134">
        <v>0.98399999999999999</v>
      </c>
      <c r="AB81" s="134">
        <v>0.98</v>
      </c>
      <c r="AC81" s="134">
        <v>0.97599999999999998</v>
      </c>
      <c r="AD81" s="134">
        <v>0.97199999999999998</v>
      </c>
      <c r="AE81" s="134">
        <v>0.96799999999999997</v>
      </c>
      <c r="AF81" s="134">
        <v>0.96399999999999997</v>
      </c>
      <c r="AG81" s="134">
        <v>0.96</v>
      </c>
      <c r="AH81" s="134">
        <v>0.95599999999999996</v>
      </c>
      <c r="AI81" s="134">
        <v>0.95199999999999996</v>
      </c>
      <c r="AJ81" s="134">
        <v>0.94799999999999995</v>
      </c>
      <c r="AK81" s="134">
        <v>0.94399999999999995</v>
      </c>
      <c r="AL81" s="134">
        <v>0.94</v>
      </c>
      <c r="AM81" s="134">
        <v>0.93600000000000005</v>
      </c>
      <c r="AN81" s="134">
        <v>0.93200000000000005</v>
      </c>
      <c r="AO81" s="134">
        <v>0.92800000000000005</v>
      </c>
      <c r="AP81" s="134">
        <v>0.92400000000000004</v>
      </c>
      <c r="AQ81" s="135">
        <v>0.92</v>
      </c>
    </row>
    <row r="82" spans="1:43" x14ac:dyDescent="0.3">
      <c r="A82" s="133" t="s">
        <v>10</v>
      </c>
      <c r="B82" s="134" t="s">
        <v>212</v>
      </c>
      <c r="C82" s="134" t="s">
        <v>215</v>
      </c>
      <c r="D82" s="134"/>
      <c r="E82" s="134" t="s">
        <v>7</v>
      </c>
      <c r="F82" s="134" t="s">
        <v>191</v>
      </c>
      <c r="G82" s="134" t="s">
        <v>192</v>
      </c>
      <c r="H82" s="134"/>
      <c r="I82" s="134"/>
      <c r="J82" s="134"/>
      <c r="K82" s="134">
        <v>1</v>
      </c>
      <c r="L82" s="134">
        <v>1</v>
      </c>
      <c r="M82" s="134">
        <v>1</v>
      </c>
      <c r="N82" s="134">
        <v>1</v>
      </c>
      <c r="O82" s="134">
        <v>1</v>
      </c>
      <c r="P82" s="134">
        <v>1</v>
      </c>
      <c r="Q82" s="134">
        <v>1</v>
      </c>
      <c r="R82" s="134">
        <v>1</v>
      </c>
      <c r="S82" s="134">
        <v>1</v>
      </c>
      <c r="T82" s="134">
        <v>1</v>
      </c>
      <c r="U82" s="134">
        <v>1</v>
      </c>
      <c r="V82" s="134">
        <v>1</v>
      </c>
      <c r="W82" s="134">
        <v>1</v>
      </c>
      <c r="X82" s="134">
        <v>0.996</v>
      </c>
      <c r="Y82" s="134">
        <v>0.99199999999999999</v>
      </c>
      <c r="Z82" s="134">
        <v>0.98799999999999999</v>
      </c>
      <c r="AA82" s="134">
        <v>0.98399999999999999</v>
      </c>
      <c r="AB82" s="134">
        <v>0.98</v>
      </c>
      <c r="AC82" s="134">
        <v>0.97599999999999998</v>
      </c>
      <c r="AD82" s="134">
        <v>0.97199999999999998</v>
      </c>
      <c r="AE82" s="134">
        <v>0.96799999999999997</v>
      </c>
      <c r="AF82" s="134">
        <v>0.96399999999999997</v>
      </c>
      <c r="AG82" s="134">
        <v>0.96</v>
      </c>
      <c r="AH82" s="134">
        <v>0.95599999999999996</v>
      </c>
      <c r="AI82" s="134">
        <v>0.95199999999999996</v>
      </c>
      <c r="AJ82" s="134">
        <v>0.94799999999999995</v>
      </c>
      <c r="AK82" s="134">
        <v>0.94399999999999995</v>
      </c>
      <c r="AL82" s="134">
        <v>0.94</v>
      </c>
      <c r="AM82" s="134">
        <v>0.93600000000000005</v>
      </c>
      <c r="AN82" s="134">
        <v>0.93200000000000005</v>
      </c>
      <c r="AO82" s="134">
        <v>0.92800000000000005</v>
      </c>
      <c r="AP82" s="134">
        <v>0.92400000000000004</v>
      </c>
      <c r="AQ82" s="135">
        <v>0.92</v>
      </c>
    </row>
    <row r="83" spans="1:43" x14ac:dyDescent="0.3">
      <c r="A83" s="133" t="s">
        <v>10</v>
      </c>
      <c r="B83" s="134" t="s">
        <v>212</v>
      </c>
      <c r="C83" s="134" t="s">
        <v>216</v>
      </c>
      <c r="D83" s="134"/>
      <c r="E83" s="134" t="s">
        <v>7</v>
      </c>
      <c r="F83" s="134" t="s">
        <v>191</v>
      </c>
      <c r="G83" s="134" t="s">
        <v>192</v>
      </c>
      <c r="H83" s="134"/>
      <c r="I83" s="134"/>
      <c r="J83" s="134"/>
      <c r="K83" s="134">
        <v>1</v>
      </c>
      <c r="L83" s="134">
        <v>1</v>
      </c>
      <c r="M83" s="134">
        <v>1</v>
      </c>
      <c r="N83" s="134">
        <v>1</v>
      </c>
      <c r="O83" s="134">
        <v>1</v>
      </c>
      <c r="P83" s="134">
        <v>1</v>
      </c>
      <c r="Q83" s="134">
        <v>1</v>
      </c>
      <c r="R83" s="134">
        <v>1</v>
      </c>
      <c r="S83" s="134">
        <v>1</v>
      </c>
      <c r="T83" s="134">
        <v>1</v>
      </c>
      <c r="U83" s="134">
        <v>1</v>
      </c>
      <c r="V83" s="134">
        <v>1</v>
      </c>
      <c r="W83" s="134">
        <v>1</v>
      </c>
      <c r="X83" s="134">
        <v>0.996</v>
      </c>
      <c r="Y83" s="134">
        <v>0.99199999999999999</v>
      </c>
      <c r="Z83" s="134">
        <v>0.98799999999999999</v>
      </c>
      <c r="AA83" s="134">
        <v>0.98399999999999999</v>
      </c>
      <c r="AB83" s="134">
        <v>0.98</v>
      </c>
      <c r="AC83" s="134">
        <v>0.97599999999999998</v>
      </c>
      <c r="AD83" s="134">
        <v>0.97199999999999998</v>
      </c>
      <c r="AE83" s="134">
        <v>0.96799999999999997</v>
      </c>
      <c r="AF83" s="134">
        <v>0.96399999999999997</v>
      </c>
      <c r="AG83" s="134">
        <v>0.96</v>
      </c>
      <c r="AH83" s="134">
        <v>0.95599999999999996</v>
      </c>
      <c r="AI83" s="134">
        <v>0.95199999999999996</v>
      </c>
      <c r="AJ83" s="134">
        <v>0.94799999999999995</v>
      </c>
      <c r="AK83" s="134">
        <v>0.94399999999999995</v>
      </c>
      <c r="AL83" s="134">
        <v>0.94</v>
      </c>
      <c r="AM83" s="134">
        <v>0.93600000000000005</v>
      </c>
      <c r="AN83" s="134">
        <v>0.93200000000000005</v>
      </c>
      <c r="AO83" s="134">
        <v>0.92800000000000005</v>
      </c>
      <c r="AP83" s="134">
        <v>0.92400000000000004</v>
      </c>
      <c r="AQ83" s="135">
        <v>0.92</v>
      </c>
    </row>
    <row r="84" spans="1:43" x14ac:dyDescent="0.3">
      <c r="A84" s="133" t="s">
        <v>10</v>
      </c>
      <c r="B84" s="134" t="s">
        <v>212</v>
      </c>
      <c r="C84" s="134" t="s">
        <v>217</v>
      </c>
      <c r="D84" s="134"/>
      <c r="E84" s="134" t="s">
        <v>7</v>
      </c>
      <c r="F84" s="134" t="s">
        <v>191</v>
      </c>
      <c r="G84" s="134" t="s">
        <v>192</v>
      </c>
      <c r="H84" s="134"/>
      <c r="I84" s="134"/>
      <c r="J84" s="134"/>
      <c r="K84" s="134">
        <v>1</v>
      </c>
      <c r="L84" s="134">
        <v>1</v>
      </c>
      <c r="M84" s="134">
        <v>1</v>
      </c>
      <c r="N84" s="134">
        <v>1</v>
      </c>
      <c r="O84" s="134">
        <v>1</v>
      </c>
      <c r="P84" s="134">
        <v>1</v>
      </c>
      <c r="Q84" s="134">
        <v>1</v>
      </c>
      <c r="R84" s="134">
        <v>1</v>
      </c>
      <c r="S84" s="134">
        <v>1</v>
      </c>
      <c r="T84" s="134">
        <v>1</v>
      </c>
      <c r="U84" s="134">
        <v>1</v>
      </c>
      <c r="V84" s="134">
        <v>1</v>
      </c>
      <c r="W84" s="134">
        <v>1</v>
      </c>
      <c r="X84" s="134">
        <v>0.996</v>
      </c>
      <c r="Y84" s="134">
        <v>0.99199999999999999</v>
      </c>
      <c r="Z84" s="134">
        <v>0.98799999999999999</v>
      </c>
      <c r="AA84" s="134">
        <v>0.98399999999999999</v>
      </c>
      <c r="AB84" s="134">
        <v>0.98</v>
      </c>
      <c r="AC84" s="134">
        <v>0.97599999999999998</v>
      </c>
      <c r="AD84" s="134">
        <v>0.97199999999999998</v>
      </c>
      <c r="AE84" s="134">
        <v>0.96799999999999997</v>
      </c>
      <c r="AF84" s="134">
        <v>0.96399999999999997</v>
      </c>
      <c r="AG84" s="134">
        <v>0.96</v>
      </c>
      <c r="AH84" s="134">
        <v>0.95599999999999996</v>
      </c>
      <c r="AI84" s="134">
        <v>0.95199999999999996</v>
      </c>
      <c r="AJ84" s="134">
        <v>0.94799999999999995</v>
      </c>
      <c r="AK84" s="134">
        <v>0.94399999999999995</v>
      </c>
      <c r="AL84" s="134">
        <v>0.94</v>
      </c>
      <c r="AM84" s="134">
        <v>0.93600000000000005</v>
      </c>
      <c r="AN84" s="134">
        <v>0.93200000000000005</v>
      </c>
      <c r="AO84" s="134">
        <v>0.92800000000000005</v>
      </c>
      <c r="AP84" s="134">
        <v>0.92400000000000004</v>
      </c>
      <c r="AQ84" s="135">
        <v>0.92</v>
      </c>
    </row>
    <row r="85" spans="1:43" x14ac:dyDescent="0.3">
      <c r="A85" s="133" t="s">
        <v>10</v>
      </c>
      <c r="B85" s="134" t="s">
        <v>212</v>
      </c>
      <c r="C85" s="134" t="s">
        <v>218</v>
      </c>
      <c r="D85" s="134"/>
      <c r="E85" s="134" t="s">
        <v>7</v>
      </c>
      <c r="F85" s="134" t="s">
        <v>191</v>
      </c>
      <c r="G85" s="134" t="s">
        <v>192</v>
      </c>
      <c r="H85" s="134"/>
      <c r="I85" s="134"/>
      <c r="J85" s="134"/>
      <c r="K85" s="134">
        <v>1</v>
      </c>
      <c r="L85" s="134">
        <v>1</v>
      </c>
      <c r="M85" s="134">
        <v>1</v>
      </c>
      <c r="N85" s="134">
        <v>1</v>
      </c>
      <c r="O85" s="134">
        <v>1</v>
      </c>
      <c r="P85" s="134">
        <v>1</v>
      </c>
      <c r="Q85" s="134">
        <v>1</v>
      </c>
      <c r="R85" s="134">
        <v>1</v>
      </c>
      <c r="S85" s="134">
        <v>1</v>
      </c>
      <c r="T85" s="134">
        <v>1</v>
      </c>
      <c r="U85" s="134">
        <v>1</v>
      </c>
      <c r="V85" s="134">
        <v>1</v>
      </c>
      <c r="W85" s="134">
        <v>1</v>
      </c>
      <c r="X85" s="134">
        <v>0.996</v>
      </c>
      <c r="Y85" s="134">
        <v>0.99199999999999999</v>
      </c>
      <c r="Z85" s="134">
        <v>0.98799999999999999</v>
      </c>
      <c r="AA85" s="134">
        <v>0.98399999999999999</v>
      </c>
      <c r="AB85" s="134">
        <v>0.98</v>
      </c>
      <c r="AC85" s="134">
        <v>0.97599999999999998</v>
      </c>
      <c r="AD85" s="134">
        <v>0.97199999999999998</v>
      </c>
      <c r="AE85" s="134">
        <v>0.96799999999999997</v>
      </c>
      <c r="AF85" s="134">
        <v>0.96399999999999997</v>
      </c>
      <c r="AG85" s="134">
        <v>0.96</v>
      </c>
      <c r="AH85" s="134">
        <v>0.95599999999999996</v>
      </c>
      <c r="AI85" s="134">
        <v>0.95199999999999996</v>
      </c>
      <c r="AJ85" s="134">
        <v>0.94799999999999995</v>
      </c>
      <c r="AK85" s="134">
        <v>0.94399999999999995</v>
      </c>
      <c r="AL85" s="134">
        <v>0.94</v>
      </c>
      <c r="AM85" s="134">
        <v>0.93600000000000005</v>
      </c>
      <c r="AN85" s="134">
        <v>0.93200000000000005</v>
      </c>
      <c r="AO85" s="134">
        <v>0.92800000000000005</v>
      </c>
      <c r="AP85" s="134">
        <v>0.92400000000000004</v>
      </c>
      <c r="AQ85" s="135">
        <v>0.92</v>
      </c>
    </row>
    <row r="86" spans="1:43" x14ac:dyDescent="0.3">
      <c r="A86" s="133" t="s">
        <v>10</v>
      </c>
      <c r="B86" s="134" t="s">
        <v>212</v>
      </c>
      <c r="C86" s="134" t="s">
        <v>219</v>
      </c>
      <c r="D86" s="134"/>
      <c r="E86" s="134" t="s">
        <v>7</v>
      </c>
      <c r="F86" s="134" t="s">
        <v>191</v>
      </c>
      <c r="G86" s="134" t="s">
        <v>192</v>
      </c>
      <c r="H86" s="134"/>
      <c r="I86" s="134"/>
      <c r="J86" s="134"/>
      <c r="K86" s="134">
        <v>1</v>
      </c>
      <c r="L86" s="134">
        <v>1</v>
      </c>
      <c r="M86" s="134">
        <v>1</v>
      </c>
      <c r="N86" s="134">
        <v>1</v>
      </c>
      <c r="O86" s="134">
        <v>1</v>
      </c>
      <c r="P86" s="134">
        <v>1</v>
      </c>
      <c r="Q86" s="134">
        <v>1</v>
      </c>
      <c r="R86" s="134">
        <v>1</v>
      </c>
      <c r="S86" s="134">
        <v>1</v>
      </c>
      <c r="T86" s="134">
        <v>1</v>
      </c>
      <c r="U86" s="134">
        <v>1</v>
      </c>
      <c r="V86" s="134">
        <v>1</v>
      </c>
      <c r="W86" s="134">
        <v>1</v>
      </c>
      <c r="X86" s="134">
        <v>0.996</v>
      </c>
      <c r="Y86" s="134">
        <v>0.99199999999999999</v>
      </c>
      <c r="Z86" s="134">
        <v>0.98799999999999999</v>
      </c>
      <c r="AA86" s="134">
        <v>0.98399999999999999</v>
      </c>
      <c r="AB86" s="134">
        <v>0.98</v>
      </c>
      <c r="AC86" s="134">
        <v>0.97599999999999998</v>
      </c>
      <c r="AD86" s="134">
        <v>0.97199999999999998</v>
      </c>
      <c r="AE86" s="134">
        <v>0.96799999999999997</v>
      </c>
      <c r="AF86" s="134">
        <v>0.96399999999999997</v>
      </c>
      <c r="AG86" s="134">
        <v>0.96</v>
      </c>
      <c r="AH86" s="134">
        <v>0.95599999999999996</v>
      </c>
      <c r="AI86" s="134">
        <v>0.95199999999999996</v>
      </c>
      <c r="AJ86" s="134">
        <v>0.94799999999999995</v>
      </c>
      <c r="AK86" s="134">
        <v>0.94399999999999995</v>
      </c>
      <c r="AL86" s="134">
        <v>0.94</v>
      </c>
      <c r="AM86" s="134">
        <v>0.93600000000000005</v>
      </c>
      <c r="AN86" s="134">
        <v>0.93200000000000005</v>
      </c>
      <c r="AO86" s="134">
        <v>0.92800000000000005</v>
      </c>
      <c r="AP86" s="134">
        <v>0.92400000000000004</v>
      </c>
      <c r="AQ86" s="135">
        <v>0.92</v>
      </c>
    </row>
    <row r="87" spans="1:43" ht="15" thickBot="1" x14ac:dyDescent="0.35">
      <c r="A87" s="136" t="s">
        <v>10</v>
      </c>
      <c r="B87" s="105" t="s">
        <v>212</v>
      </c>
      <c r="C87" s="105" t="s">
        <v>220</v>
      </c>
      <c r="D87" s="105" t="s">
        <v>193</v>
      </c>
      <c r="E87" s="105" t="s">
        <v>7</v>
      </c>
      <c r="F87" s="105" t="s">
        <v>191</v>
      </c>
      <c r="G87" s="105" t="s">
        <v>192</v>
      </c>
      <c r="H87" s="105"/>
      <c r="I87" s="105" t="s">
        <v>193</v>
      </c>
      <c r="J87" s="105" t="s">
        <v>193</v>
      </c>
      <c r="K87" s="105">
        <v>1</v>
      </c>
      <c r="L87" s="105">
        <v>1</v>
      </c>
      <c r="M87" s="105">
        <v>1</v>
      </c>
      <c r="N87" s="105">
        <v>1</v>
      </c>
      <c r="O87" s="105">
        <v>1</v>
      </c>
      <c r="P87" s="105">
        <v>1</v>
      </c>
      <c r="Q87" s="105">
        <v>1</v>
      </c>
      <c r="R87" s="105">
        <v>1</v>
      </c>
      <c r="S87" s="105">
        <v>1</v>
      </c>
      <c r="T87" s="105">
        <v>1</v>
      </c>
      <c r="U87" s="105">
        <v>1</v>
      </c>
      <c r="V87" s="105">
        <v>1</v>
      </c>
      <c r="W87" s="105">
        <v>1</v>
      </c>
      <c r="X87" s="105">
        <v>0.996</v>
      </c>
      <c r="Y87" s="105">
        <v>0.99199999999999999</v>
      </c>
      <c r="Z87" s="105">
        <v>0.98799999999999999</v>
      </c>
      <c r="AA87" s="105">
        <v>0.98399999999999999</v>
      </c>
      <c r="AB87" s="105">
        <v>0.98</v>
      </c>
      <c r="AC87" s="105">
        <v>0.97599999999999998</v>
      </c>
      <c r="AD87" s="105">
        <v>0.97199999999999998</v>
      </c>
      <c r="AE87" s="105">
        <v>0.96799999999999997</v>
      </c>
      <c r="AF87" s="105">
        <v>0.96399999999999997</v>
      </c>
      <c r="AG87" s="105">
        <v>0.96</v>
      </c>
      <c r="AH87" s="105">
        <v>0.95599999999999996</v>
      </c>
      <c r="AI87" s="105">
        <v>0.95199999999999996</v>
      </c>
      <c r="AJ87" s="105">
        <v>0.94799999999999995</v>
      </c>
      <c r="AK87" s="105">
        <v>0.94399999999999995</v>
      </c>
      <c r="AL87" s="105">
        <v>0.94</v>
      </c>
      <c r="AM87" s="105">
        <v>0.93600000000000005</v>
      </c>
      <c r="AN87" s="105">
        <v>0.93200000000000005</v>
      </c>
      <c r="AO87" s="105">
        <v>0.92800000000000005</v>
      </c>
      <c r="AP87" s="105">
        <v>0.92400000000000004</v>
      </c>
      <c r="AQ87" s="124">
        <v>0.92</v>
      </c>
    </row>
    <row r="88" spans="1:43" x14ac:dyDescent="0.3">
      <c r="A88" s="133" t="s">
        <v>13</v>
      </c>
      <c r="B88" s="134" t="s">
        <v>212</v>
      </c>
      <c r="C88" s="134" t="s">
        <v>213</v>
      </c>
      <c r="D88" s="134" t="s">
        <v>193</v>
      </c>
      <c r="E88" s="134" t="s">
        <v>7</v>
      </c>
      <c r="F88" s="134" t="s">
        <v>191</v>
      </c>
      <c r="G88" s="130" t="s">
        <v>192</v>
      </c>
      <c r="H88" s="134"/>
      <c r="I88" s="134" t="s">
        <v>193</v>
      </c>
      <c r="J88" s="134" t="s">
        <v>193</v>
      </c>
      <c r="K88" s="134">
        <v>1</v>
      </c>
      <c r="L88" s="134">
        <v>1</v>
      </c>
      <c r="M88" s="134">
        <v>1</v>
      </c>
      <c r="N88" s="134">
        <v>1</v>
      </c>
      <c r="O88" s="134">
        <v>1</v>
      </c>
      <c r="P88" s="134">
        <v>1</v>
      </c>
      <c r="Q88" s="134">
        <v>1</v>
      </c>
      <c r="R88" s="134">
        <v>1</v>
      </c>
      <c r="S88" s="134">
        <v>1</v>
      </c>
      <c r="T88" s="134">
        <v>1</v>
      </c>
      <c r="U88" s="134">
        <v>1</v>
      </c>
      <c r="V88" s="134">
        <v>1</v>
      </c>
      <c r="W88" s="134">
        <v>1</v>
      </c>
      <c r="X88" s="134">
        <v>0.996</v>
      </c>
      <c r="Y88" s="134">
        <v>0.99199999999999999</v>
      </c>
      <c r="Z88" s="134">
        <v>0.98799999999999999</v>
      </c>
      <c r="AA88" s="134">
        <v>0.98399999999999999</v>
      </c>
      <c r="AB88" s="134">
        <v>0.98</v>
      </c>
      <c r="AC88" s="134">
        <v>0.97599999999999998</v>
      </c>
      <c r="AD88" s="134">
        <v>0.97199999999999998</v>
      </c>
      <c r="AE88" s="134">
        <v>0.96799999999999997</v>
      </c>
      <c r="AF88" s="134">
        <v>0.96399999999999997</v>
      </c>
      <c r="AG88" s="134">
        <v>0.96</v>
      </c>
      <c r="AH88" s="134">
        <v>0.95599999999999996</v>
      </c>
      <c r="AI88" s="134">
        <v>0.95199999999999996</v>
      </c>
      <c r="AJ88" s="134">
        <v>0.94799999999999995</v>
      </c>
      <c r="AK88" s="134">
        <v>0.94399999999999995</v>
      </c>
      <c r="AL88" s="134">
        <v>0.94</v>
      </c>
      <c r="AM88" s="134">
        <v>0.93600000000000005</v>
      </c>
      <c r="AN88" s="134">
        <v>0.93200000000000005</v>
      </c>
      <c r="AO88" s="134">
        <v>0.92800000000000005</v>
      </c>
      <c r="AP88" s="134">
        <v>0.92400000000000004</v>
      </c>
      <c r="AQ88" s="135">
        <v>0.92</v>
      </c>
    </row>
    <row r="89" spans="1:43" x14ac:dyDescent="0.3">
      <c r="A89" s="133" t="s">
        <v>13</v>
      </c>
      <c r="B89" s="134" t="s">
        <v>212</v>
      </c>
      <c r="C89" s="134" t="s">
        <v>214</v>
      </c>
      <c r="D89" s="134"/>
      <c r="E89" s="134" t="s">
        <v>7</v>
      </c>
      <c r="F89" s="134" t="s">
        <v>191</v>
      </c>
      <c r="G89" s="134" t="s">
        <v>192</v>
      </c>
      <c r="H89" s="134"/>
      <c r="I89" s="134"/>
      <c r="J89" s="134"/>
      <c r="K89" s="134">
        <v>1</v>
      </c>
      <c r="L89" s="134">
        <v>1</v>
      </c>
      <c r="M89" s="134">
        <v>1</v>
      </c>
      <c r="N89" s="134">
        <v>1</v>
      </c>
      <c r="O89" s="134">
        <v>1</v>
      </c>
      <c r="P89" s="134">
        <v>1</v>
      </c>
      <c r="Q89" s="134">
        <v>1</v>
      </c>
      <c r="R89" s="134">
        <v>1</v>
      </c>
      <c r="S89" s="134">
        <v>1</v>
      </c>
      <c r="T89" s="134">
        <v>1</v>
      </c>
      <c r="U89" s="134">
        <v>1</v>
      </c>
      <c r="V89" s="134">
        <v>1</v>
      </c>
      <c r="W89" s="134">
        <v>1</v>
      </c>
      <c r="X89" s="134">
        <v>0.996</v>
      </c>
      <c r="Y89" s="134">
        <v>0.99199999999999999</v>
      </c>
      <c r="Z89" s="134">
        <v>0.98799999999999999</v>
      </c>
      <c r="AA89" s="134">
        <v>0.98399999999999999</v>
      </c>
      <c r="AB89" s="134">
        <v>0.98</v>
      </c>
      <c r="AC89" s="134">
        <v>0.97599999999999998</v>
      </c>
      <c r="AD89" s="134">
        <v>0.97199999999999998</v>
      </c>
      <c r="AE89" s="134">
        <v>0.96799999999999997</v>
      </c>
      <c r="AF89" s="134">
        <v>0.96399999999999997</v>
      </c>
      <c r="AG89" s="134">
        <v>0.96</v>
      </c>
      <c r="AH89" s="134">
        <v>0.95599999999999996</v>
      </c>
      <c r="AI89" s="134">
        <v>0.95199999999999996</v>
      </c>
      <c r="AJ89" s="134">
        <v>0.94799999999999995</v>
      </c>
      <c r="AK89" s="134">
        <v>0.94399999999999995</v>
      </c>
      <c r="AL89" s="134">
        <v>0.94</v>
      </c>
      <c r="AM89" s="134">
        <v>0.93600000000000005</v>
      </c>
      <c r="AN89" s="134">
        <v>0.93200000000000005</v>
      </c>
      <c r="AO89" s="134">
        <v>0.92800000000000005</v>
      </c>
      <c r="AP89" s="134">
        <v>0.92400000000000004</v>
      </c>
      <c r="AQ89" s="135">
        <v>0.92</v>
      </c>
    </row>
    <row r="90" spans="1:43" x14ac:dyDescent="0.3">
      <c r="A90" s="133" t="s">
        <v>13</v>
      </c>
      <c r="B90" s="134" t="s">
        <v>212</v>
      </c>
      <c r="C90" s="134" t="s">
        <v>215</v>
      </c>
      <c r="D90" s="134"/>
      <c r="E90" s="134" t="s">
        <v>7</v>
      </c>
      <c r="F90" s="134" t="s">
        <v>191</v>
      </c>
      <c r="G90" s="134" t="s">
        <v>192</v>
      </c>
      <c r="H90" s="134"/>
      <c r="I90" s="134"/>
      <c r="J90" s="134"/>
      <c r="K90" s="134">
        <v>1</v>
      </c>
      <c r="L90" s="134">
        <v>1</v>
      </c>
      <c r="M90" s="134">
        <v>1</v>
      </c>
      <c r="N90" s="134">
        <v>1</v>
      </c>
      <c r="O90" s="134">
        <v>1</v>
      </c>
      <c r="P90" s="134">
        <v>1</v>
      </c>
      <c r="Q90" s="134">
        <v>1</v>
      </c>
      <c r="R90" s="134">
        <v>1</v>
      </c>
      <c r="S90" s="134">
        <v>1</v>
      </c>
      <c r="T90" s="134">
        <v>1</v>
      </c>
      <c r="U90" s="134">
        <v>1</v>
      </c>
      <c r="V90" s="134">
        <v>1</v>
      </c>
      <c r="W90" s="134">
        <v>1</v>
      </c>
      <c r="X90" s="134">
        <v>0.996</v>
      </c>
      <c r="Y90" s="134">
        <v>0.99199999999999999</v>
      </c>
      <c r="Z90" s="134">
        <v>0.98799999999999999</v>
      </c>
      <c r="AA90" s="134">
        <v>0.98399999999999999</v>
      </c>
      <c r="AB90" s="134">
        <v>0.98</v>
      </c>
      <c r="AC90" s="134">
        <v>0.97599999999999998</v>
      </c>
      <c r="AD90" s="134">
        <v>0.97199999999999998</v>
      </c>
      <c r="AE90" s="134">
        <v>0.96799999999999997</v>
      </c>
      <c r="AF90" s="134">
        <v>0.96399999999999997</v>
      </c>
      <c r="AG90" s="134">
        <v>0.96</v>
      </c>
      <c r="AH90" s="134">
        <v>0.95599999999999996</v>
      </c>
      <c r="AI90" s="134">
        <v>0.95199999999999996</v>
      </c>
      <c r="AJ90" s="134">
        <v>0.94799999999999995</v>
      </c>
      <c r="AK90" s="134">
        <v>0.94399999999999995</v>
      </c>
      <c r="AL90" s="134">
        <v>0.94</v>
      </c>
      <c r="AM90" s="134">
        <v>0.93600000000000005</v>
      </c>
      <c r="AN90" s="134">
        <v>0.93200000000000005</v>
      </c>
      <c r="AO90" s="134">
        <v>0.92800000000000005</v>
      </c>
      <c r="AP90" s="134">
        <v>0.92400000000000004</v>
      </c>
      <c r="AQ90" s="135">
        <v>0.92</v>
      </c>
    </row>
    <row r="91" spans="1:43" x14ac:dyDescent="0.3">
      <c r="A91" s="133" t="s">
        <v>13</v>
      </c>
      <c r="B91" s="134" t="s">
        <v>212</v>
      </c>
      <c r="C91" s="134" t="s">
        <v>216</v>
      </c>
      <c r="D91" s="134"/>
      <c r="E91" s="134" t="s">
        <v>7</v>
      </c>
      <c r="F91" s="134" t="s">
        <v>191</v>
      </c>
      <c r="G91" s="134" t="s">
        <v>192</v>
      </c>
      <c r="H91" s="134"/>
      <c r="I91" s="134"/>
      <c r="J91" s="134"/>
      <c r="K91" s="134">
        <v>1</v>
      </c>
      <c r="L91" s="134">
        <v>1</v>
      </c>
      <c r="M91" s="134">
        <v>1</v>
      </c>
      <c r="N91" s="134">
        <v>1</v>
      </c>
      <c r="O91" s="134">
        <v>1</v>
      </c>
      <c r="P91" s="134">
        <v>1</v>
      </c>
      <c r="Q91" s="134">
        <v>1</v>
      </c>
      <c r="R91" s="134">
        <v>1</v>
      </c>
      <c r="S91" s="134">
        <v>1</v>
      </c>
      <c r="T91" s="134">
        <v>1</v>
      </c>
      <c r="U91" s="134">
        <v>1</v>
      </c>
      <c r="V91" s="134">
        <v>1</v>
      </c>
      <c r="W91" s="134">
        <v>1</v>
      </c>
      <c r="X91" s="134">
        <v>0.996</v>
      </c>
      <c r="Y91" s="134">
        <v>0.99199999999999999</v>
      </c>
      <c r="Z91" s="134">
        <v>0.98799999999999999</v>
      </c>
      <c r="AA91" s="134">
        <v>0.98399999999999999</v>
      </c>
      <c r="AB91" s="134">
        <v>0.98</v>
      </c>
      <c r="AC91" s="134">
        <v>0.97599999999999998</v>
      </c>
      <c r="AD91" s="134">
        <v>0.97199999999999998</v>
      </c>
      <c r="AE91" s="134">
        <v>0.96799999999999997</v>
      </c>
      <c r="AF91" s="134">
        <v>0.96399999999999997</v>
      </c>
      <c r="AG91" s="134">
        <v>0.96</v>
      </c>
      <c r="AH91" s="134">
        <v>0.95599999999999996</v>
      </c>
      <c r="AI91" s="134">
        <v>0.95199999999999996</v>
      </c>
      <c r="AJ91" s="134">
        <v>0.94799999999999995</v>
      </c>
      <c r="AK91" s="134">
        <v>0.94399999999999995</v>
      </c>
      <c r="AL91" s="134">
        <v>0.94</v>
      </c>
      <c r="AM91" s="134">
        <v>0.93600000000000005</v>
      </c>
      <c r="AN91" s="134">
        <v>0.93200000000000005</v>
      </c>
      <c r="AO91" s="134">
        <v>0.92800000000000005</v>
      </c>
      <c r="AP91" s="134">
        <v>0.92400000000000004</v>
      </c>
      <c r="AQ91" s="135">
        <v>0.92</v>
      </c>
    </row>
    <row r="92" spans="1:43" x14ac:dyDescent="0.3">
      <c r="A92" s="133" t="s">
        <v>13</v>
      </c>
      <c r="B92" s="134" t="s">
        <v>212</v>
      </c>
      <c r="C92" s="134" t="s">
        <v>217</v>
      </c>
      <c r="D92" s="134"/>
      <c r="E92" s="134" t="s">
        <v>7</v>
      </c>
      <c r="F92" s="134" t="s">
        <v>191</v>
      </c>
      <c r="G92" s="134" t="s">
        <v>192</v>
      </c>
      <c r="H92" s="134"/>
      <c r="I92" s="134"/>
      <c r="J92" s="134"/>
      <c r="K92" s="134">
        <v>1</v>
      </c>
      <c r="L92" s="134">
        <v>1</v>
      </c>
      <c r="M92" s="134">
        <v>1</v>
      </c>
      <c r="N92" s="134">
        <v>1</v>
      </c>
      <c r="O92" s="134">
        <v>1</v>
      </c>
      <c r="P92" s="134">
        <v>1</v>
      </c>
      <c r="Q92" s="134">
        <v>1</v>
      </c>
      <c r="R92" s="134">
        <v>1</v>
      </c>
      <c r="S92" s="134">
        <v>1</v>
      </c>
      <c r="T92" s="134">
        <v>1</v>
      </c>
      <c r="U92" s="134">
        <v>1</v>
      </c>
      <c r="V92" s="134">
        <v>1</v>
      </c>
      <c r="W92" s="134">
        <v>1</v>
      </c>
      <c r="X92" s="134">
        <v>0.996</v>
      </c>
      <c r="Y92" s="134">
        <v>0.99199999999999999</v>
      </c>
      <c r="Z92" s="134">
        <v>0.98799999999999999</v>
      </c>
      <c r="AA92" s="134">
        <v>0.98399999999999999</v>
      </c>
      <c r="AB92" s="134">
        <v>0.98</v>
      </c>
      <c r="AC92" s="134">
        <v>0.97599999999999998</v>
      </c>
      <c r="AD92" s="134">
        <v>0.97199999999999998</v>
      </c>
      <c r="AE92" s="134">
        <v>0.96799999999999997</v>
      </c>
      <c r="AF92" s="134">
        <v>0.96399999999999997</v>
      </c>
      <c r="AG92" s="134">
        <v>0.96</v>
      </c>
      <c r="AH92" s="134">
        <v>0.95599999999999996</v>
      </c>
      <c r="AI92" s="134">
        <v>0.95199999999999996</v>
      </c>
      <c r="AJ92" s="134">
        <v>0.94799999999999995</v>
      </c>
      <c r="AK92" s="134">
        <v>0.94399999999999995</v>
      </c>
      <c r="AL92" s="134">
        <v>0.94</v>
      </c>
      <c r="AM92" s="134">
        <v>0.93600000000000005</v>
      </c>
      <c r="AN92" s="134">
        <v>0.93200000000000005</v>
      </c>
      <c r="AO92" s="134">
        <v>0.92800000000000005</v>
      </c>
      <c r="AP92" s="134">
        <v>0.92400000000000004</v>
      </c>
      <c r="AQ92" s="135">
        <v>0.92</v>
      </c>
    </row>
    <row r="93" spans="1:43" x14ac:dyDescent="0.3">
      <c r="A93" s="133" t="s">
        <v>13</v>
      </c>
      <c r="B93" s="134" t="s">
        <v>212</v>
      </c>
      <c r="C93" s="134" t="s">
        <v>218</v>
      </c>
      <c r="D93" s="134"/>
      <c r="E93" s="134" t="s">
        <v>7</v>
      </c>
      <c r="F93" s="134" t="s">
        <v>191</v>
      </c>
      <c r="G93" s="134" t="s">
        <v>192</v>
      </c>
      <c r="H93" s="134"/>
      <c r="I93" s="134"/>
      <c r="J93" s="134"/>
      <c r="K93" s="134">
        <v>1</v>
      </c>
      <c r="L93" s="134">
        <v>1</v>
      </c>
      <c r="M93" s="134">
        <v>1</v>
      </c>
      <c r="N93" s="134">
        <v>1</v>
      </c>
      <c r="O93" s="134">
        <v>1</v>
      </c>
      <c r="P93" s="134">
        <v>1</v>
      </c>
      <c r="Q93" s="134">
        <v>1</v>
      </c>
      <c r="R93" s="134">
        <v>1</v>
      </c>
      <c r="S93" s="134">
        <v>1</v>
      </c>
      <c r="T93" s="134">
        <v>1</v>
      </c>
      <c r="U93" s="134">
        <v>1</v>
      </c>
      <c r="V93" s="134">
        <v>1</v>
      </c>
      <c r="W93" s="134">
        <v>1</v>
      </c>
      <c r="X93" s="134">
        <v>0.996</v>
      </c>
      <c r="Y93" s="134">
        <v>0.99199999999999999</v>
      </c>
      <c r="Z93" s="134">
        <v>0.98799999999999999</v>
      </c>
      <c r="AA93" s="134">
        <v>0.98399999999999999</v>
      </c>
      <c r="AB93" s="134">
        <v>0.98</v>
      </c>
      <c r="AC93" s="134">
        <v>0.97599999999999998</v>
      </c>
      <c r="AD93" s="134">
        <v>0.97199999999999998</v>
      </c>
      <c r="AE93" s="134">
        <v>0.96799999999999997</v>
      </c>
      <c r="AF93" s="134">
        <v>0.96399999999999997</v>
      </c>
      <c r="AG93" s="134">
        <v>0.96</v>
      </c>
      <c r="AH93" s="134">
        <v>0.95599999999999996</v>
      </c>
      <c r="AI93" s="134">
        <v>0.95199999999999996</v>
      </c>
      <c r="AJ93" s="134">
        <v>0.94799999999999995</v>
      </c>
      <c r="AK93" s="134">
        <v>0.94399999999999995</v>
      </c>
      <c r="AL93" s="134">
        <v>0.94</v>
      </c>
      <c r="AM93" s="134">
        <v>0.93600000000000005</v>
      </c>
      <c r="AN93" s="134">
        <v>0.93200000000000005</v>
      </c>
      <c r="AO93" s="134">
        <v>0.92800000000000005</v>
      </c>
      <c r="AP93" s="134">
        <v>0.92400000000000004</v>
      </c>
      <c r="AQ93" s="135">
        <v>0.92</v>
      </c>
    </row>
    <row r="94" spans="1:43" x14ac:dyDescent="0.3">
      <c r="A94" s="133" t="s">
        <v>13</v>
      </c>
      <c r="B94" s="134" t="s">
        <v>212</v>
      </c>
      <c r="C94" s="134" t="s">
        <v>219</v>
      </c>
      <c r="D94" s="134"/>
      <c r="E94" s="134" t="s">
        <v>7</v>
      </c>
      <c r="F94" s="134" t="s">
        <v>191</v>
      </c>
      <c r="G94" s="134" t="s">
        <v>192</v>
      </c>
      <c r="H94" s="134"/>
      <c r="I94" s="134"/>
      <c r="J94" s="134"/>
      <c r="K94" s="134">
        <v>1</v>
      </c>
      <c r="L94" s="134">
        <v>1</v>
      </c>
      <c r="M94" s="134">
        <v>1</v>
      </c>
      <c r="N94" s="134">
        <v>1</v>
      </c>
      <c r="O94" s="134">
        <v>1</v>
      </c>
      <c r="P94" s="134">
        <v>1</v>
      </c>
      <c r="Q94" s="134">
        <v>1</v>
      </c>
      <c r="R94" s="134">
        <v>1</v>
      </c>
      <c r="S94" s="134">
        <v>1</v>
      </c>
      <c r="T94" s="134">
        <v>1</v>
      </c>
      <c r="U94" s="134">
        <v>1</v>
      </c>
      <c r="V94" s="134">
        <v>1</v>
      </c>
      <c r="W94" s="134">
        <v>1</v>
      </c>
      <c r="X94" s="134">
        <v>0.996</v>
      </c>
      <c r="Y94" s="134">
        <v>0.99199999999999999</v>
      </c>
      <c r="Z94" s="134">
        <v>0.98799999999999999</v>
      </c>
      <c r="AA94" s="134">
        <v>0.98399999999999999</v>
      </c>
      <c r="AB94" s="134">
        <v>0.98</v>
      </c>
      <c r="AC94" s="134">
        <v>0.97599999999999998</v>
      </c>
      <c r="AD94" s="134">
        <v>0.97199999999999998</v>
      </c>
      <c r="AE94" s="134">
        <v>0.96799999999999997</v>
      </c>
      <c r="AF94" s="134">
        <v>0.96399999999999997</v>
      </c>
      <c r="AG94" s="134">
        <v>0.96</v>
      </c>
      <c r="AH94" s="134">
        <v>0.95599999999999996</v>
      </c>
      <c r="AI94" s="134">
        <v>0.95199999999999996</v>
      </c>
      <c r="AJ94" s="134">
        <v>0.94799999999999995</v>
      </c>
      <c r="AK94" s="134">
        <v>0.94399999999999995</v>
      </c>
      <c r="AL94" s="134">
        <v>0.94</v>
      </c>
      <c r="AM94" s="134">
        <v>0.93600000000000005</v>
      </c>
      <c r="AN94" s="134">
        <v>0.93200000000000005</v>
      </c>
      <c r="AO94" s="134">
        <v>0.92800000000000005</v>
      </c>
      <c r="AP94" s="134">
        <v>0.92400000000000004</v>
      </c>
      <c r="AQ94" s="135">
        <v>0.92</v>
      </c>
    </row>
    <row r="95" spans="1:43" ht="15" thickBot="1" x14ac:dyDescent="0.35">
      <c r="A95" s="133" t="s">
        <v>13</v>
      </c>
      <c r="B95" s="134" t="s">
        <v>212</v>
      </c>
      <c r="C95" s="134" t="s">
        <v>220</v>
      </c>
      <c r="D95" s="134" t="s">
        <v>193</v>
      </c>
      <c r="E95" s="134" t="s">
        <v>7</v>
      </c>
      <c r="F95" s="134" t="s">
        <v>191</v>
      </c>
      <c r="G95" s="134" t="s">
        <v>192</v>
      </c>
      <c r="H95" s="134"/>
      <c r="I95" s="134" t="s">
        <v>193</v>
      </c>
      <c r="J95" s="134" t="s">
        <v>193</v>
      </c>
      <c r="K95" s="134">
        <v>1</v>
      </c>
      <c r="L95" s="134">
        <v>1</v>
      </c>
      <c r="M95" s="134">
        <v>1</v>
      </c>
      <c r="N95" s="134">
        <v>1</v>
      </c>
      <c r="O95" s="134">
        <v>1</v>
      </c>
      <c r="P95" s="134">
        <v>1</v>
      </c>
      <c r="Q95" s="134">
        <v>1</v>
      </c>
      <c r="R95" s="134">
        <v>1</v>
      </c>
      <c r="S95" s="134">
        <v>1</v>
      </c>
      <c r="T95" s="134">
        <v>1</v>
      </c>
      <c r="U95" s="134">
        <v>1</v>
      </c>
      <c r="V95" s="134">
        <v>1</v>
      </c>
      <c r="W95" s="134">
        <v>1</v>
      </c>
      <c r="X95" s="134">
        <v>0.996</v>
      </c>
      <c r="Y95" s="134">
        <v>0.99199999999999999</v>
      </c>
      <c r="Z95" s="134">
        <v>0.98799999999999999</v>
      </c>
      <c r="AA95" s="134">
        <v>0.98399999999999999</v>
      </c>
      <c r="AB95" s="134">
        <v>0.98</v>
      </c>
      <c r="AC95" s="134">
        <v>0.97599999999999998</v>
      </c>
      <c r="AD95" s="134">
        <v>0.97199999999999998</v>
      </c>
      <c r="AE95" s="134">
        <v>0.96799999999999997</v>
      </c>
      <c r="AF95" s="134">
        <v>0.96399999999999997</v>
      </c>
      <c r="AG95" s="134">
        <v>0.96</v>
      </c>
      <c r="AH95" s="134">
        <v>0.95599999999999996</v>
      </c>
      <c r="AI95" s="134">
        <v>0.95199999999999996</v>
      </c>
      <c r="AJ95" s="134">
        <v>0.94799999999999995</v>
      </c>
      <c r="AK95" s="134">
        <v>0.94399999999999995</v>
      </c>
      <c r="AL95" s="134">
        <v>0.94</v>
      </c>
      <c r="AM95" s="134">
        <v>0.93600000000000005</v>
      </c>
      <c r="AN95" s="134">
        <v>0.93200000000000005</v>
      </c>
      <c r="AO95" s="134">
        <v>0.92800000000000005</v>
      </c>
      <c r="AP95" s="134">
        <v>0.92400000000000004</v>
      </c>
      <c r="AQ95" s="135">
        <v>0.92</v>
      </c>
    </row>
    <row r="96" spans="1:43" x14ac:dyDescent="0.3">
      <c r="A96" s="58" t="s">
        <v>10</v>
      </c>
      <c r="B96" s="59" t="s">
        <v>194</v>
      </c>
      <c r="C96" s="59" t="s">
        <v>126</v>
      </c>
      <c r="D96" s="173"/>
      <c r="E96" s="59" t="s">
        <v>7</v>
      </c>
      <c r="F96" s="59" t="s">
        <v>191</v>
      </c>
      <c r="G96" s="59" t="s">
        <v>192</v>
      </c>
      <c r="H96" s="174"/>
      <c r="I96" s="174"/>
      <c r="J96" s="174"/>
      <c r="K96" s="20">
        <v>1</v>
      </c>
      <c r="L96" s="20">
        <v>1</v>
      </c>
      <c r="M96" s="20">
        <v>1</v>
      </c>
      <c r="N96" s="20">
        <v>1</v>
      </c>
      <c r="O96" s="20">
        <v>1</v>
      </c>
      <c r="P96" s="20">
        <v>1</v>
      </c>
      <c r="Q96" s="20">
        <v>1</v>
      </c>
      <c r="R96" s="20">
        <v>1</v>
      </c>
      <c r="S96" s="175">
        <f>R96-0.13/20</f>
        <v>0.99350000000000005</v>
      </c>
      <c r="T96" s="175">
        <f t="shared" ref="T96:AI96" si="5">S96-0.13/20</f>
        <v>0.9870000000000001</v>
      </c>
      <c r="U96" s="175">
        <f t="shared" si="5"/>
        <v>0.98050000000000015</v>
      </c>
      <c r="V96" s="175">
        <f t="shared" si="5"/>
        <v>0.9740000000000002</v>
      </c>
      <c r="W96" s="175">
        <f t="shared" si="5"/>
        <v>0.96750000000000025</v>
      </c>
      <c r="X96" s="175">
        <f t="shared" si="5"/>
        <v>0.9610000000000003</v>
      </c>
      <c r="Y96" s="175">
        <f t="shared" si="5"/>
        <v>0.95450000000000035</v>
      </c>
      <c r="Z96" s="175">
        <f t="shared" si="5"/>
        <v>0.9480000000000004</v>
      </c>
      <c r="AA96" s="175">
        <f t="shared" si="5"/>
        <v>0.94150000000000045</v>
      </c>
      <c r="AB96" s="175">
        <f t="shared" si="5"/>
        <v>0.9350000000000005</v>
      </c>
      <c r="AC96" s="175">
        <f t="shared" si="5"/>
        <v>0.92850000000000055</v>
      </c>
      <c r="AD96" s="175">
        <f t="shared" si="5"/>
        <v>0.9220000000000006</v>
      </c>
      <c r="AE96" s="175">
        <f t="shared" si="5"/>
        <v>0.91550000000000065</v>
      </c>
      <c r="AF96" s="175">
        <f t="shared" si="5"/>
        <v>0.9090000000000007</v>
      </c>
      <c r="AG96" s="175">
        <f t="shared" si="5"/>
        <v>0.90250000000000075</v>
      </c>
      <c r="AH96" s="175">
        <f t="shared" si="5"/>
        <v>0.8960000000000008</v>
      </c>
      <c r="AI96" s="175">
        <f t="shared" si="5"/>
        <v>0.88950000000000085</v>
      </c>
      <c r="AJ96" s="175">
        <f t="shared" ref="AJ96:AP96" si="6">AI96-0.13/20</f>
        <v>0.8830000000000009</v>
      </c>
      <c r="AK96" s="175">
        <f t="shared" si="6"/>
        <v>0.87650000000000095</v>
      </c>
      <c r="AL96" s="175">
        <f t="shared" si="6"/>
        <v>0.87000000000000099</v>
      </c>
      <c r="AM96" s="175">
        <f t="shared" si="6"/>
        <v>0.86350000000000104</v>
      </c>
      <c r="AN96" s="175">
        <f t="shared" si="6"/>
        <v>0.85700000000000109</v>
      </c>
      <c r="AO96" s="175">
        <f t="shared" si="6"/>
        <v>0.85050000000000114</v>
      </c>
      <c r="AP96" s="175">
        <f t="shared" si="6"/>
        <v>0.84400000000000119</v>
      </c>
      <c r="AQ96" s="176">
        <f>1/1.2</f>
        <v>0.83333333333333337</v>
      </c>
    </row>
    <row r="97" spans="1:43" x14ac:dyDescent="0.3">
      <c r="A97" s="8" t="s">
        <v>10</v>
      </c>
      <c r="B97" s="7" t="s">
        <v>194</v>
      </c>
      <c r="C97" s="7" t="s">
        <v>176</v>
      </c>
      <c r="D97" s="172"/>
      <c r="E97" s="7" t="s">
        <v>7</v>
      </c>
      <c r="F97" s="7" t="s">
        <v>191</v>
      </c>
      <c r="G97" s="7" t="s">
        <v>192</v>
      </c>
      <c r="H97" s="170"/>
      <c r="I97" s="170"/>
      <c r="J97" s="170"/>
      <c r="K97" s="72">
        <v>1</v>
      </c>
      <c r="L97" s="72">
        <v>1</v>
      </c>
      <c r="M97" s="72">
        <v>1</v>
      </c>
      <c r="N97" s="72">
        <v>1</v>
      </c>
      <c r="O97" s="72">
        <v>1</v>
      </c>
      <c r="P97" s="72">
        <v>1</v>
      </c>
      <c r="Q97" s="72">
        <v>1</v>
      </c>
      <c r="R97" s="72">
        <v>1</v>
      </c>
      <c r="S97" s="171">
        <f t="shared" ref="S97:AP97" si="7">R97-0.075/20</f>
        <v>0.99624999999999997</v>
      </c>
      <c r="T97" s="171">
        <f t="shared" si="7"/>
        <v>0.99249999999999994</v>
      </c>
      <c r="U97" s="171">
        <f t="shared" si="7"/>
        <v>0.98874999999999991</v>
      </c>
      <c r="V97" s="171">
        <f t="shared" si="7"/>
        <v>0.98499999999999988</v>
      </c>
      <c r="W97" s="171">
        <f t="shared" si="7"/>
        <v>0.98124999999999984</v>
      </c>
      <c r="X97" s="171">
        <f t="shared" si="7"/>
        <v>0.97749999999999981</v>
      </c>
      <c r="Y97" s="171">
        <f t="shared" si="7"/>
        <v>0.97374999999999978</v>
      </c>
      <c r="Z97" s="171">
        <f t="shared" si="7"/>
        <v>0.96999999999999975</v>
      </c>
      <c r="AA97" s="171">
        <f t="shared" si="7"/>
        <v>0.96624999999999972</v>
      </c>
      <c r="AB97" s="171">
        <f t="shared" si="7"/>
        <v>0.96249999999999969</v>
      </c>
      <c r="AC97" s="171">
        <f t="shared" si="7"/>
        <v>0.95874999999999966</v>
      </c>
      <c r="AD97" s="171">
        <f t="shared" si="7"/>
        <v>0.95499999999999963</v>
      </c>
      <c r="AE97" s="171">
        <f t="shared" si="7"/>
        <v>0.9512499999999996</v>
      </c>
      <c r="AF97" s="171">
        <f t="shared" si="7"/>
        <v>0.94749999999999956</v>
      </c>
      <c r="AG97" s="171">
        <f t="shared" si="7"/>
        <v>0.94374999999999953</v>
      </c>
      <c r="AH97" s="171">
        <f t="shared" si="7"/>
        <v>0.9399999999999995</v>
      </c>
      <c r="AI97" s="171">
        <f t="shared" si="7"/>
        <v>0.93624999999999947</v>
      </c>
      <c r="AJ97" s="171">
        <f t="shared" si="7"/>
        <v>0.93249999999999944</v>
      </c>
      <c r="AK97" s="171">
        <f t="shared" si="7"/>
        <v>0.92874999999999941</v>
      </c>
      <c r="AL97" s="171">
        <f t="shared" si="7"/>
        <v>0.92499999999999938</v>
      </c>
      <c r="AM97" s="171">
        <f t="shared" si="7"/>
        <v>0.92124999999999935</v>
      </c>
      <c r="AN97" s="171">
        <f t="shared" si="7"/>
        <v>0.91749999999999932</v>
      </c>
      <c r="AO97" s="171">
        <f t="shared" si="7"/>
        <v>0.91374999999999929</v>
      </c>
      <c r="AP97" s="171">
        <f t="shared" si="7"/>
        <v>0.90999999999999925</v>
      </c>
      <c r="AQ97" s="177">
        <f>1/1.1</f>
        <v>0.90909090909090906</v>
      </c>
    </row>
    <row r="98" spans="1:43" x14ac:dyDescent="0.3">
      <c r="A98" s="8" t="s">
        <v>10</v>
      </c>
      <c r="B98" s="7" t="s">
        <v>194</v>
      </c>
      <c r="C98" s="7" t="s">
        <v>128</v>
      </c>
      <c r="D98" s="172"/>
      <c r="E98" s="7" t="s">
        <v>7</v>
      </c>
      <c r="F98" s="7" t="s">
        <v>191</v>
      </c>
      <c r="G98" s="7" t="s">
        <v>192</v>
      </c>
      <c r="H98" s="170"/>
      <c r="I98" s="170"/>
      <c r="J98" s="170"/>
      <c r="K98" s="72">
        <v>1</v>
      </c>
      <c r="L98" s="72">
        <v>1</v>
      </c>
      <c r="M98" s="72">
        <v>1</v>
      </c>
      <c r="N98" s="72">
        <v>1</v>
      </c>
      <c r="O98" s="72">
        <v>1</v>
      </c>
      <c r="P98" s="72">
        <v>1</v>
      </c>
      <c r="Q98" s="72">
        <v>1</v>
      </c>
      <c r="R98" s="72">
        <v>1</v>
      </c>
      <c r="S98" s="171">
        <f>R98-0.13/20</f>
        <v>0.99350000000000005</v>
      </c>
      <c r="T98" s="171">
        <f t="shared" ref="T98:AI98" si="8">S98-0.13/20</f>
        <v>0.9870000000000001</v>
      </c>
      <c r="U98" s="171">
        <f t="shared" si="8"/>
        <v>0.98050000000000015</v>
      </c>
      <c r="V98" s="171">
        <f t="shared" si="8"/>
        <v>0.9740000000000002</v>
      </c>
      <c r="W98" s="171">
        <f t="shared" si="8"/>
        <v>0.96750000000000025</v>
      </c>
      <c r="X98" s="171">
        <f t="shared" si="8"/>
        <v>0.9610000000000003</v>
      </c>
      <c r="Y98" s="171">
        <f t="shared" si="8"/>
        <v>0.95450000000000035</v>
      </c>
      <c r="Z98" s="171">
        <f t="shared" si="8"/>
        <v>0.9480000000000004</v>
      </c>
      <c r="AA98" s="171">
        <f t="shared" si="8"/>
        <v>0.94150000000000045</v>
      </c>
      <c r="AB98" s="171">
        <f t="shared" si="8"/>
        <v>0.9350000000000005</v>
      </c>
      <c r="AC98" s="171">
        <f t="shared" si="8"/>
        <v>0.92850000000000055</v>
      </c>
      <c r="AD98" s="171">
        <f t="shared" si="8"/>
        <v>0.9220000000000006</v>
      </c>
      <c r="AE98" s="171">
        <f t="shared" si="8"/>
        <v>0.91550000000000065</v>
      </c>
      <c r="AF98" s="171">
        <f t="shared" si="8"/>
        <v>0.9090000000000007</v>
      </c>
      <c r="AG98" s="171">
        <f t="shared" si="8"/>
        <v>0.90250000000000075</v>
      </c>
      <c r="AH98" s="171">
        <f t="shared" si="8"/>
        <v>0.8960000000000008</v>
      </c>
      <c r="AI98" s="171">
        <f t="shared" si="8"/>
        <v>0.88950000000000085</v>
      </c>
      <c r="AJ98" s="171">
        <f t="shared" ref="AJ98:AP98" si="9">AI98-0.13/20</f>
        <v>0.8830000000000009</v>
      </c>
      <c r="AK98" s="171">
        <f t="shared" si="9"/>
        <v>0.87650000000000095</v>
      </c>
      <c r="AL98" s="171">
        <f t="shared" si="9"/>
        <v>0.87000000000000099</v>
      </c>
      <c r="AM98" s="171">
        <f t="shared" si="9"/>
        <v>0.86350000000000104</v>
      </c>
      <c r="AN98" s="171">
        <f t="shared" si="9"/>
        <v>0.85700000000000109</v>
      </c>
      <c r="AO98" s="171">
        <f t="shared" si="9"/>
        <v>0.85050000000000114</v>
      </c>
      <c r="AP98" s="171">
        <f t="shared" si="9"/>
        <v>0.84400000000000119</v>
      </c>
      <c r="AQ98" s="177">
        <f>1/1.2</f>
        <v>0.83333333333333337</v>
      </c>
    </row>
    <row r="99" spans="1:43" x14ac:dyDescent="0.3">
      <c r="A99" s="8" t="s">
        <v>10</v>
      </c>
      <c r="B99" s="7" t="s">
        <v>194</v>
      </c>
      <c r="C99" s="7" t="s">
        <v>178</v>
      </c>
      <c r="D99" s="169"/>
      <c r="E99" s="7" t="s">
        <v>7</v>
      </c>
      <c r="F99" s="7" t="s">
        <v>191</v>
      </c>
      <c r="G99" s="7" t="s">
        <v>192</v>
      </c>
      <c r="H99" s="170"/>
      <c r="I99" s="170"/>
      <c r="J99" s="170"/>
      <c r="K99" s="72">
        <v>1</v>
      </c>
      <c r="L99" s="72">
        <v>1</v>
      </c>
      <c r="M99" s="72">
        <v>1</v>
      </c>
      <c r="N99" s="72">
        <v>1</v>
      </c>
      <c r="O99" s="72">
        <v>1</v>
      </c>
      <c r="P99" s="72">
        <v>1</v>
      </c>
      <c r="Q99" s="72">
        <v>1</v>
      </c>
      <c r="R99" s="72">
        <v>1</v>
      </c>
      <c r="S99" s="171">
        <f t="shared" ref="S99:AP99" si="10">R99-0.075/20</f>
        <v>0.99624999999999997</v>
      </c>
      <c r="T99" s="171">
        <f t="shared" si="10"/>
        <v>0.99249999999999994</v>
      </c>
      <c r="U99" s="171">
        <f t="shared" si="10"/>
        <v>0.98874999999999991</v>
      </c>
      <c r="V99" s="171">
        <f t="shared" si="10"/>
        <v>0.98499999999999988</v>
      </c>
      <c r="W99" s="171">
        <f t="shared" si="10"/>
        <v>0.98124999999999984</v>
      </c>
      <c r="X99" s="171">
        <f t="shared" si="10"/>
        <v>0.97749999999999981</v>
      </c>
      <c r="Y99" s="171">
        <f t="shared" si="10"/>
        <v>0.97374999999999978</v>
      </c>
      <c r="Z99" s="171">
        <f t="shared" si="10"/>
        <v>0.96999999999999975</v>
      </c>
      <c r="AA99" s="171">
        <f t="shared" si="10"/>
        <v>0.96624999999999972</v>
      </c>
      <c r="AB99" s="171">
        <f t="shared" si="10"/>
        <v>0.96249999999999969</v>
      </c>
      <c r="AC99" s="171">
        <f t="shared" si="10"/>
        <v>0.95874999999999966</v>
      </c>
      <c r="AD99" s="171">
        <f t="shared" si="10"/>
        <v>0.95499999999999963</v>
      </c>
      <c r="AE99" s="171">
        <f t="shared" si="10"/>
        <v>0.9512499999999996</v>
      </c>
      <c r="AF99" s="171">
        <f t="shared" si="10"/>
        <v>0.94749999999999956</v>
      </c>
      <c r="AG99" s="171">
        <f t="shared" si="10"/>
        <v>0.94374999999999953</v>
      </c>
      <c r="AH99" s="171">
        <f t="shared" si="10"/>
        <v>0.9399999999999995</v>
      </c>
      <c r="AI99" s="171">
        <f t="shared" si="10"/>
        <v>0.93624999999999947</v>
      </c>
      <c r="AJ99" s="171">
        <f t="shared" si="10"/>
        <v>0.93249999999999944</v>
      </c>
      <c r="AK99" s="171">
        <f t="shared" si="10"/>
        <v>0.92874999999999941</v>
      </c>
      <c r="AL99" s="171">
        <f t="shared" si="10"/>
        <v>0.92499999999999938</v>
      </c>
      <c r="AM99" s="171">
        <f t="shared" si="10"/>
        <v>0.92124999999999935</v>
      </c>
      <c r="AN99" s="171">
        <f t="shared" si="10"/>
        <v>0.91749999999999932</v>
      </c>
      <c r="AO99" s="171">
        <f t="shared" si="10"/>
        <v>0.91374999999999929</v>
      </c>
      <c r="AP99" s="171">
        <f t="shared" si="10"/>
        <v>0.90999999999999925</v>
      </c>
      <c r="AQ99" s="177">
        <f>1/1.1</f>
        <v>0.90909090909090906</v>
      </c>
    </row>
    <row r="100" spans="1:43" x14ac:dyDescent="0.3">
      <c r="A100" s="8" t="s">
        <v>10</v>
      </c>
      <c r="B100" s="7" t="s">
        <v>194</v>
      </c>
      <c r="C100" s="7" t="s">
        <v>132</v>
      </c>
      <c r="D100" s="169"/>
      <c r="E100" s="7" t="s">
        <v>7</v>
      </c>
      <c r="F100" s="7" t="s">
        <v>191</v>
      </c>
      <c r="G100" s="7" t="s">
        <v>192</v>
      </c>
      <c r="H100" s="170"/>
      <c r="I100" s="170"/>
      <c r="J100" s="170"/>
      <c r="K100" s="72">
        <v>1</v>
      </c>
      <c r="L100" s="72">
        <v>1</v>
      </c>
      <c r="M100" s="72">
        <v>1</v>
      </c>
      <c r="N100" s="72">
        <v>1</v>
      </c>
      <c r="O100" s="72">
        <v>1</v>
      </c>
      <c r="P100" s="72">
        <v>1</v>
      </c>
      <c r="Q100" s="72">
        <v>1</v>
      </c>
      <c r="R100" s="72">
        <v>1</v>
      </c>
      <c r="S100" s="171">
        <f>R100-0.13/20</f>
        <v>0.99350000000000005</v>
      </c>
      <c r="T100" s="171">
        <f t="shared" ref="T100:AP100" si="11">S100-0.13/20</f>
        <v>0.9870000000000001</v>
      </c>
      <c r="U100" s="171">
        <f t="shared" si="11"/>
        <v>0.98050000000000015</v>
      </c>
      <c r="V100" s="171">
        <f t="shared" si="11"/>
        <v>0.9740000000000002</v>
      </c>
      <c r="W100" s="171">
        <f t="shared" si="11"/>
        <v>0.96750000000000025</v>
      </c>
      <c r="X100" s="171">
        <f t="shared" si="11"/>
        <v>0.9610000000000003</v>
      </c>
      <c r="Y100" s="171">
        <f t="shared" si="11"/>
        <v>0.95450000000000035</v>
      </c>
      <c r="Z100" s="171">
        <f t="shared" si="11"/>
        <v>0.9480000000000004</v>
      </c>
      <c r="AA100" s="171">
        <f t="shared" si="11"/>
        <v>0.94150000000000045</v>
      </c>
      <c r="AB100" s="171">
        <f t="shared" si="11"/>
        <v>0.9350000000000005</v>
      </c>
      <c r="AC100" s="171">
        <f t="shared" si="11"/>
        <v>0.92850000000000055</v>
      </c>
      <c r="AD100" s="171">
        <f t="shared" si="11"/>
        <v>0.9220000000000006</v>
      </c>
      <c r="AE100" s="171">
        <f t="shared" si="11"/>
        <v>0.91550000000000065</v>
      </c>
      <c r="AF100" s="171">
        <f t="shared" si="11"/>
        <v>0.9090000000000007</v>
      </c>
      <c r="AG100" s="171">
        <f t="shared" si="11"/>
        <v>0.90250000000000075</v>
      </c>
      <c r="AH100" s="171">
        <f t="shared" si="11"/>
        <v>0.8960000000000008</v>
      </c>
      <c r="AI100" s="171">
        <f t="shared" si="11"/>
        <v>0.88950000000000085</v>
      </c>
      <c r="AJ100" s="171">
        <f t="shared" si="11"/>
        <v>0.8830000000000009</v>
      </c>
      <c r="AK100" s="171">
        <f t="shared" si="11"/>
        <v>0.87650000000000095</v>
      </c>
      <c r="AL100" s="171">
        <f t="shared" si="11"/>
        <v>0.87000000000000099</v>
      </c>
      <c r="AM100" s="171">
        <f t="shared" si="11"/>
        <v>0.86350000000000104</v>
      </c>
      <c r="AN100" s="171">
        <f t="shared" si="11"/>
        <v>0.85700000000000109</v>
      </c>
      <c r="AO100" s="171">
        <f t="shared" si="11"/>
        <v>0.85050000000000114</v>
      </c>
      <c r="AP100" s="171">
        <f t="shared" si="11"/>
        <v>0.84400000000000119</v>
      </c>
      <c r="AQ100" s="177">
        <f>1/1.2</f>
        <v>0.83333333333333337</v>
      </c>
    </row>
    <row r="101" spans="1:43" x14ac:dyDescent="0.3">
      <c r="A101" s="8" t="s">
        <v>10</v>
      </c>
      <c r="B101" s="7" t="s">
        <v>194</v>
      </c>
      <c r="C101" s="7" t="s">
        <v>180</v>
      </c>
      <c r="D101" s="169"/>
      <c r="E101" s="7" t="s">
        <v>7</v>
      </c>
      <c r="F101" s="7" t="s">
        <v>191</v>
      </c>
      <c r="G101" s="7" t="s">
        <v>192</v>
      </c>
      <c r="H101" s="170"/>
      <c r="I101" s="170"/>
      <c r="J101" s="170"/>
      <c r="K101" s="72">
        <v>1</v>
      </c>
      <c r="L101" s="72">
        <v>1</v>
      </c>
      <c r="M101" s="72">
        <v>1</v>
      </c>
      <c r="N101" s="72">
        <v>1</v>
      </c>
      <c r="O101" s="72">
        <v>1</v>
      </c>
      <c r="P101" s="72">
        <v>1</v>
      </c>
      <c r="Q101" s="72">
        <v>1</v>
      </c>
      <c r="R101" s="72">
        <v>1</v>
      </c>
      <c r="S101" s="171">
        <f t="shared" ref="S101:AP101" si="12">R101-0.075/20</f>
        <v>0.99624999999999997</v>
      </c>
      <c r="T101" s="171">
        <f t="shared" si="12"/>
        <v>0.99249999999999994</v>
      </c>
      <c r="U101" s="171">
        <f t="shared" si="12"/>
        <v>0.98874999999999991</v>
      </c>
      <c r="V101" s="171">
        <f t="shared" si="12"/>
        <v>0.98499999999999988</v>
      </c>
      <c r="W101" s="171">
        <f t="shared" si="12"/>
        <v>0.98124999999999984</v>
      </c>
      <c r="X101" s="171">
        <f t="shared" si="12"/>
        <v>0.97749999999999981</v>
      </c>
      <c r="Y101" s="171">
        <f t="shared" si="12"/>
        <v>0.97374999999999978</v>
      </c>
      <c r="Z101" s="171">
        <f t="shared" si="12"/>
        <v>0.96999999999999975</v>
      </c>
      <c r="AA101" s="171">
        <f t="shared" si="12"/>
        <v>0.96624999999999972</v>
      </c>
      <c r="AB101" s="171">
        <f t="shared" si="12"/>
        <v>0.96249999999999969</v>
      </c>
      <c r="AC101" s="171">
        <f t="shared" si="12"/>
        <v>0.95874999999999966</v>
      </c>
      <c r="AD101" s="171">
        <f t="shared" si="12"/>
        <v>0.95499999999999963</v>
      </c>
      <c r="AE101" s="171">
        <f t="shared" si="12"/>
        <v>0.9512499999999996</v>
      </c>
      <c r="AF101" s="171">
        <f t="shared" si="12"/>
        <v>0.94749999999999956</v>
      </c>
      <c r="AG101" s="171">
        <f t="shared" si="12"/>
        <v>0.94374999999999953</v>
      </c>
      <c r="AH101" s="171">
        <f t="shared" si="12"/>
        <v>0.9399999999999995</v>
      </c>
      <c r="AI101" s="171">
        <f t="shared" si="12"/>
        <v>0.93624999999999947</v>
      </c>
      <c r="AJ101" s="171">
        <f t="shared" si="12"/>
        <v>0.93249999999999944</v>
      </c>
      <c r="AK101" s="171">
        <f t="shared" si="12"/>
        <v>0.92874999999999941</v>
      </c>
      <c r="AL101" s="171">
        <f t="shared" si="12"/>
        <v>0.92499999999999938</v>
      </c>
      <c r="AM101" s="171">
        <f t="shared" si="12"/>
        <v>0.92124999999999935</v>
      </c>
      <c r="AN101" s="171">
        <f t="shared" si="12"/>
        <v>0.91749999999999932</v>
      </c>
      <c r="AO101" s="171">
        <f t="shared" si="12"/>
        <v>0.91374999999999929</v>
      </c>
      <c r="AP101" s="171">
        <f t="shared" si="12"/>
        <v>0.90999999999999925</v>
      </c>
      <c r="AQ101" s="177">
        <f>1/1.1</f>
        <v>0.90909090909090906</v>
      </c>
    </row>
    <row r="102" spans="1:43" x14ac:dyDescent="0.3">
      <c r="A102" s="8" t="s">
        <v>10</v>
      </c>
      <c r="B102" s="7" t="s">
        <v>194</v>
      </c>
      <c r="C102" s="7" t="s">
        <v>136</v>
      </c>
      <c r="D102" s="169"/>
      <c r="E102" s="7" t="s">
        <v>7</v>
      </c>
      <c r="F102" s="7" t="s">
        <v>191</v>
      </c>
      <c r="G102" s="7" t="s">
        <v>192</v>
      </c>
      <c r="H102" s="170"/>
      <c r="I102" s="170"/>
      <c r="J102" s="170"/>
      <c r="K102" s="72">
        <v>1</v>
      </c>
      <c r="L102" s="72">
        <v>1</v>
      </c>
      <c r="M102" s="72">
        <v>1</v>
      </c>
      <c r="N102" s="72">
        <v>1</v>
      </c>
      <c r="O102" s="72">
        <v>1</v>
      </c>
      <c r="P102" s="72">
        <v>1</v>
      </c>
      <c r="Q102" s="72">
        <v>1</v>
      </c>
      <c r="R102" s="72">
        <v>1</v>
      </c>
      <c r="S102" s="171">
        <f>R102-0.13/20</f>
        <v>0.99350000000000005</v>
      </c>
      <c r="T102" s="171">
        <f t="shared" ref="T102:AP102" si="13">S102-0.13/20</f>
        <v>0.9870000000000001</v>
      </c>
      <c r="U102" s="171">
        <f t="shared" si="13"/>
        <v>0.98050000000000015</v>
      </c>
      <c r="V102" s="171">
        <f t="shared" si="13"/>
        <v>0.9740000000000002</v>
      </c>
      <c r="W102" s="171">
        <f t="shared" si="13"/>
        <v>0.96750000000000025</v>
      </c>
      <c r="X102" s="171">
        <f t="shared" si="13"/>
        <v>0.9610000000000003</v>
      </c>
      <c r="Y102" s="171">
        <f t="shared" si="13"/>
        <v>0.95450000000000035</v>
      </c>
      <c r="Z102" s="171">
        <f t="shared" si="13"/>
        <v>0.9480000000000004</v>
      </c>
      <c r="AA102" s="171">
        <f t="shared" si="13"/>
        <v>0.94150000000000045</v>
      </c>
      <c r="AB102" s="171">
        <f t="shared" si="13"/>
        <v>0.9350000000000005</v>
      </c>
      <c r="AC102" s="171">
        <f t="shared" si="13"/>
        <v>0.92850000000000055</v>
      </c>
      <c r="AD102" s="171">
        <f t="shared" si="13"/>
        <v>0.9220000000000006</v>
      </c>
      <c r="AE102" s="171">
        <f t="shared" si="13"/>
        <v>0.91550000000000065</v>
      </c>
      <c r="AF102" s="171">
        <f t="shared" si="13"/>
        <v>0.9090000000000007</v>
      </c>
      <c r="AG102" s="171">
        <f t="shared" si="13"/>
        <v>0.90250000000000075</v>
      </c>
      <c r="AH102" s="171">
        <f t="shared" si="13"/>
        <v>0.8960000000000008</v>
      </c>
      <c r="AI102" s="171">
        <f t="shared" si="13"/>
        <v>0.88950000000000085</v>
      </c>
      <c r="AJ102" s="171">
        <f t="shared" si="13"/>
        <v>0.8830000000000009</v>
      </c>
      <c r="AK102" s="171">
        <f t="shared" si="13"/>
        <v>0.87650000000000095</v>
      </c>
      <c r="AL102" s="171">
        <f t="shared" si="13"/>
        <v>0.87000000000000099</v>
      </c>
      <c r="AM102" s="171">
        <f t="shared" si="13"/>
        <v>0.86350000000000104</v>
      </c>
      <c r="AN102" s="171">
        <f t="shared" si="13"/>
        <v>0.85700000000000109</v>
      </c>
      <c r="AO102" s="171">
        <f t="shared" si="13"/>
        <v>0.85050000000000114</v>
      </c>
      <c r="AP102" s="171">
        <f t="shared" si="13"/>
        <v>0.84400000000000119</v>
      </c>
      <c r="AQ102" s="177">
        <f>1/1.2</f>
        <v>0.83333333333333337</v>
      </c>
    </row>
    <row r="103" spans="1:43" x14ac:dyDescent="0.3">
      <c r="A103" s="8" t="s">
        <v>10</v>
      </c>
      <c r="B103" s="7" t="s">
        <v>194</v>
      </c>
      <c r="C103" s="7" t="s">
        <v>182</v>
      </c>
      <c r="D103" s="169"/>
      <c r="E103" s="7" t="s">
        <v>7</v>
      </c>
      <c r="F103" s="7" t="s">
        <v>191</v>
      </c>
      <c r="G103" s="7" t="s">
        <v>192</v>
      </c>
      <c r="H103" s="170"/>
      <c r="I103" s="170"/>
      <c r="J103" s="170"/>
      <c r="K103" s="72">
        <v>1</v>
      </c>
      <c r="L103" s="72">
        <v>1</v>
      </c>
      <c r="M103" s="72">
        <v>1</v>
      </c>
      <c r="N103" s="72">
        <v>1</v>
      </c>
      <c r="O103" s="72">
        <v>1</v>
      </c>
      <c r="P103" s="72">
        <v>1</v>
      </c>
      <c r="Q103" s="72">
        <v>1</v>
      </c>
      <c r="R103" s="72">
        <v>1</v>
      </c>
      <c r="S103" s="171">
        <f t="shared" ref="S103:AP103" si="14">R103-0.075/20</f>
        <v>0.99624999999999997</v>
      </c>
      <c r="T103" s="171">
        <f t="shared" si="14"/>
        <v>0.99249999999999994</v>
      </c>
      <c r="U103" s="171">
        <f t="shared" si="14"/>
        <v>0.98874999999999991</v>
      </c>
      <c r="V103" s="171">
        <f t="shared" si="14"/>
        <v>0.98499999999999988</v>
      </c>
      <c r="W103" s="171">
        <f t="shared" si="14"/>
        <v>0.98124999999999984</v>
      </c>
      <c r="X103" s="171">
        <f t="shared" si="14"/>
        <v>0.97749999999999981</v>
      </c>
      <c r="Y103" s="171">
        <f t="shared" si="14"/>
        <v>0.97374999999999978</v>
      </c>
      <c r="Z103" s="171">
        <f t="shared" si="14"/>
        <v>0.96999999999999975</v>
      </c>
      <c r="AA103" s="171">
        <f t="shared" si="14"/>
        <v>0.96624999999999972</v>
      </c>
      <c r="AB103" s="171">
        <f t="shared" si="14"/>
        <v>0.96249999999999969</v>
      </c>
      <c r="AC103" s="171">
        <f t="shared" si="14"/>
        <v>0.95874999999999966</v>
      </c>
      <c r="AD103" s="171">
        <f t="shared" si="14"/>
        <v>0.95499999999999963</v>
      </c>
      <c r="AE103" s="171">
        <f t="shared" si="14"/>
        <v>0.9512499999999996</v>
      </c>
      <c r="AF103" s="171">
        <f t="shared" si="14"/>
        <v>0.94749999999999956</v>
      </c>
      <c r="AG103" s="171">
        <f t="shared" si="14"/>
        <v>0.94374999999999953</v>
      </c>
      <c r="AH103" s="171">
        <f t="shared" si="14"/>
        <v>0.9399999999999995</v>
      </c>
      <c r="AI103" s="171">
        <f t="shared" si="14"/>
        <v>0.93624999999999947</v>
      </c>
      <c r="AJ103" s="171">
        <f t="shared" si="14"/>
        <v>0.93249999999999944</v>
      </c>
      <c r="AK103" s="171">
        <f t="shared" si="14"/>
        <v>0.92874999999999941</v>
      </c>
      <c r="AL103" s="171">
        <f t="shared" si="14"/>
        <v>0.92499999999999938</v>
      </c>
      <c r="AM103" s="171">
        <f t="shared" si="14"/>
        <v>0.92124999999999935</v>
      </c>
      <c r="AN103" s="171">
        <f t="shared" si="14"/>
        <v>0.91749999999999932</v>
      </c>
      <c r="AO103" s="171">
        <f t="shared" si="14"/>
        <v>0.91374999999999929</v>
      </c>
      <c r="AP103" s="171">
        <f t="shared" si="14"/>
        <v>0.90999999999999925</v>
      </c>
      <c r="AQ103" s="177">
        <f>1/1.1</f>
        <v>0.90909090909090906</v>
      </c>
    </row>
    <row r="104" spans="1:43" x14ac:dyDescent="0.3">
      <c r="A104" s="8" t="s">
        <v>10</v>
      </c>
      <c r="B104" s="7" t="s">
        <v>194</v>
      </c>
      <c r="C104" s="7" t="s">
        <v>140</v>
      </c>
      <c r="D104" s="169"/>
      <c r="E104" s="7" t="s">
        <v>7</v>
      </c>
      <c r="F104" s="7" t="s">
        <v>191</v>
      </c>
      <c r="G104" s="7" t="s">
        <v>192</v>
      </c>
      <c r="H104" s="170"/>
      <c r="I104" s="170"/>
      <c r="J104" s="170"/>
      <c r="K104" s="72">
        <v>1</v>
      </c>
      <c r="L104" s="72">
        <v>1</v>
      </c>
      <c r="M104" s="72">
        <v>1</v>
      </c>
      <c r="N104" s="72">
        <v>1</v>
      </c>
      <c r="O104" s="72">
        <v>1</v>
      </c>
      <c r="P104" s="72">
        <v>1</v>
      </c>
      <c r="Q104" s="72">
        <v>1</v>
      </c>
      <c r="R104" s="72">
        <v>1</v>
      </c>
      <c r="S104" s="171">
        <f>R104-0.13/20</f>
        <v>0.99350000000000005</v>
      </c>
      <c r="T104" s="171">
        <f t="shared" ref="T104:AP104" si="15">S104-0.13/20</f>
        <v>0.9870000000000001</v>
      </c>
      <c r="U104" s="171">
        <f t="shared" si="15"/>
        <v>0.98050000000000015</v>
      </c>
      <c r="V104" s="171">
        <f t="shared" si="15"/>
        <v>0.9740000000000002</v>
      </c>
      <c r="W104" s="171">
        <f t="shared" si="15"/>
        <v>0.96750000000000025</v>
      </c>
      <c r="X104" s="171">
        <f t="shared" si="15"/>
        <v>0.9610000000000003</v>
      </c>
      <c r="Y104" s="171">
        <f t="shared" si="15"/>
        <v>0.95450000000000035</v>
      </c>
      <c r="Z104" s="171">
        <f t="shared" si="15"/>
        <v>0.9480000000000004</v>
      </c>
      <c r="AA104" s="171">
        <f t="shared" si="15"/>
        <v>0.94150000000000045</v>
      </c>
      <c r="AB104" s="171">
        <f t="shared" si="15"/>
        <v>0.9350000000000005</v>
      </c>
      <c r="AC104" s="171">
        <f t="shared" si="15"/>
        <v>0.92850000000000055</v>
      </c>
      <c r="AD104" s="171">
        <f t="shared" si="15"/>
        <v>0.9220000000000006</v>
      </c>
      <c r="AE104" s="171">
        <f t="shared" si="15"/>
        <v>0.91550000000000065</v>
      </c>
      <c r="AF104" s="171">
        <f t="shared" si="15"/>
        <v>0.9090000000000007</v>
      </c>
      <c r="AG104" s="171">
        <f t="shared" si="15"/>
        <v>0.90250000000000075</v>
      </c>
      <c r="AH104" s="171">
        <f t="shared" si="15"/>
        <v>0.8960000000000008</v>
      </c>
      <c r="AI104" s="171">
        <f t="shared" si="15"/>
        <v>0.88950000000000085</v>
      </c>
      <c r="AJ104" s="171">
        <f t="shared" si="15"/>
        <v>0.8830000000000009</v>
      </c>
      <c r="AK104" s="171">
        <f t="shared" si="15"/>
        <v>0.87650000000000095</v>
      </c>
      <c r="AL104" s="171">
        <f t="shared" si="15"/>
        <v>0.87000000000000099</v>
      </c>
      <c r="AM104" s="171">
        <f t="shared" si="15"/>
        <v>0.86350000000000104</v>
      </c>
      <c r="AN104" s="171">
        <f t="shared" si="15"/>
        <v>0.85700000000000109</v>
      </c>
      <c r="AO104" s="171">
        <f t="shared" si="15"/>
        <v>0.85050000000000114</v>
      </c>
      <c r="AP104" s="171">
        <f t="shared" si="15"/>
        <v>0.84400000000000119</v>
      </c>
      <c r="AQ104" s="177">
        <f>1/1.2</f>
        <v>0.83333333333333337</v>
      </c>
    </row>
    <row r="105" spans="1:43" x14ac:dyDescent="0.3">
      <c r="A105" s="8" t="s">
        <v>10</v>
      </c>
      <c r="B105" s="7" t="s">
        <v>194</v>
      </c>
      <c r="C105" s="7" t="s">
        <v>184</v>
      </c>
      <c r="D105" s="169"/>
      <c r="E105" s="7" t="s">
        <v>7</v>
      </c>
      <c r="F105" s="7" t="s">
        <v>191</v>
      </c>
      <c r="G105" s="7" t="s">
        <v>192</v>
      </c>
      <c r="H105" s="170"/>
      <c r="I105" s="170"/>
      <c r="J105" s="170"/>
      <c r="K105" s="72">
        <v>1</v>
      </c>
      <c r="L105" s="72">
        <v>1</v>
      </c>
      <c r="M105" s="72">
        <v>1</v>
      </c>
      <c r="N105" s="72">
        <v>1</v>
      </c>
      <c r="O105" s="72">
        <v>1</v>
      </c>
      <c r="P105" s="72">
        <v>1</v>
      </c>
      <c r="Q105" s="72">
        <v>1</v>
      </c>
      <c r="R105" s="72">
        <v>1</v>
      </c>
      <c r="S105" s="171">
        <f t="shared" ref="S105:AP105" si="16">R105-0.075/20</f>
        <v>0.99624999999999997</v>
      </c>
      <c r="T105" s="171">
        <f t="shared" si="16"/>
        <v>0.99249999999999994</v>
      </c>
      <c r="U105" s="171">
        <f t="shared" si="16"/>
        <v>0.98874999999999991</v>
      </c>
      <c r="V105" s="171">
        <f t="shared" si="16"/>
        <v>0.98499999999999988</v>
      </c>
      <c r="W105" s="171">
        <f t="shared" si="16"/>
        <v>0.98124999999999984</v>
      </c>
      <c r="X105" s="171">
        <f t="shared" si="16"/>
        <v>0.97749999999999981</v>
      </c>
      <c r="Y105" s="171">
        <f t="shared" si="16"/>
        <v>0.97374999999999978</v>
      </c>
      <c r="Z105" s="171">
        <f t="shared" si="16"/>
        <v>0.96999999999999975</v>
      </c>
      <c r="AA105" s="171">
        <f t="shared" si="16"/>
        <v>0.96624999999999972</v>
      </c>
      <c r="AB105" s="171">
        <f t="shared" si="16"/>
        <v>0.96249999999999969</v>
      </c>
      <c r="AC105" s="171">
        <f t="shared" si="16"/>
        <v>0.95874999999999966</v>
      </c>
      <c r="AD105" s="171">
        <f t="shared" si="16"/>
        <v>0.95499999999999963</v>
      </c>
      <c r="AE105" s="171">
        <f t="shared" si="16"/>
        <v>0.9512499999999996</v>
      </c>
      <c r="AF105" s="171">
        <f t="shared" si="16"/>
        <v>0.94749999999999956</v>
      </c>
      <c r="AG105" s="171">
        <f t="shared" si="16"/>
        <v>0.94374999999999953</v>
      </c>
      <c r="AH105" s="171">
        <f t="shared" si="16"/>
        <v>0.9399999999999995</v>
      </c>
      <c r="AI105" s="171">
        <f t="shared" si="16"/>
        <v>0.93624999999999947</v>
      </c>
      <c r="AJ105" s="171">
        <f t="shared" si="16"/>
        <v>0.93249999999999944</v>
      </c>
      <c r="AK105" s="171">
        <f t="shared" si="16"/>
        <v>0.92874999999999941</v>
      </c>
      <c r="AL105" s="171">
        <f t="shared" si="16"/>
        <v>0.92499999999999938</v>
      </c>
      <c r="AM105" s="171">
        <f t="shared" si="16"/>
        <v>0.92124999999999935</v>
      </c>
      <c r="AN105" s="171">
        <f t="shared" si="16"/>
        <v>0.91749999999999932</v>
      </c>
      <c r="AO105" s="171">
        <f t="shared" si="16"/>
        <v>0.91374999999999929</v>
      </c>
      <c r="AP105" s="171">
        <f t="shared" si="16"/>
        <v>0.90999999999999925</v>
      </c>
      <c r="AQ105" s="177">
        <f>1/1.1</f>
        <v>0.90909090909090906</v>
      </c>
    </row>
    <row r="106" spans="1:43" x14ac:dyDescent="0.3">
      <c r="A106" s="8" t="s">
        <v>10</v>
      </c>
      <c r="B106" s="7" t="s">
        <v>194</v>
      </c>
      <c r="C106" s="7" t="s">
        <v>147</v>
      </c>
      <c r="D106" s="169"/>
      <c r="E106" s="7" t="s">
        <v>7</v>
      </c>
      <c r="F106" s="7" t="s">
        <v>191</v>
      </c>
      <c r="G106" s="7" t="s">
        <v>192</v>
      </c>
      <c r="H106" s="170"/>
      <c r="I106" s="170"/>
      <c r="J106" s="170"/>
      <c r="K106" s="72">
        <v>1</v>
      </c>
      <c r="L106" s="72">
        <v>1</v>
      </c>
      <c r="M106" s="72">
        <v>1</v>
      </c>
      <c r="N106" s="72">
        <v>1</v>
      </c>
      <c r="O106" s="72">
        <v>1</v>
      </c>
      <c r="P106" s="72">
        <v>1</v>
      </c>
      <c r="Q106" s="72">
        <v>1</v>
      </c>
      <c r="R106" s="72">
        <v>1</v>
      </c>
      <c r="S106" s="171">
        <f>R106-0.13/20</f>
        <v>0.99350000000000005</v>
      </c>
      <c r="T106" s="171">
        <f t="shared" ref="T106:AP106" si="17">S106-0.13/20</f>
        <v>0.9870000000000001</v>
      </c>
      <c r="U106" s="171">
        <f t="shared" si="17"/>
        <v>0.98050000000000015</v>
      </c>
      <c r="V106" s="171">
        <f t="shared" si="17"/>
        <v>0.9740000000000002</v>
      </c>
      <c r="W106" s="171">
        <f t="shared" si="17"/>
        <v>0.96750000000000025</v>
      </c>
      <c r="X106" s="171">
        <f t="shared" si="17"/>
        <v>0.9610000000000003</v>
      </c>
      <c r="Y106" s="171">
        <f t="shared" si="17"/>
        <v>0.95450000000000035</v>
      </c>
      <c r="Z106" s="171">
        <f t="shared" si="17"/>
        <v>0.9480000000000004</v>
      </c>
      <c r="AA106" s="171">
        <f t="shared" si="17"/>
        <v>0.94150000000000045</v>
      </c>
      <c r="AB106" s="171">
        <f t="shared" si="17"/>
        <v>0.9350000000000005</v>
      </c>
      <c r="AC106" s="171">
        <f t="shared" si="17"/>
        <v>0.92850000000000055</v>
      </c>
      <c r="AD106" s="171">
        <f t="shared" si="17"/>
        <v>0.9220000000000006</v>
      </c>
      <c r="AE106" s="171">
        <f t="shared" si="17"/>
        <v>0.91550000000000065</v>
      </c>
      <c r="AF106" s="171">
        <f t="shared" si="17"/>
        <v>0.9090000000000007</v>
      </c>
      <c r="AG106" s="171">
        <f t="shared" si="17"/>
        <v>0.90250000000000075</v>
      </c>
      <c r="AH106" s="171">
        <f t="shared" si="17"/>
        <v>0.8960000000000008</v>
      </c>
      <c r="AI106" s="171">
        <f t="shared" si="17"/>
        <v>0.88950000000000085</v>
      </c>
      <c r="AJ106" s="171">
        <f t="shared" si="17"/>
        <v>0.8830000000000009</v>
      </c>
      <c r="AK106" s="171">
        <f t="shared" si="17"/>
        <v>0.87650000000000095</v>
      </c>
      <c r="AL106" s="171">
        <f t="shared" si="17"/>
        <v>0.87000000000000099</v>
      </c>
      <c r="AM106" s="171">
        <f t="shared" si="17"/>
        <v>0.86350000000000104</v>
      </c>
      <c r="AN106" s="171">
        <f t="shared" si="17"/>
        <v>0.85700000000000109</v>
      </c>
      <c r="AO106" s="171">
        <f t="shared" si="17"/>
        <v>0.85050000000000114</v>
      </c>
      <c r="AP106" s="171">
        <f t="shared" si="17"/>
        <v>0.84400000000000119</v>
      </c>
      <c r="AQ106" s="177">
        <f>1/1.2</f>
        <v>0.83333333333333337</v>
      </c>
    </row>
    <row r="107" spans="1:43" x14ac:dyDescent="0.3">
      <c r="A107" s="8" t="s">
        <v>10</v>
      </c>
      <c r="B107" s="7" t="s">
        <v>194</v>
      </c>
      <c r="C107" s="7" t="s">
        <v>149</v>
      </c>
      <c r="D107" s="169"/>
      <c r="E107" s="7" t="s">
        <v>7</v>
      </c>
      <c r="F107" s="7" t="s">
        <v>191</v>
      </c>
      <c r="G107" s="7" t="s">
        <v>192</v>
      </c>
      <c r="H107" s="170"/>
      <c r="I107" s="170"/>
      <c r="J107" s="170"/>
      <c r="K107" s="72">
        <v>1</v>
      </c>
      <c r="L107" s="72">
        <v>1</v>
      </c>
      <c r="M107" s="72">
        <v>1</v>
      </c>
      <c r="N107" s="72">
        <v>1</v>
      </c>
      <c r="O107" s="72">
        <v>1</v>
      </c>
      <c r="P107" s="72">
        <v>1</v>
      </c>
      <c r="Q107" s="72">
        <v>1</v>
      </c>
      <c r="R107" s="72">
        <v>1</v>
      </c>
      <c r="S107" s="171">
        <f t="shared" ref="S107:AP107" si="18">R107-0.075/20</f>
        <v>0.99624999999999997</v>
      </c>
      <c r="T107" s="171">
        <f t="shared" si="18"/>
        <v>0.99249999999999994</v>
      </c>
      <c r="U107" s="171">
        <f t="shared" si="18"/>
        <v>0.98874999999999991</v>
      </c>
      <c r="V107" s="171">
        <f t="shared" si="18"/>
        <v>0.98499999999999988</v>
      </c>
      <c r="W107" s="171">
        <f t="shared" si="18"/>
        <v>0.98124999999999984</v>
      </c>
      <c r="X107" s="171">
        <f t="shared" si="18"/>
        <v>0.97749999999999981</v>
      </c>
      <c r="Y107" s="171">
        <f t="shared" si="18"/>
        <v>0.97374999999999978</v>
      </c>
      <c r="Z107" s="171">
        <f t="shared" si="18"/>
        <v>0.96999999999999975</v>
      </c>
      <c r="AA107" s="171">
        <f t="shared" si="18"/>
        <v>0.96624999999999972</v>
      </c>
      <c r="AB107" s="171">
        <f t="shared" si="18"/>
        <v>0.96249999999999969</v>
      </c>
      <c r="AC107" s="171">
        <f t="shared" si="18"/>
        <v>0.95874999999999966</v>
      </c>
      <c r="AD107" s="171">
        <f t="shared" si="18"/>
        <v>0.95499999999999963</v>
      </c>
      <c r="AE107" s="171">
        <f t="shared" si="18"/>
        <v>0.9512499999999996</v>
      </c>
      <c r="AF107" s="171">
        <f t="shared" si="18"/>
        <v>0.94749999999999956</v>
      </c>
      <c r="AG107" s="171">
        <f t="shared" si="18"/>
        <v>0.94374999999999953</v>
      </c>
      <c r="AH107" s="171">
        <f t="shared" si="18"/>
        <v>0.9399999999999995</v>
      </c>
      <c r="AI107" s="171">
        <f t="shared" si="18"/>
        <v>0.93624999999999947</v>
      </c>
      <c r="AJ107" s="171">
        <f t="shared" si="18"/>
        <v>0.93249999999999944</v>
      </c>
      <c r="AK107" s="171">
        <f t="shared" si="18"/>
        <v>0.92874999999999941</v>
      </c>
      <c r="AL107" s="171">
        <f t="shared" si="18"/>
        <v>0.92499999999999938</v>
      </c>
      <c r="AM107" s="171">
        <f t="shared" si="18"/>
        <v>0.92124999999999935</v>
      </c>
      <c r="AN107" s="171">
        <f t="shared" si="18"/>
        <v>0.91749999999999932</v>
      </c>
      <c r="AO107" s="171">
        <f t="shared" si="18"/>
        <v>0.91374999999999929</v>
      </c>
      <c r="AP107" s="171">
        <f t="shared" si="18"/>
        <v>0.90999999999999925</v>
      </c>
      <c r="AQ107" s="177">
        <f>1/1.1</f>
        <v>0.90909090909090906</v>
      </c>
    </row>
    <row r="108" spans="1:43" x14ac:dyDescent="0.3">
      <c r="A108" s="8" t="s">
        <v>10</v>
      </c>
      <c r="B108" s="7" t="s">
        <v>194</v>
      </c>
      <c r="C108" s="7" t="s">
        <v>153</v>
      </c>
      <c r="D108" s="169"/>
      <c r="E108" s="7" t="s">
        <v>7</v>
      </c>
      <c r="F108" s="7" t="s">
        <v>191</v>
      </c>
      <c r="G108" s="7" t="s">
        <v>192</v>
      </c>
      <c r="H108" s="170"/>
      <c r="I108" s="170"/>
      <c r="J108" s="170"/>
      <c r="K108" s="72">
        <v>1</v>
      </c>
      <c r="L108" s="72">
        <v>1</v>
      </c>
      <c r="M108" s="72">
        <v>1</v>
      </c>
      <c r="N108" s="72">
        <v>1</v>
      </c>
      <c r="O108" s="72">
        <v>1</v>
      </c>
      <c r="P108" s="72">
        <v>1</v>
      </c>
      <c r="Q108" s="72">
        <v>1</v>
      </c>
      <c r="R108" s="72">
        <v>1</v>
      </c>
      <c r="S108" s="171">
        <f>R108-0.13/20</f>
        <v>0.99350000000000005</v>
      </c>
      <c r="T108" s="171">
        <f t="shared" ref="T108:AP108" si="19">S108-0.13/20</f>
        <v>0.9870000000000001</v>
      </c>
      <c r="U108" s="171">
        <f t="shared" si="19"/>
        <v>0.98050000000000015</v>
      </c>
      <c r="V108" s="171">
        <f t="shared" si="19"/>
        <v>0.9740000000000002</v>
      </c>
      <c r="W108" s="171">
        <f t="shared" si="19"/>
        <v>0.96750000000000025</v>
      </c>
      <c r="X108" s="171">
        <f t="shared" si="19"/>
        <v>0.9610000000000003</v>
      </c>
      <c r="Y108" s="171">
        <f t="shared" si="19"/>
        <v>0.95450000000000035</v>
      </c>
      <c r="Z108" s="171">
        <f t="shared" si="19"/>
        <v>0.9480000000000004</v>
      </c>
      <c r="AA108" s="171">
        <f t="shared" si="19"/>
        <v>0.94150000000000045</v>
      </c>
      <c r="AB108" s="171">
        <f t="shared" si="19"/>
        <v>0.9350000000000005</v>
      </c>
      <c r="AC108" s="171">
        <f t="shared" si="19"/>
        <v>0.92850000000000055</v>
      </c>
      <c r="AD108" s="171">
        <f t="shared" si="19"/>
        <v>0.9220000000000006</v>
      </c>
      <c r="AE108" s="171">
        <f t="shared" si="19"/>
        <v>0.91550000000000065</v>
      </c>
      <c r="AF108" s="171">
        <f t="shared" si="19"/>
        <v>0.9090000000000007</v>
      </c>
      <c r="AG108" s="171">
        <f t="shared" si="19"/>
        <v>0.90250000000000075</v>
      </c>
      <c r="AH108" s="171">
        <f t="shared" si="19"/>
        <v>0.8960000000000008</v>
      </c>
      <c r="AI108" s="171">
        <f t="shared" si="19"/>
        <v>0.88950000000000085</v>
      </c>
      <c r="AJ108" s="171">
        <f t="shared" si="19"/>
        <v>0.8830000000000009</v>
      </c>
      <c r="AK108" s="171">
        <f t="shared" si="19"/>
        <v>0.87650000000000095</v>
      </c>
      <c r="AL108" s="171">
        <f t="shared" si="19"/>
        <v>0.87000000000000099</v>
      </c>
      <c r="AM108" s="171">
        <f t="shared" si="19"/>
        <v>0.86350000000000104</v>
      </c>
      <c r="AN108" s="171">
        <f t="shared" si="19"/>
        <v>0.85700000000000109</v>
      </c>
      <c r="AO108" s="171">
        <f t="shared" si="19"/>
        <v>0.85050000000000114</v>
      </c>
      <c r="AP108" s="171">
        <f t="shared" si="19"/>
        <v>0.84400000000000119</v>
      </c>
      <c r="AQ108" s="177">
        <f>1/1.2</f>
        <v>0.83333333333333337</v>
      </c>
    </row>
    <row r="109" spans="1:43" x14ac:dyDescent="0.3">
      <c r="A109" s="8" t="s">
        <v>10</v>
      </c>
      <c r="B109" s="7" t="s">
        <v>194</v>
      </c>
      <c r="C109" s="7" t="s">
        <v>186</v>
      </c>
      <c r="D109" s="169"/>
      <c r="E109" s="7" t="s">
        <v>7</v>
      </c>
      <c r="F109" s="7" t="s">
        <v>191</v>
      </c>
      <c r="G109" s="7" t="s">
        <v>192</v>
      </c>
      <c r="H109" s="170"/>
      <c r="I109" s="170"/>
      <c r="J109" s="170"/>
      <c r="K109" s="72">
        <v>1</v>
      </c>
      <c r="L109" s="72">
        <v>1</v>
      </c>
      <c r="M109" s="72">
        <v>1</v>
      </c>
      <c r="N109" s="72">
        <v>1</v>
      </c>
      <c r="O109" s="72">
        <v>1</v>
      </c>
      <c r="P109" s="72">
        <v>1</v>
      </c>
      <c r="Q109" s="72">
        <v>1</v>
      </c>
      <c r="R109" s="72">
        <v>1</v>
      </c>
      <c r="S109" s="171">
        <f t="shared" ref="S109:AH110" si="20">R109-0.075/20</f>
        <v>0.99624999999999997</v>
      </c>
      <c r="T109" s="171">
        <f t="shared" si="20"/>
        <v>0.99249999999999994</v>
      </c>
      <c r="U109" s="171">
        <f t="shared" si="20"/>
        <v>0.98874999999999991</v>
      </c>
      <c r="V109" s="171">
        <f t="shared" si="20"/>
        <v>0.98499999999999988</v>
      </c>
      <c r="W109" s="171">
        <f t="shared" si="20"/>
        <v>0.98124999999999984</v>
      </c>
      <c r="X109" s="171">
        <f t="shared" si="20"/>
        <v>0.97749999999999981</v>
      </c>
      <c r="Y109" s="171">
        <f t="shared" si="20"/>
        <v>0.97374999999999978</v>
      </c>
      <c r="Z109" s="171">
        <f t="shared" si="20"/>
        <v>0.96999999999999975</v>
      </c>
      <c r="AA109" s="171">
        <f t="shared" si="20"/>
        <v>0.96624999999999972</v>
      </c>
      <c r="AB109" s="171">
        <f t="shared" si="20"/>
        <v>0.96249999999999969</v>
      </c>
      <c r="AC109" s="171">
        <f t="shared" si="20"/>
        <v>0.95874999999999966</v>
      </c>
      <c r="AD109" s="171">
        <f t="shared" si="20"/>
        <v>0.95499999999999963</v>
      </c>
      <c r="AE109" s="171">
        <f t="shared" si="20"/>
        <v>0.9512499999999996</v>
      </c>
      <c r="AF109" s="171">
        <f t="shared" si="20"/>
        <v>0.94749999999999956</v>
      </c>
      <c r="AG109" s="171">
        <f t="shared" si="20"/>
        <v>0.94374999999999953</v>
      </c>
      <c r="AH109" s="171">
        <f t="shared" si="20"/>
        <v>0.9399999999999995</v>
      </c>
      <c r="AI109" s="171">
        <f t="shared" ref="AI109:AP110" si="21">AH109-0.075/20</f>
        <v>0.93624999999999947</v>
      </c>
      <c r="AJ109" s="171">
        <f t="shared" si="21"/>
        <v>0.93249999999999944</v>
      </c>
      <c r="AK109" s="171">
        <f t="shared" si="21"/>
        <v>0.92874999999999941</v>
      </c>
      <c r="AL109" s="171">
        <f t="shared" si="21"/>
        <v>0.92499999999999938</v>
      </c>
      <c r="AM109" s="171">
        <f t="shared" si="21"/>
        <v>0.92124999999999935</v>
      </c>
      <c r="AN109" s="171">
        <f t="shared" si="21"/>
        <v>0.91749999999999932</v>
      </c>
      <c r="AO109" s="171">
        <f t="shared" si="21"/>
        <v>0.91374999999999929</v>
      </c>
      <c r="AP109" s="171">
        <f t="shared" si="21"/>
        <v>0.90999999999999925</v>
      </c>
      <c r="AQ109" s="177">
        <f>1/1.1</f>
        <v>0.90909090909090906</v>
      </c>
    </row>
    <row r="110" spans="1:43" x14ac:dyDescent="0.3">
      <c r="A110" s="8" t="s">
        <v>10</v>
      </c>
      <c r="B110" s="7" t="s">
        <v>194</v>
      </c>
      <c r="C110" s="7" t="s">
        <v>158</v>
      </c>
      <c r="D110" s="169"/>
      <c r="E110" s="7" t="s">
        <v>7</v>
      </c>
      <c r="F110" s="7" t="s">
        <v>191</v>
      </c>
      <c r="G110" s="7" t="s">
        <v>192</v>
      </c>
      <c r="H110" s="170"/>
      <c r="I110" s="170"/>
      <c r="J110" s="170"/>
      <c r="K110" s="72">
        <v>1</v>
      </c>
      <c r="L110" s="72">
        <v>1</v>
      </c>
      <c r="M110" s="72">
        <v>1</v>
      </c>
      <c r="N110" s="72">
        <v>1</v>
      </c>
      <c r="O110" s="72">
        <v>1</v>
      </c>
      <c r="P110" s="72">
        <v>1</v>
      </c>
      <c r="Q110" s="72">
        <v>1</v>
      </c>
      <c r="R110" s="72">
        <v>1</v>
      </c>
      <c r="S110" s="171">
        <f t="shared" si="20"/>
        <v>0.99624999999999997</v>
      </c>
      <c r="T110" s="171">
        <f t="shared" si="20"/>
        <v>0.99249999999999994</v>
      </c>
      <c r="U110" s="171">
        <f t="shared" si="20"/>
        <v>0.98874999999999991</v>
      </c>
      <c r="V110" s="171">
        <f t="shared" si="20"/>
        <v>0.98499999999999988</v>
      </c>
      <c r="W110" s="171">
        <f t="shared" si="20"/>
        <v>0.98124999999999984</v>
      </c>
      <c r="X110" s="171">
        <f t="shared" si="20"/>
        <v>0.97749999999999981</v>
      </c>
      <c r="Y110" s="171">
        <f t="shared" si="20"/>
        <v>0.97374999999999978</v>
      </c>
      <c r="Z110" s="171">
        <f t="shared" si="20"/>
        <v>0.96999999999999975</v>
      </c>
      <c r="AA110" s="171">
        <f t="shared" si="20"/>
        <v>0.96624999999999972</v>
      </c>
      <c r="AB110" s="171">
        <f t="shared" si="20"/>
        <v>0.96249999999999969</v>
      </c>
      <c r="AC110" s="171">
        <f t="shared" si="20"/>
        <v>0.95874999999999966</v>
      </c>
      <c r="AD110" s="171">
        <f t="shared" si="20"/>
        <v>0.95499999999999963</v>
      </c>
      <c r="AE110" s="171">
        <f t="shared" si="20"/>
        <v>0.9512499999999996</v>
      </c>
      <c r="AF110" s="171">
        <f t="shared" si="20"/>
        <v>0.94749999999999956</v>
      </c>
      <c r="AG110" s="171">
        <f t="shared" si="20"/>
        <v>0.94374999999999953</v>
      </c>
      <c r="AH110" s="171">
        <f t="shared" si="20"/>
        <v>0.9399999999999995</v>
      </c>
      <c r="AI110" s="171">
        <f t="shared" si="21"/>
        <v>0.93624999999999947</v>
      </c>
      <c r="AJ110" s="171">
        <f t="shared" si="21"/>
        <v>0.93249999999999944</v>
      </c>
      <c r="AK110" s="171">
        <f t="shared" si="21"/>
        <v>0.92874999999999941</v>
      </c>
      <c r="AL110" s="171">
        <f t="shared" si="21"/>
        <v>0.92499999999999938</v>
      </c>
      <c r="AM110" s="171">
        <f t="shared" si="21"/>
        <v>0.92124999999999935</v>
      </c>
      <c r="AN110" s="171">
        <f t="shared" si="21"/>
        <v>0.91749999999999932</v>
      </c>
      <c r="AO110" s="171">
        <f t="shared" si="21"/>
        <v>0.91374999999999929</v>
      </c>
      <c r="AP110" s="171">
        <f t="shared" si="21"/>
        <v>0.90999999999999925</v>
      </c>
      <c r="AQ110" s="177">
        <f>1/1.1</f>
        <v>0.90909090909090906</v>
      </c>
    </row>
    <row r="111" spans="1:43" x14ac:dyDescent="0.3">
      <c r="A111" s="8" t="s">
        <v>10</v>
      </c>
      <c r="B111" s="7" t="s">
        <v>194</v>
      </c>
      <c r="C111" s="7" t="s">
        <v>167</v>
      </c>
      <c r="D111" s="169"/>
      <c r="E111" s="7" t="s">
        <v>7</v>
      </c>
      <c r="F111" s="7" t="s">
        <v>191</v>
      </c>
      <c r="G111" s="7" t="s">
        <v>192</v>
      </c>
      <c r="H111" s="170"/>
      <c r="I111" s="170"/>
      <c r="J111" s="170"/>
      <c r="K111" s="72">
        <v>1</v>
      </c>
      <c r="L111" s="72">
        <v>1</v>
      </c>
      <c r="M111" s="72">
        <v>1</v>
      </c>
      <c r="N111" s="72">
        <v>1</v>
      </c>
      <c r="O111" s="72">
        <v>1</v>
      </c>
      <c r="P111" s="72">
        <v>1</v>
      </c>
      <c r="Q111" s="72">
        <v>1</v>
      </c>
      <c r="R111" s="72">
        <v>1</v>
      </c>
      <c r="S111" s="171">
        <f>R111-0.13/20</f>
        <v>0.99350000000000005</v>
      </c>
      <c r="T111" s="171">
        <f t="shared" ref="T111:AP111" si="22">S111-0.13/20</f>
        <v>0.9870000000000001</v>
      </c>
      <c r="U111" s="171">
        <f t="shared" si="22"/>
        <v>0.98050000000000015</v>
      </c>
      <c r="V111" s="171">
        <f t="shared" si="22"/>
        <v>0.9740000000000002</v>
      </c>
      <c r="W111" s="171">
        <f t="shared" si="22"/>
        <v>0.96750000000000025</v>
      </c>
      <c r="X111" s="171">
        <f t="shared" si="22"/>
        <v>0.9610000000000003</v>
      </c>
      <c r="Y111" s="171">
        <f t="shared" si="22"/>
        <v>0.95450000000000035</v>
      </c>
      <c r="Z111" s="171">
        <f t="shared" si="22"/>
        <v>0.9480000000000004</v>
      </c>
      <c r="AA111" s="171">
        <f t="shared" si="22"/>
        <v>0.94150000000000045</v>
      </c>
      <c r="AB111" s="171">
        <f t="shared" si="22"/>
        <v>0.9350000000000005</v>
      </c>
      <c r="AC111" s="171">
        <f t="shared" si="22"/>
        <v>0.92850000000000055</v>
      </c>
      <c r="AD111" s="171">
        <f t="shared" si="22"/>
        <v>0.9220000000000006</v>
      </c>
      <c r="AE111" s="171">
        <f t="shared" si="22"/>
        <v>0.91550000000000065</v>
      </c>
      <c r="AF111" s="171">
        <f t="shared" si="22"/>
        <v>0.9090000000000007</v>
      </c>
      <c r="AG111" s="171">
        <f t="shared" si="22"/>
        <v>0.90250000000000075</v>
      </c>
      <c r="AH111" s="171">
        <f t="shared" si="22"/>
        <v>0.8960000000000008</v>
      </c>
      <c r="AI111" s="171">
        <f t="shared" si="22"/>
        <v>0.88950000000000085</v>
      </c>
      <c r="AJ111" s="171">
        <f t="shared" si="22"/>
        <v>0.8830000000000009</v>
      </c>
      <c r="AK111" s="171">
        <f t="shared" si="22"/>
        <v>0.87650000000000095</v>
      </c>
      <c r="AL111" s="171">
        <f t="shared" si="22"/>
        <v>0.87000000000000099</v>
      </c>
      <c r="AM111" s="171">
        <f t="shared" si="22"/>
        <v>0.86350000000000104</v>
      </c>
      <c r="AN111" s="171">
        <f t="shared" si="22"/>
        <v>0.85700000000000109</v>
      </c>
      <c r="AO111" s="171">
        <f t="shared" si="22"/>
        <v>0.85050000000000114</v>
      </c>
      <c r="AP111" s="171">
        <f t="shared" si="22"/>
        <v>0.84400000000000119</v>
      </c>
      <c r="AQ111" s="177">
        <f>1/1.2</f>
        <v>0.83333333333333337</v>
      </c>
    </row>
    <row r="112" spans="1:43" x14ac:dyDescent="0.3">
      <c r="A112" s="8" t="s">
        <v>10</v>
      </c>
      <c r="B112" s="7" t="s">
        <v>194</v>
      </c>
      <c r="C112" s="7" t="s">
        <v>171</v>
      </c>
      <c r="D112" s="169"/>
      <c r="E112" s="7" t="s">
        <v>7</v>
      </c>
      <c r="F112" s="7" t="s">
        <v>191</v>
      </c>
      <c r="G112" s="7" t="s">
        <v>192</v>
      </c>
      <c r="H112" s="170"/>
      <c r="I112" s="170"/>
      <c r="J112" s="170"/>
      <c r="K112" s="72">
        <v>1</v>
      </c>
      <c r="L112" s="72">
        <v>1</v>
      </c>
      <c r="M112" s="72">
        <v>1</v>
      </c>
      <c r="N112" s="72">
        <v>1</v>
      </c>
      <c r="O112" s="72">
        <v>1</v>
      </c>
      <c r="P112" s="72">
        <v>1</v>
      </c>
      <c r="Q112" s="72">
        <v>1</v>
      </c>
      <c r="R112" s="72">
        <v>1</v>
      </c>
      <c r="S112" s="171">
        <f t="shared" ref="S112:AH112" si="23">R112-0.075/20</f>
        <v>0.99624999999999997</v>
      </c>
      <c r="T112" s="171">
        <f t="shared" si="23"/>
        <v>0.99249999999999994</v>
      </c>
      <c r="U112" s="171">
        <f t="shared" si="23"/>
        <v>0.98874999999999991</v>
      </c>
      <c r="V112" s="171">
        <f t="shared" si="23"/>
        <v>0.98499999999999988</v>
      </c>
      <c r="W112" s="171">
        <f t="shared" si="23"/>
        <v>0.98124999999999984</v>
      </c>
      <c r="X112" s="171">
        <f t="shared" si="23"/>
        <v>0.97749999999999981</v>
      </c>
      <c r="Y112" s="171">
        <f t="shared" si="23"/>
        <v>0.97374999999999978</v>
      </c>
      <c r="Z112" s="171">
        <f t="shared" si="23"/>
        <v>0.96999999999999975</v>
      </c>
      <c r="AA112" s="171">
        <f t="shared" si="23"/>
        <v>0.96624999999999972</v>
      </c>
      <c r="AB112" s="171">
        <f t="shared" si="23"/>
        <v>0.96249999999999969</v>
      </c>
      <c r="AC112" s="171">
        <f t="shared" si="23"/>
        <v>0.95874999999999966</v>
      </c>
      <c r="AD112" s="171">
        <f t="shared" si="23"/>
        <v>0.95499999999999963</v>
      </c>
      <c r="AE112" s="171">
        <f t="shared" si="23"/>
        <v>0.9512499999999996</v>
      </c>
      <c r="AF112" s="171">
        <f t="shared" si="23"/>
        <v>0.94749999999999956</v>
      </c>
      <c r="AG112" s="171">
        <f t="shared" si="23"/>
        <v>0.94374999999999953</v>
      </c>
      <c r="AH112" s="171">
        <f t="shared" si="23"/>
        <v>0.9399999999999995</v>
      </c>
      <c r="AI112" s="171">
        <f t="shared" ref="AI112:AP112" si="24">AH112-0.075/20</f>
        <v>0.93624999999999947</v>
      </c>
      <c r="AJ112" s="171">
        <f t="shared" si="24"/>
        <v>0.93249999999999944</v>
      </c>
      <c r="AK112" s="171">
        <f t="shared" si="24"/>
        <v>0.92874999999999941</v>
      </c>
      <c r="AL112" s="171">
        <f t="shared" si="24"/>
        <v>0.92499999999999938</v>
      </c>
      <c r="AM112" s="171">
        <f t="shared" si="24"/>
        <v>0.92124999999999935</v>
      </c>
      <c r="AN112" s="171">
        <f t="shared" si="24"/>
        <v>0.91749999999999932</v>
      </c>
      <c r="AO112" s="171">
        <f t="shared" si="24"/>
        <v>0.91374999999999929</v>
      </c>
      <c r="AP112" s="171">
        <f t="shared" si="24"/>
        <v>0.90999999999999925</v>
      </c>
      <c r="AQ112" s="177">
        <f>1/1.1</f>
        <v>0.90909090909090906</v>
      </c>
    </row>
    <row r="113" spans="1:43" x14ac:dyDescent="0.3">
      <c r="A113" s="8" t="s">
        <v>10</v>
      </c>
      <c r="B113" s="7" t="s">
        <v>194</v>
      </c>
      <c r="C113" s="7" t="s">
        <v>130</v>
      </c>
      <c r="D113" s="172"/>
      <c r="E113" s="7" t="s">
        <v>7</v>
      </c>
      <c r="F113" s="7" t="s">
        <v>191</v>
      </c>
      <c r="G113" s="7" t="s">
        <v>192</v>
      </c>
      <c r="H113" s="170"/>
      <c r="I113" s="170"/>
      <c r="J113" s="170"/>
      <c r="K113" s="72">
        <v>1</v>
      </c>
      <c r="L113" s="72">
        <v>1</v>
      </c>
      <c r="M113" s="72">
        <v>1</v>
      </c>
      <c r="N113" s="72">
        <v>1</v>
      </c>
      <c r="O113" s="72">
        <v>1</v>
      </c>
      <c r="P113" s="72">
        <v>1</v>
      </c>
      <c r="Q113" s="72">
        <v>1</v>
      </c>
      <c r="R113" s="72">
        <v>1</v>
      </c>
      <c r="S113" s="171">
        <f>R113-0.13/20</f>
        <v>0.99350000000000005</v>
      </c>
      <c r="T113" s="171">
        <f t="shared" ref="T113:AP113" si="25">S113-0.13/20</f>
        <v>0.9870000000000001</v>
      </c>
      <c r="U113" s="171">
        <f t="shared" si="25"/>
        <v>0.98050000000000015</v>
      </c>
      <c r="V113" s="171">
        <f t="shared" si="25"/>
        <v>0.9740000000000002</v>
      </c>
      <c r="W113" s="171">
        <f t="shared" si="25"/>
        <v>0.96750000000000025</v>
      </c>
      <c r="X113" s="171">
        <f t="shared" si="25"/>
        <v>0.9610000000000003</v>
      </c>
      <c r="Y113" s="171">
        <f t="shared" si="25"/>
        <v>0.95450000000000035</v>
      </c>
      <c r="Z113" s="171">
        <f t="shared" si="25"/>
        <v>0.9480000000000004</v>
      </c>
      <c r="AA113" s="171">
        <f t="shared" si="25"/>
        <v>0.94150000000000045</v>
      </c>
      <c r="AB113" s="171">
        <f t="shared" si="25"/>
        <v>0.9350000000000005</v>
      </c>
      <c r="AC113" s="171">
        <f t="shared" si="25"/>
        <v>0.92850000000000055</v>
      </c>
      <c r="AD113" s="171">
        <f t="shared" si="25"/>
        <v>0.9220000000000006</v>
      </c>
      <c r="AE113" s="171">
        <f t="shared" si="25"/>
        <v>0.91550000000000065</v>
      </c>
      <c r="AF113" s="171">
        <f t="shared" si="25"/>
        <v>0.9090000000000007</v>
      </c>
      <c r="AG113" s="171">
        <f t="shared" si="25"/>
        <v>0.90250000000000075</v>
      </c>
      <c r="AH113" s="171">
        <f t="shared" si="25"/>
        <v>0.8960000000000008</v>
      </c>
      <c r="AI113" s="171">
        <f t="shared" si="25"/>
        <v>0.88950000000000085</v>
      </c>
      <c r="AJ113" s="171">
        <f t="shared" si="25"/>
        <v>0.8830000000000009</v>
      </c>
      <c r="AK113" s="171">
        <f t="shared" si="25"/>
        <v>0.87650000000000095</v>
      </c>
      <c r="AL113" s="171">
        <f t="shared" si="25"/>
        <v>0.87000000000000099</v>
      </c>
      <c r="AM113" s="171">
        <f t="shared" si="25"/>
        <v>0.86350000000000104</v>
      </c>
      <c r="AN113" s="171">
        <f t="shared" si="25"/>
        <v>0.85700000000000109</v>
      </c>
      <c r="AO113" s="171">
        <f t="shared" si="25"/>
        <v>0.85050000000000114</v>
      </c>
      <c r="AP113" s="171">
        <f t="shared" si="25"/>
        <v>0.84400000000000119</v>
      </c>
      <c r="AQ113" s="177">
        <f>1/1.2</f>
        <v>0.83333333333333337</v>
      </c>
    </row>
    <row r="114" spans="1:43" x14ac:dyDescent="0.3">
      <c r="A114" s="8" t="s">
        <v>10</v>
      </c>
      <c r="B114" s="7" t="s">
        <v>194</v>
      </c>
      <c r="C114" s="7" t="s">
        <v>122</v>
      </c>
      <c r="D114" s="169"/>
      <c r="E114" s="7" t="s">
        <v>7</v>
      </c>
      <c r="F114" s="7" t="s">
        <v>191</v>
      </c>
      <c r="G114" s="7" t="s">
        <v>192</v>
      </c>
      <c r="H114" s="170"/>
      <c r="I114" s="170"/>
      <c r="J114" s="170"/>
      <c r="K114" s="72">
        <v>1</v>
      </c>
      <c r="L114" s="72">
        <v>1</v>
      </c>
      <c r="M114" s="72">
        <v>1</v>
      </c>
      <c r="N114" s="72">
        <v>1</v>
      </c>
      <c r="O114" s="72">
        <v>1</v>
      </c>
      <c r="P114" s="72">
        <v>1</v>
      </c>
      <c r="Q114" s="72">
        <v>1</v>
      </c>
      <c r="R114" s="72">
        <v>1</v>
      </c>
      <c r="S114" s="171">
        <f t="shared" ref="S114:AP121" si="26">R114-0.13/20</f>
        <v>0.99350000000000005</v>
      </c>
      <c r="T114" s="171">
        <f t="shared" si="26"/>
        <v>0.9870000000000001</v>
      </c>
      <c r="U114" s="171">
        <f t="shared" si="26"/>
        <v>0.98050000000000015</v>
      </c>
      <c r="V114" s="171">
        <f t="shared" si="26"/>
        <v>0.9740000000000002</v>
      </c>
      <c r="W114" s="171">
        <f t="shared" si="26"/>
        <v>0.96750000000000025</v>
      </c>
      <c r="X114" s="171">
        <f t="shared" si="26"/>
        <v>0.9610000000000003</v>
      </c>
      <c r="Y114" s="171">
        <f t="shared" si="26"/>
        <v>0.95450000000000035</v>
      </c>
      <c r="Z114" s="171">
        <f t="shared" si="26"/>
        <v>0.9480000000000004</v>
      </c>
      <c r="AA114" s="171">
        <f t="shared" si="26"/>
        <v>0.94150000000000045</v>
      </c>
      <c r="AB114" s="171">
        <f t="shared" si="26"/>
        <v>0.9350000000000005</v>
      </c>
      <c r="AC114" s="171">
        <f t="shared" si="26"/>
        <v>0.92850000000000055</v>
      </c>
      <c r="AD114" s="171">
        <f t="shared" si="26"/>
        <v>0.9220000000000006</v>
      </c>
      <c r="AE114" s="171">
        <f t="shared" si="26"/>
        <v>0.91550000000000065</v>
      </c>
      <c r="AF114" s="171">
        <f t="shared" si="26"/>
        <v>0.9090000000000007</v>
      </c>
      <c r="AG114" s="171">
        <f t="shared" si="26"/>
        <v>0.90250000000000075</v>
      </c>
      <c r="AH114" s="171">
        <f t="shared" si="26"/>
        <v>0.8960000000000008</v>
      </c>
      <c r="AI114" s="171">
        <f t="shared" si="26"/>
        <v>0.88950000000000085</v>
      </c>
      <c r="AJ114" s="171">
        <f t="shared" si="26"/>
        <v>0.8830000000000009</v>
      </c>
      <c r="AK114" s="171">
        <f t="shared" si="26"/>
        <v>0.87650000000000095</v>
      </c>
      <c r="AL114" s="171">
        <f t="shared" si="26"/>
        <v>0.87000000000000099</v>
      </c>
      <c r="AM114" s="171">
        <f t="shared" si="26"/>
        <v>0.86350000000000104</v>
      </c>
      <c r="AN114" s="171">
        <f t="shared" si="26"/>
        <v>0.85700000000000109</v>
      </c>
      <c r="AO114" s="171">
        <f t="shared" si="26"/>
        <v>0.85050000000000114</v>
      </c>
      <c r="AP114" s="171">
        <f t="shared" si="26"/>
        <v>0.84400000000000119</v>
      </c>
      <c r="AQ114" s="177">
        <f t="shared" ref="AQ114:AQ120" si="27">1/1.2</f>
        <v>0.83333333333333337</v>
      </c>
    </row>
    <row r="115" spans="1:43" x14ac:dyDescent="0.3">
      <c r="A115" s="8" t="s">
        <v>10</v>
      </c>
      <c r="B115" s="7" t="s">
        <v>194</v>
      </c>
      <c r="C115" s="7" t="s">
        <v>134</v>
      </c>
      <c r="D115" s="169"/>
      <c r="E115" s="7" t="s">
        <v>7</v>
      </c>
      <c r="F115" s="7" t="s">
        <v>191</v>
      </c>
      <c r="G115" s="7" t="s">
        <v>192</v>
      </c>
      <c r="H115" s="170"/>
      <c r="I115" s="170"/>
      <c r="J115" s="170"/>
      <c r="K115" s="72">
        <v>1</v>
      </c>
      <c r="L115" s="72">
        <v>1</v>
      </c>
      <c r="M115" s="72">
        <v>1</v>
      </c>
      <c r="N115" s="72">
        <v>1</v>
      </c>
      <c r="O115" s="72">
        <v>1</v>
      </c>
      <c r="P115" s="72">
        <v>1</v>
      </c>
      <c r="Q115" s="72">
        <v>1</v>
      </c>
      <c r="R115" s="72">
        <v>1</v>
      </c>
      <c r="S115" s="171">
        <f t="shared" si="26"/>
        <v>0.99350000000000005</v>
      </c>
      <c r="T115" s="171">
        <f t="shared" si="26"/>
        <v>0.9870000000000001</v>
      </c>
      <c r="U115" s="171">
        <f t="shared" si="26"/>
        <v>0.98050000000000015</v>
      </c>
      <c r="V115" s="171">
        <f t="shared" si="26"/>
        <v>0.9740000000000002</v>
      </c>
      <c r="W115" s="171">
        <f t="shared" si="26"/>
        <v>0.96750000000000025</v>
      </c>
      <c r="X115" s="171">
        <f t="shared" si="26"/>
        <v>0.9610000000000003</v>
      </c>
      <c r="Y115" s="171">
        <f t="shared" si="26"/>
        <v>0.95450000000000035</v>
      </c>
      <c r="Z115" s="171">
        <f t="shared" si="26"/>
        <v>0.9480000000000004</v>
      </c>
      <c r="AA115" s="171">
        <f t="shared" si="26"/>
        <v>0.94150000000000045</v>
      </c>
      <c r="AB115" s="171">
        <f t="shared" si="26"/>
        <v>0.9350000000000005</v>
      </c>
      <c r="AC115" s="171">
        <f t="shared" si="26"/>
        <v>0.92850000000000055</v>
      </c>
      <c r="AD115" s="171">
        <f t="shared" si="26"/>
        <v>0.9220000000000006</v>
      </c>
      <c r="AE115" s="171">
        <f t="shared" si="26"/>
        <v>0.91550000000000065</v>
      </c>
      <c r="AF115" s="171">
        <f t="shared" si="26"/>
        <v>0.9090000000000007</v>
      </c>
      <c r="AG115" s="171">
        <f t="shared" si="26"/>
        <v>0.90250000000000075</v>
      </c>
      <c r="AH115" s="171">
        <f t="shared" si="26"/>
        <v>0.8960000000000008</v>
      </c>
      <c r="AI115" s="171">
        <f t="shared" si="26"/>
        <v>0.88950000000000085</v>
      </c>
      <c r="AJ115" s="171">
        <f t="shared" si="26"/>
        <v>0.8830000000000009</v>
      </c>
      <c r="AK115" s="171">
        <f t="shared" si="26"/>
        <v>0.87650000000000095</v>
      </c>
      <c r="AL115" s="171">
        <f t="shared" si="26"/>
        <v>0.87000000000000099</v>
      </c>
      <c r="AM115" s="171">
        <f t="shared" si="26"/>
        <v>0.86350000000000104</v>
      </c>
      <c r="AN115" s="171">
        <f t="shared" si="26"/>
        <v>0.85700000000000109</v>
      </c>
      <c r="AO115" s="171">
        <f t="shared" si="26"/>
        <v>0.85050000000000114</v>
      </c>
      <c r="AP115" s="171">
        <f t="shared" si="26"/>
        <v>0.84400000000000119</v>
      </c>
      <c r="AQ115" s="177">
        <f t="shared" si="27"/>
        <v>0.83333333333333337</v>
      </c>
    </row>
    <row r="116" spans="1:43" x14ac:dyDescent="0.3">
      <c r="A116" s="8" t="s">
        <v>10</v>
      </c>
      <c r="B116" s="7" t="s">
        <v>194</v>
      </c>
      <c r="C116" s="7" t="s">
        <v>138</v>
      </c>
      <c r="D116" s="169"/>
      <c r="E116" s="7" t="s">
        <v>7</v>
      </c>
      <c r="F116" s="7" t="s">
        <v>191</v>
      </c>
      <c r="G116" s="7" t="s">
        <v>192</v>
      </c>
      <c r="H116" s="170"/>
      <c r="I116" s="170"/>
      <c r="J116" s="170"/>
      <c r="K116" s="72">
        <v>1</v>
      </c>
      <c r="L116" s="72">
        <v>1</v>
      </c>
      <c r="M116" s="72">
        <v>1</v>
      </c>
      <c r="N116" s="72">
        <v>1</v>
      </c>
      <c r="O116" s="72">
        <v>1</v>
      </c>
      <c r="P116" s="72">
        <v>1</v>
      </c>
      <c r="Q116" s="72">
        <v>1</v>
      </c>
      <c r="R116" s="72">
        <v>1</v>
      </c>
      <c r="S116" s="171">
        <f t="shared" si="26"/>
        <v>0.99350000000000005</v>
      </c>
      <c r="T116" s="171">
        <f t="shared" si="26"/>
        <v>0.9870000000000001</v>
      </c>
      <c r="U116" s="171">
        <f t="shared" si="26"/>
        <v>0.98050000000000015</v>
      </c>
      <c r="V116" s="171">
        <f t="shared" si="26"/>
        <v>0.9740000000000002</v>
      </c>
      <c r="W116" s="171">
        <f t="shared" si="26"/>
        <v>0.96750000000000025</v>
      </c>
      <c r="X116" s="171">
        <f t="shared" si="26"/>
        <v>0.9610000000000003</v>
      </c>
      <c r="Y116" s="171">
        <f t="shared" si="26"/>
        <v>0.95450000000000035</v>
      </c>
      <c r="Z116" s="171">
        <f t="shared" si="26"/>
        <v>0.9480000000000004</v>
      </c>
      <c r="AA116" s="171">
        <f t="shared" si="26"/>
        <v>0.94150000000000045</v>
      </c>
      <c r="AB116" s="171">
        <f t="shared" si="26"/>
        <v>0.9350000000000005</v>
      </c>
      <c r="AC116" s="171">
        <f t="shared" si="26"/>
        <v>0.92850000000000055</v>
      </c>
      <c r="AD116" s="171">
        <f t="shared" si="26"/>
        <v>0.9220000000000006</v>
      </c>
      <c r="AE116" s="171">
        <f t="shared" si="26"/>
        <v>0.91550000000000065</v>
      </c>
      <c r="AF116" s="171">
        <f t="shared" si="26"/>
        <v>0.9090000000000007</v>
      </c>
      <c r="AG116" s="171">
        <f t="shared" si="26"/>
        <v>0.90250000000000075</v>
      </c>
      <c r="AH116" s="171">
        <f t="shared" si="26"/>
        <v>0.8960000000000008</v>
      </c>
      <c r="AI116" s="171">
        <f t="shared" si="26"/>
        <v>0.88950000000000085</v>
      </c>
      <c r="AJ116" s="171">
        <f t="shared" si="26"/>
        <v>0.8830000000000009</v>
      </c>
      <c r="AK116" s="171">
        <f t="shared" si="26"/>
        <v>0.87650000000000095</v>
      </c>
      <c r="AL116" s="171">
        <f t="shared" si="26"/>
        <v>0.87000000000000099</v>
      </c>
      <c r="AM116" s="171">
        <f t="shared" si="26"/>
        <v>0.86350000000000104</v>
      </c>
      <c r="AN116" s="171">
        <f t="shared" si="26"/>
        <v>0.85700000000000109</v>
      </c>
      <c r="AO116" s="171">
        <f t="shared" si="26"/>
        <v>0.85050000000000114</v>
      </c>
      <c r="AP116" s="171">
        <f t="shared" si="26"/>
        <v>0.84400000000000119</v>
      </c>
      <c r="AQ116" s="177">
        <f t="shared" si="27"/>
        <v>0.83333333333333337</v>
      </c>
    </row>
    <row r="117" spans="1:43" x14ac:dyDescent="0.3">
      <c r="A117" s="8" t="s">
        <v>10</v>
      </c>
      <c r="B117" s="7" t="s">
        <v>194</v>
      </c>
      <c r="C117" s="7" t="s">
        <v>145</v>
      </c>
      <c r="D117" s="169"/>
      <c r="E117" s="7" t="s">
        <v>7</v>
      </c>
      <c r="F117" s="7" t="s">
        <v>191</v>
      </c>
      <c r="G117" s="7" t="s">
        <v>192</v>
      </c>
      <c r="H117" s="170"/>
      <c r="I117" s="170"/>
      <c r="J117" s="170"/>
      <c r="K117" s="72">
        <v>1</v>
      </c>
      <c r="L117" s="72">
        <v>1</v>
      </c>
      <c r="M117" s="72">
        <v>1</v>
      </c>
      <c r="N117" s="72">
        <v>1</v>
      </c>
      <c r="O117" s="72">
        <v>1</v>
      </c>
      <c r="P117" s="72">
        <v>1</v>
      </c>
      <c r="Q117" s="72">
        <v>1</v>
      </c>
      <c r="R117" s="72">
        <v>1</v>
      </c>
      <c r="S117" s="171">
        <f t="shared" si="26"/>
        <v>0.99350000000000005</v>
      </c>
      <c r="T117" s="171">
        <f t="shared" si="26"/>
        <v>0.9870000000000001</v>
      </c>
      <c r="U117" s="171">
        <f t="shared" si="26"/>
        <v>0.98050000000000015</v>
      </c>
      <c r="V117" s="171">
        <f t="shared" si="26"/>
        <v>0.9740000000000002</v>
      </c>
      <c r="W117" s="171">
        <f t="shared" si="26"/>
        <v>0.96750000000000025</v>
      </c>
      <c r="X117" s="171">
        <f t="shared" si="26"/>
        <v>0.9610000000000003</v>
      </c>
      <c r="Y117" s="171">
        <f t="shared" si="26"/>
        <v>0.95450000000000035</v>
      </c>
      <c r="Z117" s="171">
        <f t="shared" si="26"/>
        <v>0.9480000000000004</v>
      </c>
      <c r="AA117" s="171">
        <f t="shared" si="26"/>
        <v>0.94150000000000045</v>
      </c>
      <c r="AB117" s="171">
        <f t="shared" si="26"/>
        <v>0.9350000000000005</v>
      </c>
      <c r="AC117" s="171">
        <f t="shared" si="26"/>
        <v>0.92850000000000055</v>
      </c>
      <c r="AD117" s="171">
        <f t="shared" si="26"/>
        <v>0.9220000000000006</v>
      </c>
      <c r="AE117" s="171">
        <f t="shared" si="26"/>
        <v>0.91550000000000065</v>
      </c>
      <c r="AF117" s="171">
        <f t="shared" si="26"/>
        <v>0.9090000000000007</v>
      </c>
      <c r="AG117" s="171">
        <f t="shared" si="26"/>
        <v>0.90250000000000075</v>
      </c>
      <c r="AH117" s="171">
        <f t="shared" si="26"/>
        <v>0.8960000000000008</v>
      </c>
      <c r="AI117" s="171">
        <f t="shared" si="26"/>
        <v>0.88950000000000085</v>
      </c>
      <c r="AJ117" s="171">
        <f t="shared" si="26"/>
        <v>0.8830000000000009</v>
      </c>
      <c r="AK117" s="171">
        <f t="shared" si="26"/>
        <v>0.87650000000000095</v>
      </c>
      <c r="AL117" s="171">
        <f t="shared" si="26"/>
        <v>0.87000000000000099</v>
      </c>
      <c r="AM117" s="171">
        <f t="shared" si="26"/>
        <v>0.86350000000000104</v>
      </c>
      <c r="AN117" s="171">
        <f t="shared" si="26"/>
        <v>0.85700000000000109</v>
      </c>
      <c r="AO117" s="171">
        <f t="shared" si="26"/>
        <v>0.85050000000000114</v>
      </c>
      <c r="AP117" s="171">
        <f t="shared" si="26"/>
        <v>0.84400000000000119</v>
      </c>
      <c r="AQ117" s="177">
        <f t="shared" si="27"/>
        <v>0.83333333333333337</v>
      </c>
    </row>
    <row r="118" spans="1:43" x14ac:dyDescent="0.3">
      <c r="A118" s="8" t="s">
        <v>10</v>
      </c>
      <c r="B118" s="7" t="s">
        <v>194</v>
      </c>
      <c r="C118" s="7" t="s">
        <v>151</v>
      </c>
      <c r="D118" s="169"/>
      <c r="E118" s="7" t="s">
        <v>7</v>
      </c>
      <c r="F118" s="7" t="s">
        <v>191</v>
      </c>
      <c r="G118" s="7" t="s">
        <v>192</v>
      </c>
      <c r="H118" s="170"/>
      <c r="I118" s="170"/>
      <c r="J118" s="170"/>
      <c r="K118" s="72">
        <v>1</v>
      </c>
      <c r="L118" s="72">
        <v>1</v>
      </c>
      <c r="M118" s="72">
        <v>1</v>
      </c>
      <c r="N118" s="72">
        <v>1</v>
      </c>
      <c r="O118" s="72">
        <v>1</v>
      </c>
      <c r="P118" s="72">
        <v>1</v>
      </c>
      <c r="Q118" s="72">
        <v>1</v>
      </c>
      <c r="R118" s="72">
        <v>1</v>
      </c>
      <c r="S118" s="171">
        <f t="shared" si="26"/>
        <v>0.99350000000000005</v>
      </c>
      <c r="T118" s="171">
        <f t="shared" si="26"/>
        <v>0.9870000000000001</v>
      </c>
      <c r="U118" s="171">
        <f t="shared" si="26"/>
        <v>0.98050000000000015</v>
      </c>
      <c r="V118" s="171">
        <f t="shared" si="26"/>
        <v>0.9740000000000002</v>
      </c>
      <c r="W118" s="171">
        <f t="shared" si="26"/>
        <v>0.96750000000000025</v>
      </c>
      <c r="X118" s="171">
        <f t="shared" si="26"/>
        <v>0.9610000000000003</v>
      </c>
      <c r="Y118" s="171">
        <f t="shared" si="26"/>
        <v>0.95450000000000035</v>
      </c>
      <c r="Z118" s="171">
        <f t="shared" si="26"/>
        <v>0.9480000000000004</v>
      </c>
      <c r="AA118" s="171">
        <f t="shared" si="26"/>
        <v>0.94150000000000045</v>
      </c>
      <c r="AB118" s="171">
        <f t="shared" si="26"/>
        <v>0.9350000000000005</v>
      </c>
      <c r="AC118" s="171">
        <f t="shared" si="26"/>
        <v>0.92850000000000055</v>
      </c>
      <c r="AD118" s="171">
        <f t="shared" si="26"/>
        <v>0.9220000000000006</v>
      </c>
      <c r="AE118" s="171">
        <f t="shared" si="26"/>
        <v>0.91550000000000065</v>
      </c>
      <c r="AF118" s="171">
        <f t="shared" si="26"/>
        <v>0.9090000000000007</v>
      </c>
      <c r="AG118" s="171">
        <f t="shared" si="26"/>
        <v>0.90250000000000075</v>
      </c>
      <c r="AH118" s="171">
        <f t="shared" si="26"/>
        <v>0.8960000000000008</v>
      </c>
      <c r="AI118" s="171">
        <f t="shared" si="26"/>
        <v>0.88950000000000085</v>
      </c>
      <c r="AJ118" s="171">
        <f t="shared" si="26"/>
        <v>0.8830000000000009</v>
      </c>
      <c r="AK118" s="171">
        <f t="shared" si="26"/>
        <v>0.87650000000000095</v>
      </c>
      <c r="AL118" s="171">
        <f t="shared" si="26"/>
        <v>0.87000000000000099</v>
      </c>
      <c r="AM118" s="171">
        <f t="shared" si="26"/>
        <v>0.86350000000000104</v>
      </c>
      <c r="AN118" s="171">
        <f t="shared" si="26"/>
        <v>0.85700000000000109</v>
      </c>
      <c r="AO118" s="171">
        <f t="shared" si="26"/>
        <v>0.85050000000000114</v>
      </c>
      <c r="AP118" s="171">
        <f t="shared" si="26"/>
        <v>0.84400000000000119</v>
      </c>
      <c r="AQ118" s="177">
        <f t="shared" si="27"/>
        <v>0.83333333333333337</v>
      </c>
    </row>
    <row r="119" spans="1:43" x14ac:dyDescent="0.3">
      <c r="A119" s="8" t="s">
        <v>10</v>
      </c>
      <c r="B119" s="7" t="s">
        <v>194</v>
      </c>
      <c r="C119" s="7" t="s">
        <v>156</v>
      </c>
      <c r="D119" s="169"/>
      <c r="E119" s="7" t="s">
        <v>7</v>
      </c>
      <c r="F119" s="7" t="s">
        <v>191</v>
      </c>
      <c r="G119" s="7" t="s">
        <v>192</v>
      </c>
      <c r="H119" s="170"/>
      <c r="I119" s="170"/>
      <c r="J119" s="170"/>
      <c r="K119" s="72">
        <v>1</v>
      </c>
      <c r="L119" s="72">
        <v>1</v>
      </c>
      <c r="M119" s="72">
        <v>1</v>
      </c>
      <c r="N119" s="72">
        <v>1</v>
      </c>
      <c r="O119" s="72">
        <v>1</v>
      </c>
      <c r="P119" s="72">
        <v>1</v>
      </c>
      <c r="Q119" s="72">
        <v>1</v>
      </c>
      <c r="R119" s="72">
        <v>1</v>
      </c>
      <c r="S119" s="171">
        <f t="shared" si="26"/>
        <v>0.99350000000000005</v>
      </c>
      <c r="T119" s="171">
        <f t="shared" si="26"/>
        <v>0.9870000000000001</v>
      </c>
      <c r="U119" s="171">
        <f t="shared" si="26"/>
        <v>0.98050000000000015</v>
      </c>
      <c r="V119" s="171">
        <f t="shared" si="26"/>
        <v>0.9740000000000002</v>
      </c>
      <c r="W119" s="171">
        <f t="shared" si="26"/>
        <v>0.96750000000000025</v>
      </c>
      <c r="X119" s="171">
        <f t="shared" si="26"/>
        <v>0.9610000000000003</v>
      </c>
      <c r="Y119" s="171">
        <f t="shared" si="26"/>
        <v>0.95450000000000035</v>
      </c>
      <c r="Z119" s="171">
        <f t="shared" si="26"/>
        <v>0.9480000000000004</v>
      </c>
      <c r="AA119" s="171">
        <f t="shared" si="26"/>
        <v>0.94150000000000045</v>
      </c>
      <c r="AB119" s="171">
        <f t="shared" si="26"/>
        <v>0.9350000000000005</v>
      </c>
      <c r="AC119" s="171">
        <f t="shared" si="26"/>
        <v>0.92850000000000055</v>
      </c>
      <c r="AD119" s="171">
        <f t="shared" si="26"/>
        <v>0.9220000000000006</v>
      </c>
      <c r="AE119" s="171">
        <f t="shared" si="26"/>
        <v>0.91550000000000065</v>
      </c>
      <c r="AF119" s="171">
        <f t="shared" si="26"/>
        <v>0.9090000000000007</v>
      </c>
      <c r="AG119" s="171">
        <f t="shared" si="26"/>
        <v>0.90250000000000075</v>
      </c>
      <c r="AH119" s="171">
        <f t="shared" si="26"/>
        <v>0.8960000000000008</v>
      </c>
      <c r="AI119" s="171">
        <f t="shared" si="26"/>
        <v>0.88950000000000085</v>
      </c>
      <c r="AJ119" s="171">
        <f t="shared" si="26"/>
        <v>0.8830000000000009</v>
      </c>
      <c r="AK119" s="171">
        <f t="shared" si="26"/>
        <v>0.87650000000000095</v>
      </c>
      <c r="AL119" s="171">
        <f t="shared" si="26"/>
        <v>0.87000000000000099</v>
      </c>
      <c r="AM119" s="171">
        <f t="shared" si="26"/>
        <v>0.86350000000000104</v>
      </c>
      <c r="AN119" s="171">
        <f t="shared" si="26"/>
        <v>0.85700000000000109</v>
      </c>
      <c r="AO119" s="171">
        <f t="shared" si="26"/>
        <v>0.85050000000000114</v>
      </c>
      <c r="AP119" s="171">
        <f t="shared" si="26"/>
        <v>0.84400000000000119</v>
      </c>
      <c r="AQ119" s="177">
        <f t="shared" si="27"/>
        <v>0.83333333333333337</v>
      </c>
    </row>
    <row r="120" spans="1:43" ht="15" thickBot="1" x14ac:dyDescent="0.35">
      <c r="A120" s="9" t="s">
        <v>10</v>
      </c>
      <c r="B120" s="10" t="s">
        <v>194</v>
      </c>
      <c r="C120" s="10" t="s">
        <v>165</v>
      </c>
      <c r="D120" s="178"/>
      <c r="E120" s="10" t="s">
        <v>7</v>
      </c>
      <c r="F120" s="10" t="s">
        <v>191</v>
      </c>
      <c r="G120" s="10" t="s">
        <v>192</v>
      </c>
      <c r="H120" s="179"/>
      <c r="I120" s="179"/>
      <c r="J120" s="179"/>
      <c r="K120" s="6">
        <v>1</v>
      </c>
      <c r="L120" s="6">
        <v>1</v>
      </c>
      <c r="M120" s="6">
        <v>1</v>
      </c>
      <c r="N120" s="6">
        <v>1</v>
      </c>
      <c r="O120" s="6">
        <v>1</v>
      </c>
      <c r="P120" s="6">
        <v>1</v>
      </c>
      <c r="Q120" s="6">
        <v>1</v>
      </c>
      <c r="R120" s="6">
        <v>1</v>
      </c>
      <c r="S120" s="180">
        <f t="shared" si="26"/>
        <v>0.99350000000000005</v>
      </c>
      <c r="T120" s="180">
        <f t="shared" si="26"/>
        <v>0.9870000000000001</v>
      </c>
      <c r="U120" s="180">
        <f t="shared" si="26"/>
        <v>0.98050000000000015</v>
      </c>
      <c r="V120" s="180">
        <f t="shared" si="26"/>
        <v>0.9740000000000002</v>
      </c>
      <c r="W120" s="180">
        <f t="shared" si="26"/>
        <v>0.96750000000000025</v>
      </c>
      <c r="X120" s="180">
        <f t="shared" si="26"/>
        <v>0.9610000000000003</v>
      </c>
      <c r="Y120" s="180">
        <f t="shared" si="26"/>
        <v>0.95450000000000035</v>
      </c>
      <c r="Z120" s="180">
        <f t="shared" si="26"/>
        <v>0.9480000000000004</v>
      </c>
      <c r="AA120" s="180">
        <f t="shared" si="26"/>
        <v>0.94150000000000045</v>
      </c>
      <c r="AB120" s="180">
        <f t="shared" si="26"/>
        <v>0.9350000000000005</v>
      </c>
      <c r="AC120" s="180">
        <f t="shared" si="26"/>
        <v>0.92850000000000055</v>
      </c>
      <c r="AD120" s="180">
        <f t="shared" si="26"/>
        <v>0.9220000000000006</v>
      </c>
      <c r="AE120" s="180">
        <f t="shared" si="26"/>
        <v>0.91550000000000065</v>
      </c>
      <c r="AF120" s="180">
        <f t="shared" si="26"/>
        <v>0.9090000000000007</v>
      </c>
      <c r="AG120" s="180">
        <f t="shared" si="26"/>
        <v>0.90250000000000075</v>
      </c>
      <c r="AH120" s="180">
        <f t="shared" si="26"/>
        <v>0.8960000000000008</v>
      </c>
      <c r="AI120" s="180">
        <f t="shared" si="26"/>
        <v>0.88950000000000085</v>
      </c>
      <c r="AJ120" s="180">
        <f t="shared" si="26"/>
        <v>0.8830000000000009</v>
      </c>
      <c r="AK120" s="180">
        <f t="shared" si="26"/>
        <v>0.87650000000000095</v>
      </c>
      <c r="AL120" s="180">
        <f t="shared" si="26"/>
        <v>0.87000000000000099</v>
      </c>
      <c r="AM120" s="180">
        <f t="shared" si="26"/>
        <v>0.86350000000000104</v>
      </c>
      <c r="AN120" s="180">
        <f t="shared" si="26"/>
        <v>0.85700000000000109</v>
      </c>
      <c r="AO120" s="180">
        <f t="shared" si="26"/>
        <v>0.85050000000000114</v>
      </c>
      <c r="AP120" s="180">
        <f t="shared" si="26"/>
        <v>0.84400000000000119</v>
      </c>
      <c r="AQ120" s="181">
        <f t="shared" si="27"/>
        <v>0.83333333333333337</v>
      </c>
    </row>
    <row r="121" spans="1:43" x14ac:dyDescent="0.3">
      <c r="A121" s="21" t="s">
        <v>13</v>
      </c>
      <c r="B121" s="22" t="s">
        <v>194</v>
      </c>
      <c r="C121" s="22" t="s">
        <v>126</v>
      </c>
      <c r="D121" s="182"/>
      <c r="E121" s="22" t="s">
        <v>7</v>
      </c>
      <c r="F121" s="22" t="s">
        <v>191</v>
      </c>
      <c r="G121" s="22" t="s">
        <v>192</v>
      </c>
      <c r="H121" s="168"/>
      <c r="I121" s="168"/>
      <c r="J121" s="168"/>
      <c r="K121" s="183">
        <v>1</v>
      </c>
      <c r="L121" s="183">
        <v>1</v>
      </c>
      <c r="M121" s="183">
        <v>1</v>
      </c>
      <c r="N121" s="183">
        <v>1</v>
      </c>
      <c r="O121" s="183">
        <v>1</v>
      </c>
      <c r="P121" s="183">
        <v>1</v>
      </c>
      <c r="Q121" s="183">
        <v>1</v>
      </c>
      <c r="R121" s="183">
        <v>1</v>
      </c>
      <c r="S121" s="184">
        <f>R121-0.13/20</f>
        <v>0.99350000000000005</v>
      </c>
      <c r="T121" s="184">
        <f t="shared" si="26"/>
        <v>0.9870000000000001</v>
      </c>
      <c r="U121" s="184">
        <f t="shared" si="26"/>
        <v>0.98050000000000015</v>
      </c>
      <c r="V121" s="184">
        <f t="shared" si="26"/>
        <v>0.9740000000000002</v>
      </c>
      <c r="W121" s="184">
        <f t="shared" si="26"/>
        <v>0.96750000000000025</v>
      </c>
      <c r="X121" s="184">
        <f t="shared" si="26"/>
        <v>0.9610000000000003</v>
      </c>
      <c r="Y121" s="184">
        <f t="shared" si="26"/>
        <v>0.95450000000000035</v>
      </c>
      <c r="Z121" s="184">
        <f t="shared" si="26"/>
        <v>0.9480000000000004</v>
      </c>
      <c r="AA121" s="184">
        <f t="shared" si="26"/>
        <v>0.94150000000000045</v>
      </c>
      <c r="AB121" s="184">
        <f t="shared" si="26"/>
        <v>0.9350000000000005</v>
      </c>
      <c r="AC121" s="184">
        <f t="shared" si="26"/>
        <v>0.92850000000000055</v>
      </c>
      <c r="AD121" s="184">
        <f t="shared" si="26"/>
        <v>0.9220000000000006</v>
      </c>
      <c r="AE121" s="184">
        <f t="shared" si="26"/>
        <v>0.91550000000000065</v>
      </c>
      <c r="AF121" s="184">
        <f t="shared" si="26"/>
        <v>0.9090000000000007</v>
      </c>
      <c r="AG121" s="184">
        <f t="shared" si="26"/>
        <v>0.90250000000000075</v>
      </c>
      <c r="AH121" s="184">
        <f t="shared" si="26"/>
        <v>0.8960000000000008</v>
      </c>
      <c r="AI121" s="184">
        <f t="shared" si="26"/>
        <v>0.88950000000000085</v>
      </c>
      <c r="AJ121" s="184">
        <f t="shared" si="26"/>
        <v>0.8830000000000009</v>
      </c>
      <c r="AK121" s="184">
        <f t="shared" si="26"/>
        <v>0.87650000000000095</v>
      </c>
      <c r="AL121" s="184">
        <f t="shared" si="26"/>
        <v>0.87000000000000099</v>
      </c>
      <c r="AM121" s="184">
        <f t="shared" si="26"/>
        <v>0.86350000000000104</v>
      </c>
      <c r="AN121" s="184">
        <f t="shared" si="26"/>
        <v>0.85700000000000109</v>
      </c>
      <c r="AO121" s="184">
        <f t="shared" si="26"/>
        <v>0.85050000000000114</v>
      </c>
      <c r="AP121" s="184">
        <f t="shared" si="26"/>
        <v>0.84400000000000119</v>
      </c>
      <c r="AQ121" s="185">
        <f>1/1.2</f>
        <v>0.83333333333333337</v>
      </c>
    </row>
    <row r="122" spans="1:43" x14ac:dyDescent="0.3">
      <c r="A122" s="8" t="s">
        <v>13</v>
      </c>
      <c r="B122" s="7" t="s">
        <v>194</v>
      </c>
      <c r="C122" s="7" t="s">
        <v>176</v>
      </c>
      <c r="D122" s="172"/>
      <c r="E122" s="7" t="s">
        <v>7</v>
      </c>
      <c r="F122" s="7" t="s">
        <v>191</v>
      </c>
      <c r="G122" s="7" t="s">
        <v>192</v>
      </c>
      <c r="H122" s="170"/>
      <c r="I122" s="170"/>
      <c r="J122" s="170"/>
      <c r="K122" s="72">
        <v>1</v>
      </c>
      <c r="L122" s="72">
        <v>1</v>
      </c>
      <c r="M122" s="72">
        <v>1</v>
      </c>
      <c r="N122" s="72">
        <v>1</v>
      </c>
      <c r="O122" s="72">
        <v>1</v>
      </c>
      <c r="P122" s="72">
        <v>1</v>
      </c>
      <c r="Q122" s="72">
        <v>1</v>
      </c>
      <c r="R122" s="72">
        <v>1</v>
      </c>
      <c r="S122" s="171">
        <f t="shared" ref="S122:AP122" si="28">R122-0.075/20</f>
        <v>0.99624999999999997</v>
      </c>
      <c r="T122" s="171">
        <f t="shared" si="28"/>
        <v>0.99249999999999994</v>
      </c>
      <c r="U122" s="171">
        <f t="shared" si="28"/>
        <v>0.98874999999999991</v>
      </c>
      <c r="V122" s="171">
        <f t="shared" si="28"/>
        <v>0.98499999999999988</v>
      </c>
      <c r="W122" s="171">
        <f t="shared" si="28"/>
        <v>0.98124999999999984</v>
      </c>
      <c r="X122" s="171">
        <f t="shared" si="28"/>
        <v>0.97749999999999981</v>
      </c>
      <c r="Y122" s="171">
        <f t="shared" si="28"/>
        <v>0.97374999999999978</v>
      </c>
      <c r="Z122" s="171">
        <f t="shared" si="28"/>
        <v>0.96999999999999975</v>
      </c>
      <c r="AA122" s="171">
        <f t="shared" si="28"/>
        <v>0.96624999999999972</v>
      </c>
      <c r="AB122" s="171">
        <f t="shared" si="28"/>
        <v>0.96249999999999969</v>
      </c>
      <c r="AC122" s="171">
        <f t="shared" si="28"/>
        <v>0.95874999999999966</v>
      </c>
      <c r="AD122" s="171">
        <f t="shared" si="28"/>
        <v>0.95499999999999963</v>
      </c>
      <c r="AE122" s="171">
        <f t="shared" si="28"/>
        <v>0.9512499999999996</v>
      </c>
      <c r="AF122" s="171">
        <f t="shared" si="28"/>
        <v>0.94749999999999956</v>
      </c>
      <c r="AG122" s="171">
        <f t="shared" si="28"/>
        <v>0.94374999999999953</v>
      </c>
      <c r="AH122" s="171">
        <f t="shared" si="28"/>
        <v>0.9399999999999995</v>
      </c>
      <c r="AI122" s="171">
        <f t="shared" si="28"/>
        <v>0.93624999999999947</v>
      </c>
      <c r="AJ122" s="171">
        <f t="shared" si="28"/>
        <v>0.93249999999999944</v>
      </c>
      <c r="AK122" s="171">
        <f t="shared" si="28"/>
        <v>0.92874999999999941</v>
      </c>
      <c r="AL122" s="171">
        <f t="shared" si="28"/>
        <v>0.92499999999999938</v>
      </c>
      <c r="AM122" s="171">
        <f t="shared" si="28"/>
        <v>0.92124999999999935</v>
      </c>
      <c r="AN122" s="171">
        <f t="shared" si="28"/>
        <v>0.91749999999999932</v>
      </c>
      <c r="AO122" s="171">
        <f t="shared" si="28"/>
        <v>0.91374999999999929</v>
      </c>
      <c r="AP122" s="171">
        <f t="shared" si="28"/>
        <v>0.90999999999999925</v>
      </c>
      <c r="AQ122" s="177">
        <f>1/1.1</f>
        <v>0.90909090909090906</v>
      </c>
    </row>
    <row r="123" spans="1:43" x14ac:dyDescent="0.3">
      <c r="A123" s="8" t="s">
        <v>13</v>
      </c>
      <c r="B123" s="7" t="s">
        <v>194</v>
      </c>
      <c r="C123" s="7" t="s">
        <v>128</v>
      </c>
      <c r="D123" s="172"/>
      <c r="E123" s="7" t="s">
        <v>7</v>
      </c>
      <c r="F123" s="7" t="s">
        <v>191</v>
      </c>
      <c r="G123" s="7" t="s">
        <v>192</v>
      </c>
      <c r="H123" s="170"/>
      <c r="I123" s="170"/>
      <c r="J123" s="170"/>
      <c r="K123" s="72">
        <v>1</v>
      </c>
      <c r="L123" s="72">
        <v>1</v>
      </c>
      <c r="M123" s="72">
        <v>1</v>
      </c>
      <c r="N123" s="72">
        <v>1</v>
      </c>
      <c r="O123" s="72">
        <v>1</v>
      </c>
      <c r="P123" s="72">
        <v>1</v>
      </c>
      <c r="Q123" s="72">
        <v>1</v>
      </c>
      <c r="R123" s="72">
        <v>1</v>
      </c>
      <c r="S123" s="171">
        <f>R123-0.13/20</f>
        <v>0.99350000000000005</v>
      </c>
      <c r="T123" s="171">
        <f t="shared" ref="T123:AP123" si="29">S123-0.13/20</f>
        <v>0.9870000000000001</v>
      </c>
      <c r="U123" s="171">
        <f t="shared" si="29"/>
        <v>0.98050000000000015</v>
      </c>
      <c r="V123" s="171">
        <f t="shared" si="29"/>
        <v>0.9740000000000002</v>
      </c>
      <c r="W123" s="171">
        <f t="shared" si="29"/>
        <v>0.96750000000000025</v>
      </c>
      <c r="X123" s="171">
        <f t="shared" si="29"/>
        <v>0.9610000000000003</v>
      </c>
      <c r="Y123" s="171">
        <f t="shared" si="29"/>
        <v>0.95450000000000035</v>
      </c>
      <c r="Z123" s="171">
        <f t="shared" si="29"/>
        <v>0.9480000000000004</v>
      </c>
      <c r="AA123" s="171">
        <f t="shared" si="29"/>
        <v>0.94150000000000045</v>
      </c>
      <c r="AB123" s="171">
        <f t="shared" si="29"/>
        <v>0.9350000000000005</v>
      </c>
      <c r="AC123" s="171">
        <f t="shared" si="29"/>
        <v>0.92850000000000055</v>
      </c>
      <c r="AD123" s="171">
        <f t="shared" si="29"/>
        <v>0.9220000000000006</v>
      </c>
      <c r="AE123" s="171">
        <f t="shared" si="29"/>
        <v>0.91550000000000065</v>
      </c>
      <c r="AF123" s="171">
        <f t="shared" si="29"/>
        <v>0.9090000000000007</v>
      </c>
      <c r="AG123" s="171">
        <f t="shared" si="29"/>
        <v>0.90250000000000075</v>
      </c>
      <c r="AH123" s="171">
        <f t="shared" si="29"/>
        <v>0.8960000000000008</v>
      </c>
      <c r="AI123" s="171">
        <f t="shared" si="29"/>
        <v>0.88950000000000085</v>
      </c>
      <c r="AJ123" s="171">
        <f t="shared" si="29"/>
        <v>0.8830000000000009</v>
      </c>
      <c r="AK123" s="171">
        <f t="shared" si="29"/>
        <v>0.87650000000000095</v>
      </c>
      <c r="AL123" s="171">
        <f t="shared" si="29"/>
        <v>0.87000000000000099</v>
      </c>
      <c r="AM123" s="171">
        <f t="shared" si="29"/>
        <v>0.86350000000000104</v>
      </c>
      <c r="AN123" s="171">
        <f t="shared" si="29"/>
        <v>0.85700000000000109</v>
      </c>
      <c r="AO123" s="171">
        <f t="shared" si="29"/>
        <v>0.85050000000000114</v>
      </c>
      <c r="AP123" s="171">
        <f t="shared" si="29"/>
        <v>0.84400000000000119</v>
      </c>
      <c r="AQ123" s="177">
        <f>1/1.2</f>
        <v>0.83333333333333337</v>
      </c>
    </row>
    <row r="124" spans="1:43" x14ac:dyDescent="0.3">
      <c r="A124" s="8" t="s">
        <v>13</v>
      </c>
      <c r="B124" s="7" t="s">
        <v>194</v>
      </c>
      <c r="C124" s="7" t="s">
        <v>178</v>
      </c>
      <c r="D124" s="169"/>
      <c r="E124" s="7" t="s">
        <v>7</v>
      </c>
      <c r="F124" s="7" t="s">
        <v>191</v>
      </c>
      <c r="G124" s="7" t="s">
        <v>192</v>
      </c>
      <c r="H124" s="170"/>
      <c r="I124" s="170"/>
      <c r="J124" s="170"/>
      <c r="K124" s="72">
        <v>1</v>
      </c>
      <c r="L124" s="72">
        <v>1</v>
      </c>
      <c r="M124" s="72">
        <v>1</v>
      </c>
      <c r="N124" s="72">
        <v>1</v>
      </c>
      <c r="O124" s="72">
        <v>1</v>
      </c>
      <c r="P124" s="72">
        <v>1</v>
      </c>
      <c r="Q124" s="72">
        <v>1</v>
      </c>
      <c r="R124" s="72">
        <v>1</v>
      </c>
      <c r="S124" s="171">
        <f t="shared" ref="S124:AP124" si="30">R124-0.075/20</f>
        <v>0.99624999999999997</v>
      </c>
      <c r="T124" s="171">
        <f t="shared" si="30"/>
        <v>0.99249999999999994</v>
      </c>
      <c r="U124" s="171">
        <f t="shared" si="30"/>
        <v>0.98874999999999991</v>
      </c>
      <c r="V124" s="171">
        <f t="shared" si="30"/>
        <v>0.98499999999999988</v>
      </c>
      <c r="W124" s="171">
        <f t="shared" si="30"/>
        <v>0.98124999999999984</v>
      </c>
      <c r="X124" s="171">
        <f t="shared" si="30"/>
        <v>0.97749999999999981</v>
      </c>
      <c r="Y124" s="171">
        <f t="shared" si="30"/>
        <v>0.97374999999999978</v>
      </c>
      <c r="Z124" s="171">
        <f t="shared" si="30"/>
        <v>0.96999999999999975</v>
      </c>
      <c r="AA124" s="171">
        <f t="shared" si="30"/>
        <v>0.96624999999999972</v>
      </c>
      <c r="AB124" s="171">
        <f t="shared" si="30"/>
        <v>0.96249999999999969</v>
      </c>
      <c r="AC124" s="171">
        <f t="shared" si="30"/>
        <v>0.95874999999999966</v>
      </c>
      <c r="AD124" s="171">
        <f t="shared" si="30"/>
        <v>0.95499999999999963</v>
      </c>
      <c r="AE124" s="171">
        <f t="shared" si="30"/>
        <v>0.9512499999999996</v>
      </c>
      <c r="AF124" s="171">
        <f t="shared" si="30"/>
        <v>0.94749999999999956</v>
      </c>
      <c r="AG124" s="171">
        <f t="shared" si="30"/>
        <v>0.94374999999999953</v>
      </c>
      <c r="AH124" s="171">
        <f t="shared" si="30"/>
        <v>0.9399999999999995</v>
      </c>
      <c r="AI124" s="171">
        <f t="shared" si="30"/>
        <v>0.93624999999999947</v>
      </c>
      <c r="AJ124" s="171">
        <f t="shared" si="30"/>
        <v>0.93249999999999944</v>
      </c>
      <c r="AK124" s="171">
        <f t="shared" si="30"/>
        <v>0.92874999999999941</v>
      </c>
      <c r="AL124" s="171">
        <f t="shared" si="30"/>
        <v>0.92499999999999938</v>
      </c>
      <c r="AM124" s="171">
        <f t="shared" si="30"/>
        <v>0.92124999999999935</v>
      </c>
      <c r="AN124" s="171">
        <f t="shared" si="30"/>
        <v>0.91749999999999932</v>
      </c>
      <c r="AO124" s="171">
        <f t="shared" si="30"/>
        <v>0.91374999999999929</v>
      </c>
      <c r="AP124" s="171">
        <f t="shared" si="30"/>
        <v>0.90999999999999925</v>
      </c>
      <c r="AQ124" s="177">
        <f>1/1.1</f>
        <v>0.90909090909090906</v>
      </c>
    </row>
    <row r="125" spans="1:43" x14ac:dyDescent="0.3">
      <c r="A125" s="8" t="s">
        <v>13</v>
      </c>
      <c r="B125" s="7" t="s">
        <v>194</v>
      </c>
      <c r="C125" s="7" t="s">
        <v>132</v>
      </c>
      <c r="D125" s="169"/>
      <c r="E125" s="7" t="s">
        <v>7</v>
      </c>
      <c r="F125" s="7" t="s">
        <v>191</v>
      </c>
      <c r="G125" s="7" t="s">
        <v>192</v>
      </c>
      <c r="H125" s="170"/>
      <c r="I125" s="170"/>
      <c r="J125" s="170"/>
      <c r="K125" s="72">
        <v>1</v>
      </c>
      <c r="L125" s="72">
        <v>1</v>
      </c>
      <c r="M125" s="72">
        <v>1</v>
      </c>
      <c r="N125" s="72">
        <v>1</v>
      </c>
      <c r="O125" s="72">
        <v>1</v>
      </c>
      <c r="P125" s="72">
        <v>1</v>
      </c>
      <c r="Q125" s="72">
        <v>1</v>
      </c>
      <c r="R125" s="72">
        <v>1</v>
      </c>
      <c r="S125" s="171">
        <f>R125-0.13/20</f>
        <v>0.99350000000000005</v>
      </c>
      <c r="T125" s="171">
        <f t="shared" ref="T125:AP125" si="31">S125-0.13/20</f>
        <v>0.9870000000000001</v>
      </c>
      <c r="U125" s="171">
        <f t="shared" si="31"/>
        <v>0.98050000000000015</v>
      </c>
      <c r="V125" s="171">
        <f t="shared" si="31"/>
        <v>0.9740000000000002</v>
      </c>
      <c r="W125" s="171">
        <f t="shared" si="31"/>
        <v>0.96750000000000025</v>
      </c>
      <c r="X125" s="171">
        <f t="shared" si="31"/>
        <v>0.9610000000000003</v>
      </c>
      <c r="Y125" s="171">
        <f t="shared" si="31"/>
        <v>0.95450000000000035</v>
      </c>
      <c r="Z125" s="171">
        <f t="shared" si="31"/>
        <v>0.9480000000000004</v>
      </c>
      <c r="AA125" s="171">
        <f t="shared" si="31"/>
        <v>0.94150000000000045</v>
      </c>
      <c r="AB125" s="171">
        <f t="shared" si="31"/>
        <v>0.9350000000000005</v>
      </c>
      <c r="AC125" s="171">
        <f t="shared" si="31"/>
        <v>0.92850000000000055</v>
      </c>
      <c r="AD125" s="171">
        <f t="shared" si="31"/>
        <v>0.9220000000000006</v>
      </c>
      <c r="AE125" s="171">
        <f t="shared" si="31"/>
        <v>0.91550000000000065</v>
      </c>
      <c r="AF125" s="171">
        <f t="shared" si="31"/>
        <v>0.9090000000000007</v>
      </c>
      <c r="AG125" s="171">
        <f t="shared" si="31"/>
        <v>0.90250000000000075</v>
      </c>
      <c r="AH125" s="171">
        <f t="shared" si="31"/>
        <v>0.8960000000000008</v>
      </c>
      <c r="AI125" s="171">
        <f t="shared" si="31"/>
        <v>0.88950000000000085</v>
      </c>
      <c r="AJ125" s="171">
        <f t="shared" si="31"/>
        <v>0.8830000000000009</v>
      </c>
      <c r="AK125" s="171">
        <f t="shared" si="31"/>
        <v>0.87650000000000095</v>
      </c>
      <c r="AL125" s="171">
        <f t="shared" si="31"/>
        <v>0.87000000000000099</v>
      </c>
      <c r="AM125" s="171">
        <f t="shared" si="31"/>
        <v>0.86350000000000104</v>
      </c>
      <c r="AN125" s="171">
        <f t="shared" si="31"/>
        <v>0.85700000000000109</v>
      </c>
      <c r="AO125" s="171">
        <f t="shared" si="31"/>
        <v>0.85050000000000114</v>
      </c>
      <c r="AP125" s="171">
        <f t="shared" si="31"/>
        <v>0.84400000000000119</v>
      </c>
      <c r="AQ125" s="177">
        <f>1/1.2</f>
        <v>0.83333333333333337</v>
      </c>
    </row>
    <row r="126" spans="1:43" x14ac:dyDescent="0.3">
      <c r="A126" s="8" t="s">
        <v>13</v>
      </c>
      <c r="B126" s="7" t="s">
        <v>194</v>
      </c>
      <c r="C126" s="7" t="s">
        <v>180</v>
      </c>
      <c r="D126" s="169"/>
      <c r="E126" s="7" t="s">
        <v>7</v>
      </c>
      <c r="F126" s="7" t="s">
        <v>191</v>
      </c>
      <c r="G126" s="7" t="s">
        <v>192</v>
      </c>
      <c r="H126" s="170"/>
      <c r="I126" s="170"/>
      <c r="J126" s="170"/>
      <c r="K126" s="72">
        <v>1</v>
      </c>
      <c r="L126" s="72">
        <v>1</v>
      </c>
      <c r="M126" s="72">
        <v>1</v>
      </c>
      <c r="N126" s="72">
        <v>1</v>
      </c>
      <c r="O126" s="72">
        <v>1</v>
      </c>
      <c r="P126" s="72">
        <v>1</v>
      </c>
      <c r="Q126" s="72">
        <v>1</v>
      </c>
      <c r="R126" s="72">
        <v>1</v>
      </c>
      <c r="S126" s="171">
        <f t="shared" ref="S126:AP126" si="32">R126-0.075/20</f>
        <v>0.99624999999999997</v>
      </c>
      <c r="T126" s="171">
        <f t="shared" si="32"/>
        <v>0.99249999999999994</v>
      </c>
      <c r="U126" s="171">
        <f t="shared" si="32"/>
        <v>0.98874999999999991</v>
      </c>
      <c r="V126" s="171">
        <f t="shared" si="32"/>
        <v>0.98499999999999988</v>
      </c>
      <c r="W126" s="171">
        <f t="shared" si="32"/>
        <v>0.98124999999999984</v>
      </c>
      <c r="X126" s="171">
        <f t="shared" si="32"/>
        <v>0.97749999999999981</v>
      </c>
      <c r="Y126" s="171">
        <f t="shared" si="32"/>
        <v>0.97374999999999978</v>
      </c>
      <c r="Z126" s="171">
        <f t="shared" si="32"/>
        <v>0.96999999999999975</v>
      </c>
      <c r="AA126" s="171">
        <f t="shared" si="32"/>
        <v>0.96624999999999972</v>
      </c>
      <c r="AB126" s="171">
        <f t="shared" si="32"/>
        <v>0.96249999999999969</v>
      </c>
      <c r="AC126" s="171">
        <f t="shared" si="32"/>
        <v>0.95874999999999966</v>
      </c>
      <c r="AD126" s="171">
        <f t="shared" si="32"/>
        <v>0.95499999999999963</v>
      </c>
      <c r="AE126" s="171">
        <f t="shared" si="32"/>
        <v>0.9512499999999996</v>
      </c>
      <c r="AF126" s="171">
        <f t="shared" si="32"/>
        <v>0.94749999999999956</v>
      </c>
      <c r="AG126" s="171">
        <f t="shared" si="32"/>
        <v>0.94374999999999953</v>
      </c>
      <c r="AH126" s="171">
        <f t="shared" si="32"/>
        <v>0.9399999999999995</v>
      </c>
      <c r="AI126" s="171">
        <f t="shared" si="32"/>
        <v>0.93624999999999947</v>
      </c>
      <c r="AJ126" s="171">
        <f t="shared" si="32"/>
        <v>0.93249999999999944</v>
      </c>
      <c r="AK126" s="171">
        <f t="shared" si="32"/>
        <v>0.92874999999999941</v>
      </c>
      <c r="AL126" s="171">
        <f t="shared" si="32"/>
        <v>0.92499999999999938</v>
      </c>
      <c r="AM126" s="171">
        <f t="shared" si="32"/>
        <v>0.92124999999999935</v>
      </c>
      <c r="AN126" s="171">
        <f t="shared" si="32"/>
        <v>0.91749999999999932</v>
      </c>
      <c r="AO126" s="171">
        <f t="shared" si="32"/>
        <v>0.91374999999999929</v>
      </c>
      <c r="AP126" s="171">
        <f t="shared" si="32"/>
        <v>0.90999999999999925</v>
      </c>
      <c r="AQ126" s="177">
        <f>1/1.1</f>
        <v>0.90909090909090906</v>
      </c>
    </row>
    <row r="127" spans="1:43" x14ac:dyDescent="0.3">
      <c r="A127" s="8" t="s">
        <v>13</v>
      </c>
      <c r="B127" s="7" t="s">
        <v>194</v>
      </c>
      <c r="C127" s="7" t="s">
        <v>136</v>
      </c>
      <c r="D127" s="169"/>
      <c r="E127" s="7" t="s">
        <v>7</v>
      </c>
      <c r="F127" s="7" t="s">
        <v>191</v>
      </c>
      <c r="G127" s="7" t="s">
        <v>192</v>
      </c>
      <c r="H127" s="170"/>
      <c r="I127" s="170"/>
      <c r="J127" s="170"/>
      <c r="K127" s="72">
        <v>1</v>
      </c>
      <c r="L127" s="72">
        <v>1</v>
      </c>
      <c r="M127" s="72">
        <v>1</v>
      </c>
      <c r="N127" s="72">
        <v>1</v>
      </c>
      <c r="O127" s="72">
        <v>1</v>
      </c>
      <c r="P127" s="72">
        <v>1</v>
      </c>
      <c r="Q127" s="72">
        <v>1</v>
      </c>
      <c r="R127" s="72">
        <v>1</v>
      </c>
      <c r="S127" s="171">
        <f>R127-0.13/20</f>
        <v>0.99350000000000005</v>
      </c>
      <c r="T127" s="171">
        <f t="shared" ref="T127:AP127" si="33">S127-0.13/20</f>
        <v>0.9870000000000001</v>
      </c>
      <c r="U127" s="171">
        <f t="shared" si="33"/>
        <v>0.98050000000000015</v>
      </c>
      <c r="V127" s="171">
        <f t="shared" si="33"/>
        <v>0.9740000000000002</v>
      </c>
      <c r="W127" s="171">
        <f t="shared" si="33"/>
        <v>0.96750000000000025</v>
      </c>
      <c r="X127" s="171">
        <f t="shared" si="33"/>
        <v>0.9610000000000003</v>
      </c>
      <c r="Y127" s="171">
        <f t="shared" si="33"/>
        <v>0.95450000000000035</v>
      </c>
      <c r="Z127" s="171">
        <f t="shared" si="33"/>
        <v>0.9480000000000004</v>
      </c>
      <c r="AA127" s="171">
        <f t="shared" si="33"/>
        <v>0.94150000000000045</v>
      </c>
      <c r="AB127" s="171">
        <f t="shared" si="33"/>
        <v>0.9350000000000005</v>
      </c>
      <c r="AC127" s="171">
        <f t="shared" si="33"/>
        <v>0.92850000000000055</v>
      </c>
      <c r="AD127" s="171">
        <f t="shared" si="33"/>
        <v>0.9220000000000006</v>
      </c>
      <c r="AE127" s="171">
        <f t="shared" si="33"/>
        <v>0.91550000000000065</v>
      </c>
      <c r="AF127" s="171">
        <f t="shared" si="33"/>
        <v>0.9090000000000007</v>
      </c>
      <c r="AG127" s="171">
        <f t="shared" si="33"/>
        <v>0.90250000000000075</v>
      </c>
      <c r="AH127" s="171">
        <f t="shared" si="33"/>
        <v>0.8960000000000008</v>
      </c>
      <c r="AI127" s="171">
        <f t="shared" si="33"/>
        <v>0.88950000000000085</v>
      </c>
      <c r="AJ127" s="171">
        <f t="shared" si="33"/>
        <v>0.8830000000000009</v>
      </c>
      <c r="AK127" s="171">
        <f t="shared" si="33"/>
        <v>0.87650000000000095</v>
      </c>
      <c r="AL127" s="171">
        <f t="shared" si="33"/>
        <v>0.87000000000000099</v>
      </c>
      <c r="AM127" s="171">
        <f t="shared" si="33"/>
        <v>0.86350000000000104</v>
      </c>
      <c r="AN127" s="171">
        <f t="shared" si="33"/>
        <v>0.85700000000000109</v>
      </c>
      <c r="AO127" s="171">
        <f t="shared" si="33"/>
        <v>0.85050000000000114</v>
      </c>
      <c r="AP127" s="171">
        <f t="shared" si="33"/>
        <v>0.84400000000000119</v>
      </c>
      <c r="AQ127" s="177">
        <f>1/1.2</f>
        <v>0.83333333333333337</v>
      </c>
    </row>
    <row r="128" spans="1:43" x14ac:dyDescent="0.3">
      <c r="A128" s="8" t="s">
        <v>13</v>
      </c>
      <c r="B128" s="7" t="s">
        <v>194</v>
      </c>
      <c r="C128" s="7" t="s">
        <v>182</v>
      </c>
      <c r="D128" s="169"/>
      <c r="E128" s="7" t="s">
        <v>7</v>
      </c>
      <c r="F128" s="7" t="s">
        <v>191</v>
      </c>
      <c r="G128" s="7" t="s">
        <v>192</v>
      </c>
      <c r="H128" s="170"/>
      <c r="I128" s="170"/>
      <c r="J128" s="170"/>
      <c r="K128" s="72">
        <v>1</v>
      </c>
      <c r="L128" s="72">
        <v>1</v>
      </c>
      <c r="M128" s="72">
        <v>1</v>
      </c>
      <c r="N128" s="72">
        <v>1</v>
      </c>
      <c r="O128" s="72">
        <v>1</v>
      </c>
      <c r="P128" s="72">
        <v>1</v>
      </c>
      <c r="Q128" s="72">
        <v>1</v>
      </c>
      <c r="R128" s="72">
        <v>1</v>
      </c>
      <c r="S128" s="171">
        <f t="shared" ref="S128:AP128" si="34">R128-0.075/20</f>
        <v>0.99624999999999997</v>
      </c>
      <c r="T128" s="171">
        <f t="shared" si="34"/>
        <v>0.99249999999999994</v>
      </c>
      <c r="U128" s="171">
        <f t="shared" si="34"/>
        <v>0.98874999999999991</v>
      </c>
      <c r="V128" s="171">
        <f t="shared" si="34"/>
        <v>0.98499999999999988</v>
      </c>
      <c r="W128" s="171">
        <f t="shared" si="34"/>
        <v>0.98124999999999984</v>
      </c>
      <c r="X128" s="171">
        <f t="shared" si="34"/>
        <v>0.97749999999999981</v>
      </c>
      <c r="Y128" s="171">
        <f t="shared" si="34"/>
        <v>0.97374999999999978</v>
      </c>
      <c r="Z128" s="171">
        <f t="shared" si="34"/>
        <v>0.96999999999999975</v>
      </c>
      <c r="AA128" s="171">
        <f t="shared" si="34"/>
        <v>0.96624999999999972</v>
      </c>
      <c r="AB128" s="171">
        <f t="shared" si="34"/>
        <v>0.96249999999999969</v>
      </c>
      <c r="AC128" s="171">
        <f t="shared" si="34"/>
        <v>0.95874999999999966</v>
      </c>
      <c r="AD128" s="171">
        <f t="shared" si="34"/>
        <v>0.95499999999999963</v>
      </c>
      <c r="AE128" s="171">
        <f t="shared" si="34"/>
        <v>0.9512499999999996</v>
      </c>
      <c r="AF128" s="171">
        <f t="shared" si="34"/>
        <v>0.94749999999999956</v>
      </c>
      <c r="AG128" s="171">
        <f t="shared" si="34"/>
        <v>0.94374999999999953</v>
      </c>
      <c r="AH128" s="171">
        <f t="shared" si="34"/>
        <v>0.9399999999999995</v>
      </c>
      <c r="AI128" s="171">
        <f t="shared" si="34"/>
        <v>0.93624999999999947</v>
      </c>
      <c r="AJ128" s="171">
        <f t="shared" si="34"/>
        <v>0.93249999999999944</v>
      </c>
      <c r="AK128" s="171">
        <f t="shared" si="34"/>
        <v>0.92874999999999941</v>
      </c>
      <c r="AL128" s="171">
        <f t="shared" si="34"/>
        <v>0.92499999999999938</v>
      </c>
      <c r="AM128" s="171">
        <f t="shared" si="34"/>
        <v>0.92124999999999935</v>
      </c>
      <c r="AN128" s="171">
        <f t="shared" si="34"/>
        <v>0.91749999999999932</v>
      </c>
      <c r="AO128" s="171">
        <f t="shared" si="34"/>
        <v>0.91374999999999929</v>
      </c>
      <c r="AP128" s="171">
        <f t="shared" si="34"/>
        <v>0.90999999999999925</v>
      </c>
      <c r="AQ128" s="177">
        <f>1/1.1</f>
        <v>0.90909090909090906</v>
      </c>
    </row>
    <row r="129" spans="1:43" x14ac:dyDescent="0.3">
      <c r="A129" s="8" t="s">
        <v>13</v>
      </c>
      <c r="B129" s="7" t="s">
        <v>194</v>
      </c>
      <c r="C129" s="7" t="s">
        <v>140</v>
      </c>
      <c r="D129" s="169"/>
      <c r="E129" s="7" t="s">
        <v>7</v>
      </c>
      <c r="F129" s="7" t="s">
        <v>191</v>
      </c>
      <c r="G129" s="7" t="s">
        <v>192</v>
      </c>
      <c r="H129" s="170"/>
      <c r="I129" s="170"/>
      <c r="J129" s="170"/>
      <c r="K129" s="72">
        <v>1</v>
      </c>
      <c r="L129" s="72">
        <v>1</v>
      </c>
      <c r="M129" s="72">
        <v>1</v>
      </c>
      <c r="N129" s="72">
        <v>1</v>
      </c>
      <c r="O129" s="72">
        <v>1</v>
      </c>
      <c r="P129" s="72">
        <v>1</v>
      </c>
      <c r="Q129" s="72">
        <v>1</v>
      </c>
      <c r="R129" s="72">
        <v>1</v>
      </c>
      <c r="S129" s="171">
        <f>R129-0.13/20</f>
        <v>0.99350000000000005</v>
      </c>
      <c r="T129" s="171">
        <f t="shared" ref="T129:AP129" si="35">S129-0.13/20</f>
        <v>0.9870000000000001</v>
      </c>
      <c r="U129" s="171">
        <f t="shared" si="35"/>
        <v>0.98050000000000015</v>
      </c>
      <c r="V129" s="171">
        <f t="shared" si="35"/>
        <v>0.9740000000000002</v>
      </c>
      <c r="W129" s="171">
        <f t="shared" si="35"/>
        <v>0.96750000000000025</v>
      </c>
      <c r="X129" s="171">
        <f t="shared" si="35"/>
        <v>0.9610000000000003</v>
      </c>
      <c r="Y129" s="171">
        <f t="shared" si="35"/>
        <v>0.95450000000000035</v>
      </c>
      <c r="Z129" s="171">
        <f t="shared" si="35"/>
        <v>0.9480000000000004</v>
      </c>
      <c r="AA129" s="171">
        <f t="shared" si="35"/>
        <v>0.94150000000000045</v>
      </c>
      <c r="AB129" s="171">
        <f t="shared" si="35"/>
        <v>0.9350000000000005</v>
      </c>
      <c r="AC129" s="171">
        <f t="shared" si="35"/>
        <v>0.92850000000000055</v>
      </c>
      <c r="AD129" s="171">
        <f t="shared" si="35"/>
        <v>0.9220000000000006</v>
      </c>
      <c r="AE129" s="171">
        <f t="shared" si="35"/>
        <v>0.91550000000000065</v>
      </c>
      <c r="AF129" s="171">
        <f t="shared" si="35"/>
        <v>0.9090000000000007</v>
      </c>
      <c r="AG129" s="171">
        <f t="shared" si="35"/>
        <v>0.90250000000000075</v>
      </c>
      <c r="AH129" s="171">
        <f t="shared" si="35"/>
        <v>0.8960000000000008</v>
      </c>
      <c r="AI129" s="171">
        <f t="shared" si="35"/>
        <v>0.88950000000000085</v>
      </c>
      <c r="AJ129" s="171">
        <f t="shared" si="35"/>
        <v>0.8830000000000009</v>
      </c>
      <c r="AK129" s="171">
        <f t="shared" si="35"/>
        <v>0.87650000000000095</v>
      </c>
      <c r="AL129" s="171">
        <f t="shared" si="35"/>
        <v>0.87000000000000099</v>
      </c>
      <c r="AM129" s="171">
        <f t="shared" si="35"/>
        <v>0.86350000000000104</v>
      </c>
      <c r="AN129" s="171">
        <f t="shared" si="35"/>
        <v>0.85700000000000109</v>
      </c>
      <c r="AO129" s="171">
        <f t="shared" si="35"/>
        <v>0.85050000000000114</v>
      </c>
      <c r="AP129" s="171">
        <f t="shared" si="35"/>
        <v>0.84400000000000119</v>
      </c>
      <c r="AQ129" s="177">
        <f>1/1.2</f>
        <v>0.83333333333333337</v>
      </c>
    </row>
    <row r="130" spans="1:43" x14ac:dyDescent="0.3">
      <c r="A130" s="8" t="s">
        <v>13</v>
      </c>
      <c r="B130" s="7" t="s">
        <v>194</v>
      </c>
      <c r="C130" s="7" t="s">
        <v>184</v>
      </c>
      <c r="D130" s="169"/>
      <c r="E130" s="7" t="s">
        <v>7</v>
      </c>
      <c r="F130" s="7" t="s">
        <v>191</v>
      </c>
      <c r="G130" s="7" t="s">
        <v>192</v>
      </c>
      <c r="H130" s="170"/>
      <c r="I130" s="170"/>
      <c r="J130" s="170"/>
      <c r="K130" s="72">
        <v>1</v>
      </c>
      <c r="L130" s="72">
        <v>1</v>
      </c>
      <c r="M130" s="72">
        <v>1</v>
      </c>
      <c r="N130" s="72">
        <v>1</v>
      </c>
      <c r="O130" s="72">
        <v>1</v>
      </c>
      <c r="P130" s="72">
        <v>1</v>
      </c>
      <c r="Q130" s="72">
        <v>1</v>
      </c>
      <c r="R130" s="72">
        <v>1</v>
      </c>
      <c r="S130" s="171">
        <f t="shared" ref="S130:AP130" si="36">R130-0.075/20</f>
        <v>0.99624999999999997</v>
      </c>
      <c r="T130" s="171">
        <f t="shared" si="36"/>
        <v>0.99249999999999994</v>
      </c>
      <c r="U130" s="171">
        <f t="shared" si="36"/>
        <v>0.98874999999999991</v>
      </c>
      <c r="V130" s="171">
        <f t="shared" si="36"/>
        <v>0.98499999999999988</v>
      </c>
      <c r="W130" s="171">
        <f t="shared" si="36"/>
        <v>0.98124999999999984</v>
      </c>
      <c r="X130" s="171">
        <f t="shared" si="36"/>
        <v>0.97749999999999981</v>
      </c>
      <c r="Y130" s="171">
        <f t="shared" si="36"/>
        <v>0.97374999999999978</v>
      </c>
      <c r="Z130" s="171">
        <f t="shared" si="36"/>
        <v>0.96999999999999975</v>
      </c>
      <c r="AA130" s="171">
        <f t="shared" si="36"/>
        <v>0.96624999999999972</v>
      </c>
      <c r="AB130" s="171">
        <f t="shared" si="36"/>
        <v>0.96249999999999969</v>
      </c>
      <c r="AC130" s="171">
        <f t="shared" si="36"/>
        <v>0.95874999999999966</v>
      </c>
      <c r="AD130" s="171">
        <f t="shared" si="36"/>
        <v>0.95499999999999963</v>
      </c>
      <c r="AE130" s="171">
        <f t="shared" si="36"/>
        <v>0.9512499999999996</v>
      </c>
      <c r="AF130" s="171">
        <f t="shared" si="36"/>
        <v>0.94749999999999956</v>
      </c>
      <c r="AG130" s="171">
        <f t="shared" si="36"/>
        <v>0.94374999999999953</v>
      </c>
      <c r="AH130" s="171">
        <f t="shared" si="36"/>
        <v>0.9399999999999995</v>
      </c>
      <c r="AI130" s="171">
        <f t="shared" si="36"/>
        <v>0.93624999999999947</v>
      </c>
      <c r="AJ130" s="171">
        <f t="shared" si="36"/>
        <v>0.93249999999999944</v>
      </c>
      <c r="AK130" s="171">
        <f t="shared" si="36"/>
        <v>0.92874999999999941</v>
      </c>
      <c r="AL130" s="171">
        <f t="shared" si="36"/>
        <v>0.92499999999999938</v>
      </c>
      <c r="AM130" s="171">
        <f t="shared" si="36"/>
        <v>0.92124999999999935</v>
      </c>
      <c r="AN130" s="171">
        <f t="shared" si="36"/>
        <v>0.91749999999999932</v>
      </c>
      <c r="AO130" s="171">
        <f t="shared" si="36"/>
        <v>0.91374999999999929</v>
      </c>
      <c r="AP130" s="171">
        <f t="shared" si="36"/>
        <v>0.90999999999999925</v>
      </c>
      <c r="AQ130" s="177">
        <f>1/1.1</f>
        <v>0.90909090909090906</v>
      </c>
    </row>
    <row r="131" spans="1:43" x14ac:dyDescent="0.3">
      <c r="A131" s="8" t="s">
        <v>13</v>
      </c>
      <c r="B131" s="7" t="s">
        <v>194</v>
      </c>
      <c r="C131" s="7" t="s">
        <v>147</v>
      </c>
      <c r="D131" s="169"/>
      <c r="E131" s="7" t="s">
        <v>7</v>
      </c>
      <c r="F131" s="7" t="s">
        <v>191</v>
      </c>
      <c r="G131" s="7" t="s">
        <v>192</v>
      </c>
      <c r="H131" s="170"/>
      <c r="I131" s="170"/>
      <c r="J131" s="170"/>
      <c r="K131" s="72">
        <v>1</v>
      </c>
      <c r="L131" s="72">
        <v>1</v>
      </c>
      <c r="M131" s="72">
        <v>1</v>
      </c>
      <c r="N131" s="72">
        <v>1</v>
      </c>
      <c r="O131" s="72">
        <v>1</v>
      </c>
      <c r="P131" s="72">
        <v>1</v>
      </c>
      <c r="Q131" s="72">
        <v>1</v>
      </c>
      <c r="R131" s="72">
        <v>1</v>
      </c>
      <c r="S131" s="171">
        <f>R131-0.13/20</f>
        <v>0.99350000000000005</v>
      </c>
      <c r="T131" s="171">
        <f t="shared" ref="T131:AP131" si="37">S131-0.13/20</f>
        <v>0.9870000000000001</v>
      </c>
      <c r="U131" s="171">
        <f t="shared" si="37"/>
        <v>0.98050000000000015</v>
      </c>
      <c r="V131" s="171">
        <f t="shared" si="37"/>
        <v>0.9740000000000002</v>
      </c>
      <c r="W131" s="171">
        <f t="shared" si="37"/>
        <v>0.96750000000000025</v>
      </c>
      <c r="X131" s="171">
        <f t="shared" si="37"/>
        <v>0.9610000000000003</v>
      </c>
      <c r="Y131" s="171">
        <f t="shared" si="37"/>
        <v>0.95450000000000035</v>
      </c>
      <c r="Z131" s="171">
        <f t="shared" si="37"/>
        <v>0.9480000000000004</v>
      </c>
      <c r="AA131" s="171">
        <f t="shared" si="37"/>
        <v>0.94150000000000045</v>
      </c>
      <c r="AB131" s="171">
        <f t="shared" si="37"/>
        <v>0.9350000000000005</v>
      </c>
      <c r="AC131" s="171">
        <f t="shared" si="37"/>
        <v>0.92850000000000055</v>
      </c>
      <c r="AD131" s="171">
        <f t="shared" si="37"/>
        <v>0.9220000000000006</v>
      </c>
      <c r="AE131" s="171">
        <f t="shared" si="37"/>
        <v>0.91550000000000065</v>
      </c>
      <c r="AF131" s="171">
        <f t="shared" si="37"/>
        <v>0.9090000000000007</v>
      </c>
      <c r="AG131" s="171">
        <f t="shared" si="37"/>
        <v>0.90250000000000075</v>
      </c>
      <c r="AH131" s="171">
        <f t="shared" si="37"/>
        <v>0.8960000000000008</v>
      </c>
      <c r="AI131" s="171">
        <f t="shared" si="37"/>
        <v>0.88950000000000085</v>
      </c>
      <c r="AJ131" s="171">
        <f t="shared" si="37"/>
        <v>0.8830000000000009</v>
      </c>
      <c r="AK131" s="171">
        <f t="shared" si="37"/>
        <v>0.87650000000000095</v>
      </c>
      <c r="AL131" s="171">
        <f t="shared" si="37"/>
        <v>0.87000000000000099</v>
      </c>
      <c r="AM131" s="171">
        <f t="shared" si="37"/>
        <v>0.86350000000000104</v>
      </c>
      <c r="AN131" s="171">
        <f t="shared" si="37"/>
        <v>0.85700000000000109</v>
      </c>
      <c r="AO131" s="171">
        <f t="shared" si="37"/>
        <v>0.85050000000000114</v>
      </c>
      <c r="AP131" s="171">
        <f t="shared" si="37"/>
        <v>0.84400000000000119</v>
      </c>
      <c r="AQ131" s="177">
        <f>1/1.2</f>
        <v>0.83333333333333337</v>
      </c>
    </row>
    <row r="132" spans="1:43" x14ac:dyDescent="0.3">
      <c r="A132" s="8" t="s">
        <v>13</v>
      </c>
      <c r="B132" s="7" t="s">
        <v>194</v>
      </c>
      <c r="C132" s="7" t="s">
        <v>149</v>
      </c>
      <c r="D132" s="169"/>
      <c r="E132" s="7" t="s">
        <v>7</v>
      </c>
      <c r="F132" s="7" t="s">
        <v>191</v>
      </c>
      <c r="G132" s="7" t="s">
        <v>192</v>
      </c>
      <c r="H132" s="170"/>
      <c r="I132" s="170"/>
      <c r="J132" s="170"/>
      <c r="K132" s="72">
        <v>1</v>
      </c>
      <c r="L132" s="72">
        <v>1</v>
      </c>
      <c r="M132" s="72">
        <v>1</v>
      </c>
      <c r="N132" s="72">
        <v>1</v>
      </c>
      <c r="O132" s="72">
        <v>1</v>
      </c>
      <c r="P132" s="72">
        <v>1</v>
      </c>
      <c r="Q132" s="72">
        <v>1</v>
      </c>
      <c r="R132" s="72">
        <v>1</v>
      </c>
      <c r="S132" s="171">
        <f t="shared" ref="S132:AP132" si="38">R132-0.075/20</f>
        <v>0.99624999999999997</v>
      </c>
      <c r="T132" s="171">
        <f t="shared" si="38"/>
        <v>0.99249999999999994</v>
      </c>
      <c r="U132" s="171">
        <f t="shared" si="38"/>
        <v>0.98874999999999991</v>
      </c>
      <c r="V132" s="171">
        <f t="shared" si="38"/>
        <v>0.98499999999999988</v>
      </c>
      <c r="W132" s="171">
        <f t="shared" si="38"/>
        <v>0.98124999999999984</v>
      </c>
      <c r="X132" s="171">
        <f t="shared" si="38"/>
        <v>0.97749999999999981</v>
      </c>
      <c r="Y132" s="171">
        <f t="shared" si="38"/>
        <v>0.97374999999999978</v>
      </c>
      <c r="Z132" s="171">
        <f t="shared" si="38"/>
        <v>0.96999999999999975</v>
      </c>
      <c r="AA132" s="171">
        <f t="shared" si="38"/>
        <v>0.96624999999999972</v>
      </c>
      <c r="AB132" s="171">
        <f t="shared" si="38"/>
        <v>0.96249999999999969</v>
      </c>
      <c r="AC132" s="171">
        <f t="shared" si="38"/>
        <v>0.95874999999999966</v>
      </c>
      <c r="AD132" s="171">
        <f t="shared" si="38"/>
        <v>0.95499999999999963</v>
      </c>
      <c r="AE132" s="171">
        <f t="shared" si="38"/>
        <v>0.9512499999999996</v>
      </c>
      <c r="AF132" s="171">
        <f t="shared" si="38"/>
        <v>0.94749999999999956</v>
      </c>
      <c r="AG132" s="171">
        <f t="shared" si="38"/>
        <v>0.94374999999999953</v>
      </c>
      <c r="AH132" s="171">
        <f t="shared" si="38"/>
        <v>0.9399999999999995</v>
      </c>
      <c r="AI132" s="171">
        <f t="shared" si="38"/>
        <v>0.93624999999999947</v>
      </c>
      <c r="AJ132" s="171">
        <f t="shared" si="38"/>
        <v>0.93249999999999944</v>
      </c>
      <c r="AK132" s="171">
        <f t="shared" si="38"/>
        <v>0.92874999999999941</v>
      </c>
      <c r="AL132" s="171">
        <f t="shared" si="38"/>
        <v>0.92499999999999938</v>
      </c>
      <c r="AM132" s="171">
        <f t="shared" si="38"/>
        <v>0.92124999999999935</v>
      </c>
      <c r="AN132" s="171">
        <f t="shared" si="38"/>
        <v>0.91749999999999932</v>
      </c>
      <c r="AO132" s="171">
        <f t="shared" si="38"/>
        <v>0.91374999999999929</v>
      </c>
      <c r="AP132" s="171">
        <f t="shared" si="38"/>
        <v>0.90999999999999925</v>
      </c>
      <c r="AQ132" s="177">
        <f>1/1.1</f>
        <v>0.90909090909090906</v>
      </c>
    </row>
    <row r="133" spans="1:43" x14ac:dyDescent="0.3">
      <c r="A133" s="8" t="s">
        <v>13</v>
      </c>
      <c r="B133" s="7" t="s">
        <v>194</v>
      </c>
      <c r="C133" s="7" t="s">
        <v>153</v>
      </c>
      <c r="D133" s="169"/>
      <c r="E133" s="7" t="s">
        <v>7</v>
      </c>
      <c r="F133" s="7" t="s">
        <v>191</v>
      </c>
      <c r="G133" s="7" t="s">
        <v>192</v>
      </c>
      <c r="H133" s="170"/>
      <c r="I133" s="170"/>
      <c r="J133" s="170"/>
      <c r="K133" s="72">
        <v>1</v>
      </c>
      <c r="L133" s="72">
        <v>1</v>
      </c>
      <c r="M133" s="72">
        <v>1</v>
      </c>
      <c r="N133" s="72">
        <v>1</v>
      </c>
      <c r="O133" s="72">
        <v>1</v>
      </c>
      <c r="P133" s="72">
        <v>1</v>
      </c>
      <c r="Q133" s="72">
        <v>1</v>
      </c>
      <c r="R133" s="72">
        <v>1</v>
      </c>
      <c r="S133" s="171">
        <f>R133-0.13/20</f>
        <v>0.99350000000000005</v>
      </c>
      <c r="T133" s="171">
        <f t="shared" ref="T133:AP133" si="39">S133-0.13/20</f>
        <v>0.9870000000000001</v>
      </c>
      <c r="U133" s="171">
        <f t="shared" si="39"/>
        <v>0.98050000000000015</v>
      </c>
      <c r="V133" s="171">
        <f t="shared" si="39"/>
        <v>0.9740000000000002</v>
      </c>
      <c r="W133" s="171">
        <f t="shared" si="39"/>
        <v>0.96750000000000025</v>
      </c>
      <c r="X133" s="171">
        <f t="shared" si="39"/>
        <v>0.9610000000000003</v>
      </c>
      <c r="Y133" s="171">
        <f t="shared" si="39"/>
        <v>0.95450000000000035</v>
      </c>
      <c r="Z133" s="171">
        <f t="shared" si="39"/>
        <v>0.9480000000000004</v>
      </c>
      <c r="AA133" s="171">
        <f t="shared" si="39"/>
        <v>0.94150000000000045</v>
      </c>
      <c r="AB133" s="171">
        <f t="shared" si="39"/>
        <v>0.9350000000000005</v>
      </c>
      <c r="AC133" s="171">
        <f t="shared" si="39"/>
        <v>0.92850000000000055</v>
      </c>
      <c r="AD133" s="171">
        <f t="shared" si="39"/>
        <v>0.9220000000000006</v>
      </c>
      <c r="AE133" s="171">
        <f t="shared" si="39"/>
        <v>0.91550000000000065</v>
      </c>
      <c r="AF133" s="171">
        <f t="shared" si="39"/>
        <v>0.9090000000000007</v>
      </c>
      <c r="AG133" s="171">
        <f t="shared" si="39"/>
        <v>0.90250000000000075</v>
      </c>
      <c r="AH133" s="171">
        <f t="shared" si="39"/>
        <v>0.8960000000000008</v>
      </c>
      <c r="AI133" s="171">
        <f t="shared" si="39"/>
        <v>0.88950000000000085</v>
      </c>
      <c r="AJ133" s="171">
        <f t="shared" si="39"/>
        <v>0.8830000000000009</v>
      </c>
      <c r="AK133" s="171">
        <f t="shared" si="39"/>
        <v>0.87650000000000095</v>
      </c>
      <c r="AL133" s="171">
        <f t="shared" si="39"/>
        <v>0.87000000000000099</v>
      </c>
      <c r="AM133" s="171">
        <f t="shared" si="39"/>
        <v>0.86350000000000104</v>
      </c>
      <c r="AN133" s="171">
        <f t="shared" si="39"/>
        <v>0.85700000000000109</v>
      </c>
      <c r="AO133" s="171">
        <f t="shared" si="39"/>
        <v>0.85050000000000114</v>
      </c>
      <c r="AP133" s="171">
        <f t="shared" si="39"/>
        <v>0.84400000000000119</v>
      </c>
      <c r="AQ133" s="177">
        <f>1/1.2</f>
        <v>0.83333333333333337</v>
      </c>
    </row>
    <row r="134" spans="1:43" x14ac:dyDescent="0.3">
      <c r="A134" s="8" t="s">
        <v>13</v>
      </c>
      <c r="B134" s="7" t="s">
        <v>194</v>
      </c>
      <c r="C134" s="7" t="s">
        <v>186</v>
      </c>
      <c r="D134" s="169"/>
      <c r="E134" s="7" t="s">
        <v>7</v>
      </c>
      <c r="F134" s="7" t="s">
        <v>191</v>
      </c>
      <c r="G134" s="7" t="s">
        <v>192</v>
      </c>
      <c r="H134" s="170"/>
      <c r="I134" s="170"/>
      <c r="J134" s="170"/>
      <c r="K134" s="72">
        <v>1</v>
      </c>
      <c r="L134" s="72">
        <v>1</v>
      </c>
      <c r="M134" s="72">
        <v>1</v>
      </c>
      <c r="N134" s="72">
        <v>1</v>
      </c>
      <c r="O134" s="72">
        <v>1</v>
      </c>
      <c r="P134" s="72">
        <v>1</v>
      </c>
      <c r="Q134" s="72">
        <v>1</v>
      </c>
      <c r="R134" s="72">
        <v>1</v>
      </c>
      <c r="S134" s="171">
        <f t="shared" ref="S134:AP135" si="40">R134-0.075/20</f>
        <v>0.99624999999999997</v>
      </c>
      <c r="T134" s="171">
        <f t="shared" si="40"/>
        <v>0.99249999999999994</v>
      </c>
      <c r="U134" s="171">
        <f t="shared" si="40"/>
        <v>0.98874999999999991</v>
      </c>
      <c r="V134" s="171">
        <f t="shared" si="40"/>
        <v>0.98499999999999988</v>
      </c>
      <c r="W134" s="171">
        <f t="shared" si="40"/>
        <v>0.98124999999999984</v>
      </c>
      <c r="X134" s="171">
        <f t="shared" si="40"/>
        <v>0.97749999999999981</v>
      </c>
      <c r="Y134" s="171">
        <f t="shared" si="40"/>
        <v>0.97374999999999978</v>
      </c>
      <c r="Z134" s="171">
        <f t="shared" si="40"/>
        <v>0.96999999999999975</v>
      </c>
      <c r="AA134" s="171">
        <f t="shared" si="40"/>
        <v>0.96624999999999972</v>
      </c>
      <c r="AB134" s="171">
        <f t="shared" si="40"/>
        <v>0.96249999999999969</v>
      </c>
      <c r="AC134" s="171">
        <f t="shared" si="40"/>
        <v>0.95874999999999966</v>
      </c>
      <c r="AD134" s="171">
        <f t="shared" si="40"/>
        <v>0.95499999999999963</v>
      </c>
      <c r="AE134" s="171">
        <f t="shared" si="40"/>
        <v>0.9512499999999996</v>
      </c>
      <c r="AF134" s="171">
        <f t="shared" si="40"/>
        <v>0.94749999999999956</v>
      </c>
      <c r="AG134" s="171">
        <f t="shared" si="40"/>
        <v>0.94374999999999953</v>
      </c>
      <c r="AH134" s="171">
        <f t="shared" si="40"/>
        <v>0.9399999999999995</v>
      </c>
      <c r="AI134" s="171">
        <f t="shared" si="40"/>
        <v>0.93624999999999947</v>
      </c>
      <c r="AJ134" s="171">
        <f t="shared" si="40"/>
        <v>0.93249999999999944</v>
      </c>
      <c r="AK134" s="171">
        <f t="shared" si="40"/>
        <v>0.92874999999999941</v>
      </c>
      <c r="AL134" s="171">
        <f t="shared" si="40"/>
        <v>0.92499999999999938</v>
      </c>
      <c r="AM134" s="171">
        <f t="shared" si="40"/>
        <v>0.92124999999999935</v>
      </c>
      <c r="AN134" s="171">
        <f t="shared" si="40"/>
        <v>0.91749999999999932</v>
      </c>
      <c r="AO134" s="171">
        <f t="shared" si="40"/>
        <v>0.91374999999999929</v>
      </c>
      <c r="AP134" s="171">
        <f t="shared" si="40"/>
        <v>0.90999999999999925</v>
      </c>
      <c r="AQ134" s="177">
        <f>1/1.1</f>
        <v>0.90909090909090906</v>
      </c>
    </row>
    <row r="135" spans="1:43" x14ac:dyDescent="0.3">
      <c r="A135" s="8" t="s">
        <v>13</v>
      </c>
      <c r="B135" s="7" t="s">
        <v>194</v>
      </c>
      <c r="C135" s="7" t="s">
        <v>158</v>
      </c>
      <c r="D135" s="169"/>
      <c r="E135" s="7" t="s">
        <v>7</v>
      </c>
      <c r="F135" s="7" t="s">
        <v>191</v>
      </c>
      <c r="G135" s="7" t="s">
        <v>192</v>
      </c>
      <c r="H135" s="170"/>
      <c r="I135" s="170"/>
      <c r="J135" s="170"/>
      <c r="K135" s="72">
        <v>1</v>
      </c>
      <c r="L135" s="72">
        <v>1</v>
      </c>
      <c r="M135" s="72">
        <v>1</v>
      </c>
      <c r="N135" s="72">
        <v>1</v>
      </c>
      <c r="O135" s="72">
        <v>1</v>
      </c>
      <c r="P135" s="72">
        <v>1</v>
      </c>
      <c r="Q135" s="72">
        <v>1</v>
      </c>
      <c r="R135" s="72">
        <v>1</v>
      </c>
      <c r="S135" s="171">
        <f t="shared" si="40"/>
        <v>0.99624999999999997</v>
      </c>
      <c r="T135" s="171">
        <f t="shared" si="40"/>
        <v>0.99249999999999994</v>
      </c>
      <c r="U135" s="171">
        <f t="shared" si="40"/>
        <v>0.98874999999999991</v>
      </c>
      <c r="V135" s="171">
        <f t="shared" si="40"/>
        <v>0.98499999999999988</v>
      </c>
      <c r="W135" s="171">
        <f t="shared" si="40"/>
        <v>0.98124999999999984</v>
      </c>
      <c r="X135" s="171">
        <f t="shared" si="40"/>
        <v>0.97749999999999981</v>
      </c>
      <c r="Y135" s="171">
        <f t="shared" si="40"/>
        <v>0.97374999999999978</v>
      </c>
      <c r="Z135" s="171">
        <f t="shared" si="40"/>
        <v>0.96999999999999975</v>
      </c>
      <c r="AA135" s="171">
        <f t="shared" si="40"/>
        <v>0.96624999999999972</v>
      </c>
      <c r="AB135" s="171">
        <f t="shared" si="40"/>
        <v>0.96249999999999969</v>
      </c>
      <c r="AC135" s="171">
        <f t="shared" si="40"/>
        <v>0.95874999999999966</v>
      </c>
      <c r="AD135" s="171">
        <f t="shared" si="40"/>
        <v>0.95499999999999963</v>
      </c>
      <c r="AE135" s="171">
        <f t="shared" si="40"/>
        <v>0.9512499999999996</v>
      </c>
      <c r="AF135" s="171">
        <f t="shared" si="40"/>
        <v>0.94749999999999956</v>
      </c>
      <c r="AG135" s="171">
        <f t="shared" si="40"/>
        <v>0.94374999999999953</v>
      </c>
      <c r="AH135" s="171">
        <f t="shared" si="40"/>
        <v>0.9399999999999995</v>
      </c>
      <c r="AI135" s="171">
        <f t="shared" si="40"/>
        <v>0.93624999999999947</v>
      </c>
      <c r="AJ135" s="171">
        <f t="shared" si="40"/>
        <v>0.93249999999999944</v>
      </c>
      <c r="AK135" s="171">
        <f t="shared" si="40"/>
        <v>0.92874999999999941</v>
      </c>
      <c r="AL135" s="171">
        <f t="shared" si="40"/>
        <v>0.92499999999999938</v>
      </c>
      <c r="AM135" s="171">
        <f t="shared" si="40"/>
        <v>0.92124999999999935</v>
      </c>
      <c r="AN135" s="171">
        <f t="shared" si="40"/>
        <v>0.91749999999999932</v>
      </c>
      <c r="AO135" s="171">
        <f t="shared" si="40"/>
        <v>0.91374999999999929</v>
      </c>
      <c r="AP135" s="171">
        <f t="shared" si="40"/>
        <v>0.90999999999999925</v>
      </c>
      <c r="AQ135" s="177">
        <f>1/1.1</f>
        <v>0.90909090909090906</v>
      </c>
    </row>
    <row r="136" spans="1:43" x14ac:dyDescent="0.3">
      <c r="A136" s="8" t="s">
        <v>13</v>
      </c>
      <c r="B136" s="7" t="s">
        <v>194</v>
      </c>
      <c r="C136" s="7" t="s">
        <v>167</v>
      </c>
      <c r="D136" s="169"/>
      <c r="E136" s="7" t="s">
        <v>7</v>
      </c>
      <c r="F136" s="7" t="s">
        <v>191</v>
      </c>
      <c r="G136" s="7" t="s">
        <v>192</v>
      </c>
      <c r="H136" s="170"/>
      <c r="I136" s="170"/>
      <c r="J136" s="170"/>
      <c r="K136" s="72">
        <v>1</v>
      </c>
      <c r="L136" s="72">
        <v>1</v>
      </c>
      <c r="M136" s="72">
        <v>1</v>
      </c>
      <c r="N136" s="72">
        <v>1</v>
      </c>
      <c r="O136" s="72">
        <v>1</v>
      </c>
      <c r="P136" s="72">
        <v>1</v>
      </c>
      <c r="Q136" s="72">
        <v>1</v>
      </c>
      <c r="R136" s="72">
        <v>1</v>
      </c>
      <c r="S136" s="171">
        <f>R136-0.13/20</f>
        <v>0.99350000000000005</v>
      </c>
      <c r="T136" s="171">
        <f t="shared" ref="T136:AP136" si="41">S136-0.13/20</f>
        <v>0.9870000000000001</v>
      </c>
      <c r="U136" s="171">
        <f t="shared" si="41"/>
        <v>0.98050000000000015</v>
      </c>
      <c r="V136" s="171">
        <f t="shared" si="41"/>
        <v>0.9740000000000002</v>
      </c>
      <c r="W136" s="171">
        <f t="shared" si="41"/>
        <v>0.96750000000000025</v>
      </c>
      <c r="X136" s="171">
        <f t="shared" si="41"/>
        <v>0.9610000000000003</v>
      </c>
      <c r="Y136" s="171">
        <f t="shared" si="41"/>
        <v>0.95450000000000035</v>
      </c>
      <c r="Z136" s="171">
        <f t="shared" si="41"/>
        <v>0.9480000000000004</v>
      </c>
      <c r="AA136" s="171">
        <f t="shared" si="41"/>
        <v>0.94150000000000045</v>
      </c>
      <c r="AB136" s="171">
        <f t="shared" si="41"/>
        <v>0.9350000000000005</v>
      </c>
      <c r="AC136" s="171">
        <f t="shared" si="41"/>
        <v>0.92850000000000055</v>
      </c>
      <c r="AD136" s="171">
        <f t="shared" si="41"/>
        <v>0.9220000000000006</v>
      </c>
      <c r="AE136" s="171">
        <f t="shared" si="41"/>
        <v>0.91550000000000065</v>
      </c>
      <c r="AF136" s="171">
        <f t="shared" si="41"/>
        <v>0.9090000000000007</v>
      </c>
      <c r="AG136" s="171">
        <f t="shared" si="41"/>
        <v>0.90250000000000075</v>
      </c>
      <c r="AH136" s="171">
        <f t="shared" si="41"/>
        <v>0.8960000000000008</v>
      </c>
      <c r="AI136" s="171">
        <f t="shared" si="41"/>
        <v>0.88950000000000085</v>
      </c>
      <c r="AJ136" s="171">
        <f t="shared" si="41"/>
        <v>0.8830000000000009</v>
      </c>
      <c r="AK136" s="171">
        <f t="shared" si="41"/>
        <v>0.87650000000000095</v>
      </c>
      <c r="AL136" s="171">
        <f t="shared" si="41"/>
        <v>0.87000000000000099</v>
      </c>
      <c r="AM136" s="171">
        <f t="shared" si="41"/>
        <v>0.86350000000000104</v>
      </c>
      <c r="AN136" s="171">
        <f t="shared" si="41"/>
        <v>0.85700000000000109</v>
      </c>
      <c r="AO136" s="171">
        <f t="shared" si="41"/>
        <v>0.85050000000000114</v>
      </c>
      <c r="AP136" s="171">
        <f t="shared" si="41"/>
        <v>0.84400000000000119</v>
      </c>
      <c r="AQ136" s="177">
        <f>1/1.2</f>
        <v>0.83333333333333337</v>
      </c>
    </row>
    <row r="137" spans="1:43" x14ac:dyDescent="0.3">
      <c r="A137" s="8" t="s">
        <v>13</v>
      </c>
      <c r="B137" s="7" t="s">
        <v>194</v>
      </c>
      <c r="C137" s="7" t="s">
        <v>171</v>
      </c>
      <c r="D137" s="169"/>
      <c r="E137" s="7" t="s">
        <v>7</v>
      </c>
      <c r="F137" s="7" t="s">
        <v>191</v>
      </c>
      <c r="G137" s="7" t="s">
        <v>192</v>
      </c>
      <c r="H137" s="170"/>
      <c r="I137" s="170"/>
      <c r="J137" s="170"/>
      <c r="K137" s="72">
        <v>1</v>
      </c>
      <c r="L137" s="72">
        <v>1</v>
      </c>
      <c r="M137" s="72">
        <v>1</v>
      </c>
      <c r="N137" s="72">
        <v>1</v>
      </c>
      <c r="O137" s="72">
        <v>1</v>
      </c>
      <c r="P137" s="72">
        <v>1</v>
      </c>
      <c r="Q137" s="72">
        <v>1</v>
      </c>
      <c r="R137" s="72">
        <v>1</v>
      </c>
      <c r="S137" s="171">
        <f t="shared" ref="S137:AP137" si="42">R137-0.075/20</f>
        <v>0.99624999999999997</v>
      </c>
      <c r="T137" s="171">
        <f t="shared" si="42"/>
        <v>0.99249999999999994</v>
      </c>
      <c r="U137" s="171">
        <f t="shared" si="42"/>
        <v>0.98874999999999991</v>
      </c>
      <c r="V137" s="171">
        <f t="shared" si="42"/>
        <v>0.98499999999999988</v>
      </c>
      <c r="W137" s="171">
        <f t="shared" si="42"/>
        <v>0.98124999999999984</v>
      </c>
      <c r="X137" s="171">
        <f t="shared" si="42"/>
        <v>0.97749999999999981</v>
      </c>
      <c r="Y137" s="171">
        <f t="shared" si="42"/>
        <v>0.97374999999999978</v>
      </c>
      <c r="Z137" s="171">
        <f t="shared" si="42"/>
        <v>0.96999999999999975</v>
      </c>
      <c r="AA137" s="171">
        <f t="shared" si="42"/>
        <v>0.96624999999999972</v>
      </c>
      <c r="AB137" s="171">
        <f t="shared" si="42"/>
        <v>0.96249999999999969</v>
      </c>
      <c r="AC137" s="171">
        <f t="shared" si="42"/>
        <v>0.95874999999999966</v>
      </c>
      <c r="AD137" s="171">
        <f t="shared" si="42"/>
        <v>0.95499999999999963</v>
      </c>
      <c r="AE137" s="171">
        <f t="shared" si="42"/>
        <v>0.9512499999999996</v>
      </c>
      <c r="AF137" s="171">
        <f t="shared" si="42"/>
        <v>0.94749999999999956</v>
      </c>
      <c r="AG137" s="171">
        <f t="shared" si="42"/>
        <v>0.94374999999999953</v>
      </c>
      <c r="AH137" s="171">
        <f t="shared" si="42"/>
        <v>0.9399999999999995</v>
      </c>
      <c r="AI137" s="171">
        <f t="shared" si="42"/>
        <v>0.93624999999999947</v>
      </c>
      <c r="AJ137" s="171">
        <f t="shared" si="42"/>
        <v>0.93249999999999944</v>
      </c>
      <c r="AK137" s="171">
        <f t="shared" si="42"/>
        <v>0.92874999999999941</v>
      </c>
      <c r="AL137" s="171">
        <f t="shared" si="42"/>
        <v>0.92499999999999938</v>
      </c>
      <c r="AM137" s="171">
        <f t="shared" si="42"/>
        <v>0.92124999999999935</v>
      </c>
      <c r="AN137" s="171">
        <f t="shared" si="42"/>
        <v>0.91749999999999932</v>
      </c>
      <c r="AO137" s="171">
        <f t="shared" si="42"/>
        <v>0.91374999999999929</v>
      </c>
      <c r="AP137" s="171">
        <f t="shared" si="42"/>
        <v>0.90999999999999925</v>
      </c>
      <c r="AQ137" s="177">
        <f>1/1.1</f>
        <v>0.90909090909090906</v>
      </c>
    </row>
    <row r="138" spans="1:43" x14ac:dyDescent="0.3">
      <c r="A138" s="8" t="s">
        <v>13</v>
      </c>
      <c r="B138" s="7" t="s">
        <v>194</v>
      </c>
      <c r="C138" s="7" t="s">
        <v>130</v>
      </c>
      <c r="D138" s="172"/>
      <c r="E138" s="7" t="s">
        <v>7</v>
      </c>
      <c r="F138" s="7" t="s">
        <v>191</v>
      </c>
      <c r="G138" s="7" t="s">
        <v>192</v>
      </c>
      <c r="H138" s="170"/>
      <c r="I138" s="170"/>
      <c r="J138" s="170"/>
      <c r="K138" s="72">
        <v>1</v>
      </c>
      <c r="L138" s="72">
        <v>1</v>
      </c>
      <c r="M138" s="72">
        <v>1</v>
      </c>
      <c r="N138" s="72">
        <v>1</v>
      </c>
      <c r="O138" s="72">
        <v>1</v>
      </c>
      <c r="P138" s="72">
        <v>1</v>
      </c>
      <c r="Q138" s="72">
        <v>1</v>
      </c>
      <c r="R138" s="72">
        <v>1</v>
      </c>
      <c r="S138" s="171">
        <f>R138-0.13/20</f>
        <v>0.99350000000000005</v>
      </c>
      <c r="T138" s="171">
        <f t="shared" ref="T138:AP138" si="43">S138-0.13/20</f>
        <v>0.9870000000000001</v>
      </c>
      <c r="U138" s="171">
        <f t="shared" si="43"/>
        <v>0.98050000000000015</v>
      </c>
      <c r="V138" s="171">
        <f t="shared" si="43"/>
        <v>0.9740000000000002</v>
      </c>
      <c r="W138" s="171">
        <f t="shared" si="43"/>
        <v>0.96750000000000025</v>
      </c>
      <c r="X138" s="171">
        <f t="shared" si="43"/>
        <v>0.9610000000000003</v>
      </c>
      <c r="Y138" s="171">
        <f t="shared" si="43"/>
        <v>0.95450000000000035</v>
      </c>
      <c r="Z138" s="171">
        <f t="shared" si="43"/>
        <v>0.9480000000000004</v>
      </c>
      <c r="AA138" s="171">
        <f t="shared" si="43"/>
        <v>0.94150000000000045</v>
      </c>
      <c r="AB138" s="171">
        <f t="shared" si="43"/>
        <v>0.9350000000000005</v>
      </c>
      <c r="AC138" s="171">
        <f t="shared" si="43"/>
        <v>0.92850000000000055</v>
      </c>
      <c r="AD138" s="171">
        <f t="shared" si="43"/>
        <v>0.9220000000000006</v>
      </c>
      <c r="AE138" s="171">
        <f t="shared" si="43"/>
        <v>0.91550000000000065</v>
      </c>
      <c r="AF138" s="171">
        <f t="shared" si="43"/>
        <v>0.9090000000000007</v>
      </c>
      <c r="AG138" s="171">
        <f t="shared" si="43"/>
        <v>0.90250000000000075</v>
      </c>
      <c r="AH138" s="171">
        <f t="shared" si="43"/>
        <v>0.8960000000000008</v>
      </c>
      <c r="AI138" s="171">
        <f t="shared" si="43"/>
        <v>0.88950000000000085</v>
      </c>
      <c r="AJ138" s="171">
        <f t="shared" si="43"/>
        <v>0.8830000000000009</v>
      </c>
      <c r="AK138" s="171">
        <f t="shared" si="43"/>
        <v>0.87650000000000095</v>
      </c>
      <c r="AL138" s="171">
        <f t="shared" si="43"/>
        <v>0.87000000000000099</v>
      </c>
      <c r="AM138" s="171">
        <f t="shared" si="43"/>
        <v>0.86350000000000104</v>
      </c>
      <c r="AN138" s="171">
        <f t="shared" si="43"/>
        <v>0.85700000000000109</v>
      </c>
      <c r="AO138" s="171">
        <f t="shared" si="43"/>
        <v>0.85050000000000114</v>
      </c>
      <c r="AP138" s="171">
        <f t="shared" si="43"/>
        <v>0.84400000000000119</v>
      </c>
      <c r="AQ138" s="177">
        <f>1/1.2</f>
        <v>0.83333333333333337</v>
      </c>
    </row>
    <row r="139" spans="1:43" x14ac:dyDescent="0.3">
      <c r="A139" s="8" t="s">
        <v>13</v>
      </c>
      <c r="B139" s="7" t="s">
        <v>194</v>
      </c>
      <c r="C139" s="7" t="s">
        <v>122</v>
      </c>
      <c r="D139" s="169"/>
      <c r="E139" s="7" t="s">
        <v>7</v>
      </c>
      <c r="F139" s="7" t="s">
        <v>191</v>
      </c>
      <c r="G139" s="7" t="s">
        <v>192</v>
      </c>
      <c r="H139" s="170"/>
      <c r="I139" s="170"/>
      <c r="J139" s="170"/>
      <c r="K139" s="72">
        <v>1</v>
      </c>
      <c r="L139" s="72">
        <v>1</v>
      </c>
      <c r="M139" s="72">
        <v>1</v>
      </c>
      <c r="N139" s="72">
        <v>1</v>
      </c>
      <c r="O139" s="72">
        <v>1</v>
      </c>
      <c r="P139" s="72">
        <v>1</v>
      </c>
      <c r="Q139" s="72">
        <v>1</v>
      </c>
      <c r="R139" s="72">
        <v>1</v>
      </c>
      <c r="S139" s="171">
        <f t="shared" ref="S139:AP145" si="44">R139-0.13/20</f>
        <v>0.99350000000000005</v>
      </c>
      <c r="T139" s="171">
        <f t="shared" si="44"/>
        <v>0.9870000000000001</v>
      </c>
      <c r="U139" s="171">
        <f t="shared" si="44"/>
        <v>0.98050000000000015</v>
      </c>
      <c r="V139" s="171">
        <f t="shared" si="44"/>
        <v>0.9740000000000002</v>
      </c>
      <c r="W139" s="171">
        <f t="shared" si="44"/>
        <v>0.96750000000000025</v>
      </c>
      <c r="X139" s="171">
        <f t="shared" si="44"/>
        <v>0.9610000000000003</v>
      </c>
      <c r="Y139" s="171">
        <f t="shared" si="44"/>
        <v>0.95450000000000035</v>
      </c>
      <c r="Z139" s="171">
        <f t="shared" si="44"/>
        <v>0.9480000000000004</v>
      </c>
      <c r="AA139" s="171">
        <f t="shared" si="44"/>
        <v>0.94150000000000045</v>
      </c>
      <c r="AB139" s="171">
        <f t="shared" si="44"/>
        <v>0.9350000000000005</v>
      </c>
      <c r="AC139" s="171">
        <f t="shared" si="44"/>
        <v>0.92850000000000055</v>
      </c>
      <c r="AD139" s="171">
        <f t="shared" si="44"/>
        <v>0.9220000000000006</v>
      </c>
      <c r="AE139" s="171">
        <f t="shared" si="44"/>
        <v>0.91550000000000065</v>
      </c>
      <c r="AF139" s="171">
        <f t="shared" si="44"/>
        <v>0.9090000000000007</v>
      </c>
      <c r="AG139" s="171">
        <f t="shared" si="44"/>
        <v>0.90250000000000075</v>
      </c>
      <c r="AH139" s="171">
        <f t="shared" si="44"/>
        <v>0.8960000000000008</v>
      </c>
      <c r="AI139" s="171">
        <f t="shared" si="44"/>
        <v>0.88950000000000085</v>
      </c>
      <c r="AJ139" s="171">
        <f t="shared" si="44"/>
        <v>0.8830000000000009</v>
      </c>
      <c r="AK139" s="171">
        <f t="shared" si="44"/>
        <v>0.87650000000000095</v>
      </c>
      <c r="AL139" s="171">
        <f t="shared" si="44"/>
        <v>0.87000000000000099</v>
      </c>
      <c r="AM139" s="171">
        <f t="shared" si="44"/>
        <v>0.86350000000000104</v>
      </c>
      <c r="AN139" s="171">
        <f t="shared" si="44"/>
        <v>0.85700000000000109</v>
      </c>
      <c r="AO139" s="171">
        <f t="shared" si="44"/>
        <v>0.85050000000000114</v>
      </c>
      <c r="AP139" s="171">
        <f t="shared" si="44"/>
        <v>0.84400000000000119</v>
      </c>
      <c r="AQ139" s="177">
        <f t="shared" ref="AQ139:AQ145" si="45">1/1.2</f>
        <v>0.83333333333333337</v>
      </c>
    </row>
    <row r="140" spans="1:43" x14ac:dyDescent="0.3">
      <c r="A140" s="8" t="s">
        <v>13</v>
      </c>
      <c r="B140" s="7" t="s">
        <v>194</v>
      </c>
      <c r="C140" s="7" t="s">
        <v>134</v>
      </c>
      <c r="D140" s="169"/>
      <c r="E140" s="7" t="s">
        <v>7</v>
      </c>
      <c r="F140" s="7" t="s">
        <v>191</v>
      </c>
      <c r="G140" s="7" t="s">
        <v>192</v>
      </c>
      <c r="H140" s="170"/>
      <c r="I140" s="170"/>
      <c r="J140" s="170"/>
      <c r="K140" s="72">
        <v>1</v>
      </c>
      <c r="L140" s="72">
        <v>1</v>
      </c>
      <c r="M140" s="72">
        <v>1</v>
      </c>
      <c r="N140" s="72">
        <v>1</v>
      </c>
      <c r="O140" s="72">
        <v>1</v>
      </c>
      <c r="P140" s="72">
        <v>1</v>
      </c>
      <c r="Q140" s="72">
        <v>1</v>
      </c>
      <c r="R140" s="72">
        <v>1</v>
      </c>
      <c r="S140" s="171">
        <f t="shared" si="44"/>
        <v>0.99350000000000005</v>
      </c>
      <c r="T140" s="171">
        <f t="shared" si="44"/>
        <v>0.9870000000000001</v>
      </c>
      <c r="U140" s="171">
        <f t="shared" si="44"/>
        <v>0.98050000000000015</v>
      </c>
      <c r="V140" s="171">
        <f t="shared" si="44"/>
        <v>0.9740000000000002</v>
      </c>
      <c r="W140" s="171">
        <f t="shared" si="44"/>
        <v>0.96750000000000025</v>
      </c>
      <c r="X140" s="171">
        <f t="shared" si="44"/>
        <v>0.9610000000000003</v>
      </c>
      <c r="Y140" s="171">
        <f t="shared" si="44"/>
        <v>0.95450000000000035</v>
      </c>
      <c r="Z140" s="171">
        <f t="shared" si="44"/>
        <v>0.9480000000000004</v>
      </c>
      <c r="AA140" s="171">
        <f t="shared" si="44"/>
        <v>0.94150000000000045</v>
      </c>
      <c r="AB140" s="171">
        <f t="shared" si="44"/>
        <v>0.9350000000000005</v>
      </c>
      <c r="AC140" s="171">
        <f t="shared" si="44"/>
        <v>0.92850000000000055</v>
      </c>
      <c r="AD140" s="171">
        <f t="shared" si="44"/>
        <v>0.9220000000000006</v>
      </c>
      <c r="AE140" s="171">
        <f t="shared" si="44"/>
        <v>0.91550000000000065</v>
      </c>
      <c r="AF140" s="171">
        <f t="shared" si="44"/>
        <v>0.9090000000000007</v>
      </c>
      <c r="AG140" s="171">
        <f t="shared" si="44"/>
        <v>0.90250000000000075</v>
      </c>
      <c r="AH140" s="171">
        <f t="shared" si="44"/>
        <v>0.8960000000000008</v>
      </c>
      <c r="AI140" s="171">
        <f t="shared" si="44"/>
        <v>0.88950000000000085</v>
      </c>
      <c r="AJ140" s="171">
        <f t="shared" si="44"/>
        <v>0.8830000000000009</v>
      </c>
      <c r="AK140" s="171">
        <f t="shared" si="44"/>
        <v>0.87650000000000095</v>
      </c>
      <c r="AL140" s="171">
        <f t="shared" si="44"/>
        <v>0.87000000000000099</v>
      </c>
      <c r="AM140" s="171">
        <f t="shared" si="44"/>
        <v>0.86350000000000104</v>
      </c>
      <c r="AN140" s="171">
        <f t="shared" si="44"/>
        <v>0.85700000000000109</v>
      </c>
      <c r="AO140" s="171">
        <f t="shared" si="44"/>
        <v>0.85050000000000114</v>
      </c>
      <c r="AP140" s="171">
        <f t="shared" si="44"/>
        <v>0.84400000000000119</v>
      </c>
      <c r="AQ140" s="177">
        <f t="shared" si="45"/>
        <v>0.83333333333333337</v>
      </c>
    </row>
    <row r="141" spans="1:43" x14ac:dyDescent="0.3">
      <c r="A141" s="8" t="s">
        <v>13</v>
      </c>
      <c r="B141" s="7" t="s">
        <v>194</v>
      </c>
      <c r="C141" s="7" t="s">
        <v>138</v>
      </c>
      <c r="D141" s="169"/>
      <c r="E141" s="7" t="s">
        <v>7</v>
      </c>
      <c r="F141" s="7" t="s">
        <v>191</v>
      </c>
      <c r="G141" s="7" t="s">
        <v>192</v>
      </c>
      <c r="H141" s="170"/>
      <c r="I141" s="170"/>
      <c r="J141" s="170"/>
      <c r="K141" s="72">
        <v>1</v>
      </c>
      <c r="L141" s="72">
        <v>1</v>
      </c>
      <c r="M141" s="72">
        <v>1</v>
      </c>
      <c r="N141" s="72">
        <v>1</v>
      </c>
      <c r="O141" s="72">
        <v>1</v>
      </c>
      <c r="P141" s="72">
        <v>1</v>
      </c>
      <c r="Q141" s="72">
        <v>1</v>
      </c>
      <c r="R141" s="72">
        <v>1</v>
      </c>
      <c r="S141" s="171">
        <f t="shared" si="44"/>
        <v>0.99350000000000005</v>
      </c>
      <c r="T141" s="171">
        <f t="shared" si="44"/>
        <v>0.9870000000000001</v>
      </c>
      <c r="U141" s="171">
        <f t="shared" si="44"/>
        <v>0.98050000000000015</v>
      </c>
      <c r="V141" s="171">
        <f t="shared" si="44"/>
        <v>0.9740000000000002</v>
      </c>
      <c r="W141" s="171">
        <f t="shared" si="44"/>
        <v>0.96750000000000025</v>
      </c>
      <c r="X141" s="171">
        <f t="shared" si="44"/>
        <v>0.9610000000000003</v>
      </c>
      <c r="Y141" s="171">
        <f t="shared" si="44"/>
        <v>0.95450000000000035</v>
      </c>
      <c r="Z141" s="171">
        <f t="shared" si="44"/>
        <v>0.9480000000000004</v>
      </c>
      <c r="AA141" s="171">
        <f t="shared" si="44"/>
        <v>0.94150000000000045</v>
      </c>
      <c r="AB141" s="171">
        <f t="shared" si="44"/>
        <v>0.9350000000000005</v>
      </c>
      <c r="AC141" s="171">
        <f t="shared" si="44"/>
        <v>0.92850000000000055</v>
      </c>
      <c r="AD141" s="171">
        <f t="shared" si="44"/>
        <v>0.9220000000000006</v>
      </c>
      <c r="AE141" s="171">
        <f t="shared" si="44"/>
        <v>0.91550000000000065</v>
      </c>
      <c r="AF141" s="171">
        <f t="shared" si="44"/>
        <v>0.9090000000000007</v>
      </c>
      <c r="AG141" s="171">
        <f t="shared" si="44"/>
        <v>0.90250000000000075</v>
      </c>
      <c r="AH141" s="171">
        <f t="shared" si="44"/>
        <v>0.8960000000000008</v>
      </c>
      <c r="AI141" s="171">
        <f t="shared" si="44"/>
        <v>0.88950000000000085</v>
      </c>
      <c r="AJ141" s="171">
        <f t="shared" si="44"/>
        <v>0.8830000000000009</v>
      </c>
      <c r="AK141" s="171">
        <f t="shared" si="44"/>
        <v>0.87650000000000095</v>
      </c>
      <c r="AL141" s="171">
        <f t="shared" si="44"/>
        <v>0.87000000000000099</v>
      </c>
      <c r="AM141" s="171">
        <f t="shared" si="44"/>
        <v>0.86350000000000104</v>
      </c>
      <c r="AN141" s="171">
        <f t="shared" si="44"/>
        <v>0.85700000000000109</v>
      </c>
      <c r="AO141" s="171">
        <f t="shared" si="44"/>
        <v>0.85050000000000114</v>
      </c>
      <c r="AP141" s="171">
        <f t="shared" si="44"/>
        <v>0.84400000000000119</v>
      </c>
      <c r="AQ141" s="177">
        <f t="shared" si="45"/>
        <v>0.83333333333333337</v>
      </c>
    </row>
    <row r="142" spans="1:43" x14ac:dyDescent="0.3">
      <c r="A142" s="8" t="s">
        <v>13</v>
      </c>
      <c r="B142" s="7" t="s">
        <v>194</v>
      </c>
      <c r="C142" s="7" t="s">
        <v>145</v>
      </c>
      <c r="D142" s="169"/>
      <c r="E142" s="7" t="s">
        <v>7</v>
      </c>
      <c r="F142" s="7" t="s">
        <v>191</v>
      </c>
      <c r="G142" s="7" t="s">
        <v>192</v>
      </c>
      <c r="H142" s="170"/>
      <c r="I142" s="170"/>
      <c r="J142" s="170"/>
      <c r="K142" s="72">
        <v>1</v>
      </c>
      <c r="L142" s="72">
        <v>1</v>
      </c>
      <c r="M142" s="72">
        <v>1</v>
      </c>
      <c r="N142" s="72">
        <v>1</v>
      </c>
      <c r="O142" s="72">
        <v>1</v>
      </c>
      <c r="P142" s="72">
        <v>1</v>
      </c>
      <c r="Q142" s="72">
        <v>1</v>
      </c>
      <c r="R142" s="72">
        <v>1</v>
      </c>
      <c r="S142" s="171">
        <f t="shared" si="44"/>
        <v>0.99350000000000005</v>
      </c>
      <c r="T142" s="171">
        <f t="shared" si="44"/>
        <v>0.9870000000000001</v>
      </c>
      <c r="U142" s="171">
        <f t="shared" si="44"/>
        <v>0.98050000000000015</v>
      </c>
      <c r="V142" s="171">
        <f t="shared" si="44"/>
        <v>0.9740000000000002</v>
      </c>
      <c r="W142" s="171">
        <f t="shared" si="44"/>
        <v>0.96750000000000025</v>
      </c>
      <c r="X142" s="171">
        <f t="shared" si="44"/>
        <v>0.9610000000000003</v>
      </c>
      <c r="Y142" s="171">
        <f t="shared" si="44"/>
        <v>0.95450000000000035</v>
      </c>
      <c r="Z142" s="171">
        <f t="shared" si="44"/>
        <v>0.9480000000000004</v>
      </c>
      <c r="AA142" s="171">
        <f t="shared" si="44"/>
        <v>0.94150000000000045</v>
      </c>
      <c r="AB142" s="171">
        <f t="shared" si="44"/>
        <v>0.9350000000000005</v>
      </c>
      <c r="AC142" s="171">
        <f t="shared" si="44"/>
        <v>0.92850000000000055</v>
      </c>
      <c r="AD142" s="171">
        <f t="shared" si="44"/>
        <v>0.9220000000000006</v>
      </c>
      <c r="AE142" s="171">
        <f t="shared" si="44"/>
        <v>0.91550000000000065</v>
      </c>
      <c r="AF142" s="171">
        <f t="shared" si="44"/>
        <v>0.9090000000000007</v>
      </c>
      <c r="AG142" s="171">
        <f t="shared" si="44"/>
        <v>0.90250000000000075</v>
      </c>
      <c r="AH142" s="171">
        <f t="shared" si="44"/>
        <v>0.8960000000000008</v>
      </c>
      <c r="AI142" s="171">
        <f t="shared" si="44"/>
        <v>0.88950000000000085</v>
      </c>
      <c r="AJ142" s="171">
        <f t="shared" si="44"/>
        <v>0.8830000000000009</v>
      </c>
      <c r="AK142" s="171">
        <f t="shared" si="44"/>
        <v>0.87650000000000095</v>
      </c>
      <c r="AL142" s="171">
        <f t="shared" si="44"/>
        <v>0.87000000000000099</v>
      </c>
      <c r="AM142" s="171">
        <f t="shared" si="44"/>
        <v>0.86350000000000104</v>
      </c>
      <c r="AN142" s="171">
        <f t="shared" si="44"/>
        <v>0.85700000000000109</v>
      </c>
      <c r="AO142" s="171">
        <f t="shared" si="44"/>
        <v>0.85050000000000114</v>
      </c>
      <c r="AP142" s="171">
        <f t="shared" si="44"/>
        <v>0.84400000000000119</v>
      </c>
      <c r="AQ142" s="177">
        <f t="shared" si="45"/>
        <v>0.83333333333333337</v>
      </c>
    </row>
    <row r="143" spans="1:43" x14ac:dyDescent="0.3">
      <c r="A143" s="8" t="s">
        <v>13</v>
      </c>
      <c r="B143" s="7" t="s">
        <v>194</v>
      </c>
      <c r="C143" s="7" t="s">
        <v>151</v>
      </c>
      <c r="D143" s="169"/>
      <c r="E143" s="7" t="s">
        <v>7</v>
      </c>
      <c r="F143" s="7" t="s">
        <v>191</v>
      </c>
      <c r="G143" s="7" t="s">
        <v>192</v>
      </c>
      <c r="H143" s="170"/>
      <c r="I143" s="170"/>
      <c r="J143" s="170"/>
      <c r="K143" s="72">
        <v>1</v>
      </c>
      <c r="L143" s="72">
        <v>1</v>
      </c>
      <c r="M143" s="72">
        <v>1</v>
      </c>
      <c r="N143" s="72">
        <v>1</v>
      </c>
      <c r="O143" s="72">
        <v>1</v>
      </c>
      <c r="P143" s="72">
        <v>1</v>
      </c>
      <c r="Q143" s="72">
        <v>1</v>
      </c>
      <c r="R143" s="72">
        <v>1</v>
      </c>
      <c r="S143" s="171">
        <f t="shared" si="44"/>
        <v>0.99350000000000005</v>
      </c>
      <c r="T143" s="171">
        <f t="shared" si="44"/>
        <v>0.9870000000000001</v>
      </c>
      <c r="U143" s="171">
        <f t="shared" si="44"/>
        <v>0.98050000000000015</v>
      </c>
      <c r="V143" s="171">
        <f t="shared" si="44"/>
        <v>0.9740000000000002</v>
      </c>
      <c r="W143" s="171">
        <f t="shared" si="44"/>
        <v>0.96750000000000025</v>
      </c>
      <c r="X143" s="171">
        <f t="shared" si="44"/>
        <v>0.9610000000000003</v>
      </c>
      <c r="Y143" s="171">
        <f t="shared" si="44"/>
        <v>0.95450000000000035</v>
      </c>
      <c r="Z143" s="171">
        <f t="shared" si="44"/>
        <v>0.9480000000000004</v>
      </c>
      <c r="AA143" s="171">
        <f t="shared" si="44"/>
        <v>0.94150000000000045</v>
      </c>
      <c r="AB143" s="171">
        <f t="shared" si="44"/>
        <v>0.9350000000000005</v>
      </c>
      <c r="AC143" s="171">
        <f t="shared" si="44"/>
        <v>0.92850000000000055</v>
      </c>
      <c r="AD143" s="171">
        <f t="shared" si="44"/>
        <v>0.9220000000000006</v>
      </c>
      <c r="AE143" s="171">
        <f t="shared" si="44"/>
        <v>0.91550000000000065</v>
      </c>
      <c r="AF143" s="171">
        <f t="shared" si="44"/>
        <v>0.9090000000000007</v>
      </c>
      <c r="AG143" s="171">
        <f t="shared" si="44"/>
        <v>0.90250000000000075</v>
      </c>
      <c r="AH143" s="171">
        <f t="shared" si="44"/>
        <v>0.8960000000000008</v>
      </c>
      <c r="AI143" s="171">
        <f t="shared" si="44"/>
        <v>0.88950000000000085</v>
      </c>
      <c r="AJ143" s="171">
        <f t="shared" si="44"/>
        <v>0.8830000000000009</v>
      </c>
      <c r="AK143" s="171">
        <f t="shared" si="44"/>
        <v>0.87650000000000095</v>
      </c>
      <c r="AL143" s="171">
        <f t="shared" si="44"/>
        <v>0.87000000000000099</v>
      </c>
      <c r="AM143" s="171">
        <f t="shared" si="44"/>
        <v>0.86350000000000104</v>
      </c>
      <c r="AN143" s="171">
        <f t="shared" si="44"/>
        <v>0.85700000000000109</v>
      </c>
      <c r="AO143" s="171">
        <f t="shared" si="44"/>
        <v>0.85050000000000114</v>
      </c>
      <c r="AP143" s="171">
        <f t="shared" si="44"/>
        <v>0.84400000000000119</v>
      </c>
      <c r="AQ143" s="177">
        <f t="shared" si="45"/>
        <v>0.83333333333333337</v>
      </c>
    </row>
    <row r="144" spans="1:43" x14ac:dyDescent="0.3">
      <c r="A144" s="8" t="s">
        <v>13</v>
      </c>
      <c r="B144" s="7" t="s">
        <v>194</v>
      </c>
      <c r="C144" s="7" t="s">
        <v>156</v>
      </c>
      <c r="D144" s="169"/>
      <c r="E144" s="7" t="s">
        <v>7</v>
      </c>
      <c r="F144" s="7" t="s">
        <v>191</v>
      </c>
      <c r="G144" s="7" t="s">
        <v>192</v>
      </c>
      <c r="H144" s="170"/>
      <c r="I144" s="170"/>
      <c r="J144" s="170"/>
      <c r="K144" s="72">
        <v>1</v>
      </c>
      <c r="L144" s="72">
        <v>1</v>
      </c>
      <c r="M144" s="72">
        <v>1</v>
      </c>
      <c r="N144" s="72">
        <v>1</v>
      </c>
      <c r="O144" s="72">
        <v>1</v>
      </c>
      <c r="P144" s="72">
        <v>1</v>
      </c>
      <c r="Q144" s="72">
        <v>1</v>
      </c>
      <c r="R144" s="72">
        <v>1</v>
      </c>
      <c r="S144" s="171">
        <f t="shared" si="44"/>
        <v>0.99350000000000005</v>
      </c>
      <c r="T144" s="171">
        <f t="shared" si="44"/>
        <v>0.9870000000000001</v>
      </c>
      <c r="U144" s="171">
        <f t="shared" si="44"/>
        <v>0.98050000000000015</v>
      </c>
      <c r="V144" s="171">
        <f t="shared" si="44"/>
        <v>0.9740000000000002</v>
      </c>
      <c r="W144" s="171">
        <f t="shared" si="44"/>
        <v>0.96750000000000025</v>
      </c>
      <c r="X144" s="171">
        <f t="shared" si="44"/>
        <v>0.9610000000000003</v>
      </c>
      <c r="Y144" s="171">
        <f t="shared" si="44"/>
        <v>0.95450000000000035</v>
      </c>
      <c r="Z144" s="171">
        <f t="shared" si="44"/>
        <v>0.9480000000000004</v>
      </c>
      <c r="AA144" s="171">
        <f t="shared" si="44"/>
        <v>0.94150000000000045</v>
      </c>
      <c r="AB144" s="171">
        <f t="shared" si="44"/>
        <v>0.9350000000000005</v>
      </c>
      <c r="AC144" s="171">
        <f t="shared" si="44"/>
        <v>0.92850000000000055</v>
      </c>
      <c r="AD144" s="171">
        <f t="shared" si="44"/>
        <v>0.9220000000000006</v>
      </c>
      <c r="AE144" s="171">
        <f t="shared" si="44"/>
        <v>0.91550000000000065</v>
      </c>
      <c r="AF144" s="171">
        <f t="shared" si="44"/>
        <v>0.9090000000000007</v>
      </c>
      <c r="AG144" s="171">
        <f t="shared" si="44"/>
        <v>0.90250000000000075</v>
      </c>
      <c r="AH144" s="171">
        <f t="shared" si="44"/>
        <v>0.8960000000000008</v>
      </c>
      <c r="AI144" s="171">
        <f t="shared" si="44"/>
        <v>0.88950000000000085</v>
      </c>
      <c r="AJ144" s="171">
        <f t="shared" si="44"/>
        <v>0.8830000000000009</v>
      </c>
      <c r="AK144" s="171">
        <f t="shared" si="44"/>
        <v>0.87650000000000095</v>
      </c>
      <c r="AL144" s="171">
        <f t="shared" si="44"/>
        <v>0.87000000000000099</v>
      </c>
      <c r="AM144" s="171">
        <f t="shared" si="44"/>
        <v>0.86350000000000104</v>
      </c>
      <c r="AN144" s="171">
        <f t="shared" si="44"/>
        <v>0.85700000000000109</v>
      </c>
      <c r="AO144" s="171">
        <f t="shared" si="44"/>
        <v>0.85050000000000114</v>
      </c>
      <c r="AP144" s="171">
        <f t="shared" si="44"/>
        <v>0.84400000000000119</v>
      </c>
      <c r="AQ144" s="177">
        <f t="shared" si="45"/>
        <v>0.83333333333333337</v>
      </c>
    </row>
    <row r="145" spans="1:43" ht="15" thickBot="1" x14ac:dyDescent="0.35">
      <c r="A145" s="9" t="s">
        <v>13</v>
      </c>
      <c r="B145" s="10" t="s">
        <v>194</v>
      </c>
      <c r="C145" s="10" t="s">
        <v>165</v>
      </c>
      <c r="D145" s="178"/>
      <c r="E145" s="10" t="s">
        <v>7</v>
      </c>
      <c r="F145" s="10" t="s">
        <v>191</v>
      </c>
      <c r="G145" s="10" t="s">
        <v>192</v>
      </c>
      <c r="H145" s="179"/>
      <c r="I145" s="179"/>
      <c r="J145" s="179"/>
      <c r="K145" s="6">
        <v>1</v>
      </c>
      <c r="L145" s="6">
        <v>1</v>
      </c>
      <c r="M145" s="6">
        <v>1</v>
      </c>
      <c r="N145" s="6">
        <v>1</v>
      </c>
      <c r="O145" s="6">
        <v>1</v>
      </c>
      <c r="P145" s="6">
        <v>1</v>
      </c>
      <c r="Q145" s="6">
        <v>1</v>
      </c>
      <c r="R145" s="6">
        <v>1</v>
      </c>
      <c r="S145" s="180">
        <f t="shared" si="44"/>
        <v>0.99350000000000005</v>
      </c>
      <c r="T145" s="180">
        <f t="shared" si="44"/>
        <v>0.9870000000000001</v>
      </c>
      <c r="U145" s="180">
        <f t="shared" si="44"/>
        <v>0.98050000000000015</v>
      </c>
      <c r="V145" s="180">
        <f t="shared" si="44"/>
        <v>0.9740000000000002</v>
      </c>
      <c r="W145" s="180">
        <f t="shared" si="44"/>
        <v>0.96750000000000025</v>
      </c>
      <c r="X145" s="180">
        <f t="shared" si="44"/>
        <v>0.9610000000000003</v>
      </c>
      <c r="Y145" s="180">
        <f t="shared" si="44"/>
        <v>0.95450000000000035</v>
      </c>
      <c r="Z145" s="180">
        <f t="shared" si="44"/>
        <v>0.9480000000000004</v>
      </c>
      <c r="AA145" s="180">
        <f t="shared" si="44"/>
        <v>0.94150000000000045</v>
      </c>
      <c r="AB145" s="180">
        <f t="shared" si="44"/>
        <v>0.9350000000000005</v>
      </c>
      <c r="AC145" s="180">
        <f t="shared" si="44"/>
        <v>0.92850000000000055</v>
      </c>
      <c r="AD145" s="180">
        <f t="shared" si="44"/>
        <v>0.9220000000000006</v>
      </c>
      <c r="AE145" s="180">
        <f t="shared" si="44"/>
        <v>0.91550000000000065</v>
      </c>
      <c r="AF145" s="180">
        <f t="shared" si="44"/>
        <v>0.9090000000000007</v>
      </c>
      <c r="AG145" s="180">
        <f t="shared" si="44"/>
        <v>0.90250000000000075</v>
      </c>
      <c r="AH145" s="180">
        <f t="shared" si="44"/>
        <v>0.8960000000000008</v>
      </c>
      <c r="AI145" s="180">
        <f t="shared" si="44"/>
        <v>0.88950000000000085</v>
      </c>
      <c r="AJ145" s="180">
        <f t="shared" si="44"/>
        <v>0.8830000000000009</v>
      </c>
      <c r="AK145" s="180">
        <f t="shared" si="44"/>
        <v>0.87650000000000095</v>
      </c>
      <c r="AL145" s="180">
        <f t="shared" si="44"/>
        <v>0.87000000000000099</v>
      </c>
      <c r="AM145" s="180">
        <f t="shared" si="44"/>
        <v>0.86350000000000104</v>
      </c>
      <c r="AN145" s="180">
        <f t="shared" si="44"/>
        <v>0.85700000000000109</v>
      </c>
      <c r="AO145" s="180">
        <f t="shared" si="44"/>
        <v>0.85050000000000114</v>
      </c>
      <c r="AP145" s="180">
        <f t="shared" si="44"/>
        <v>0.84400000000000119</v>
      </c>
      <c r="AQ145" s="181">
        <f t="shared" si="45"/>
        <v>0.83333333333333337</v>
      </c>
    </row>
  </sheetData>
  <pageMargins left="0.7" right="0.7" top="0.75" bottom="0.75" header="0.3" footer="0.3"/>
  <pageSetup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4F1E3411D7E7846976F93E821C2CC95" ma:contentTypeVersion="13" ma:contentTypeDescription="Create a new document." ma:contentTypeScope="" ma:versionID="98faf63825b6d1b3e0c16e1ba1308990">
  <xsd:schema xmlns:xsd="http://www.w3.org/2001/XMLSchema" xmlns:xs="http://www.w3.org/2001/XMLSchema" xmlns:p="http://schemas.microsoft.com/office/2006/metadata/properties" xmlns:ns2="2ad01661-8ec0-4cda-9041-ce6b6c43d122" xmlns:ns3="aa8af366-95fc-4ecf-b09f-78c0cf50c20b" targetNamespace="http://schemas.microsoft.com/office/2006/metadata/properties" ma:root="true" ma:fieldsID="b995aacb9ef514259b66d85453a8cbb6" ns2:_="" ns3:_="">
    <xsd:import namespace="2ad01661-8ec0-4cda-9041-ce6b6c43d122"/>
    <xsd:import namespace="aa8af366-95fc-4ecf-b09f-78c0cf50c20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SearchProperties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d01661-8ec0-4cda-9041-ce6b6c43d12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a8af366-95fc-4ecf-b09f-78c0cf50c20b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9D6DB45-3CD0-49C0-ABD9-1D7EE66B996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000B33D8-9306-4DF2-92FE-FC295319D81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ad01661-8ec0-4cda-9041-ce6b6c43d122"/>
    <ds:schemaRef ds:uri="aa8af366-95fc-4ecf-b09f-78c0cf50c20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3C6DFED-A995-434B-BD0E-DE662695145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Scenarios</vt:lpstr>
      <vt:lpstr>Overall_Parameters</vt:lpstr>
      <vt:lpstr>Mode_Shift</vt:lpstr>
      <vt:lpstr>Distance_Levers</vt:lpstr>
      <vt:lpstr>Electrical</vt:lpstr>
      <vt:lpstr>Occupancy_Rate</vt:lpstr>
      <vt:lpstr>Tech_Adoption</vt:lpstr>
      <vt:lpstr>T_Elasticity</vt:lpstr>
      <vt:lpstr>SmartGrid</vt:lpstr>
      <vt:lpstr>Efficiency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Luis Fernando Victor</dc:creator>
  <cp:keywords/>
  <dc:description/>
  <cp:lastModifiedBy>Susana Solorzano Jiménez</cp:lastModifiedBy>
  <cp:revision/>
  <dcterms:created xsi:type="dcterms:W3CDTF">2015-06-05T18:17:20Z</dcterms:created>
  <dcterms:modified xsi:type="dcterms:W3CDTF">2024-09-23T20:35:30Z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0x010100B4F1E3411D7E7846976F93E821C2CC95</vt:lpwstr>
  </property>
</Properties>
</file>