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HON/Documentos compartidos/Decarb_HON/04_Model/HON_Model_v20240709/A1_Outputs/"/>
    </mc:Choice>
  </mc:AlternateContent>
  <xr:revisionPtr revIDLastSave="1" documentId="13_ncr:1_{6050BB1E-47FC-4C30-A802-1B2F4E2DCE01}" xr6:coauthVersionLast="47" xr6:coauthVersionMax="47" xr10:uidLastSave="{FC36F50F-2227-4BCD-9994-971A16F9FB23}"/>
  <bookViews>
    <workbookView xWindow="-28920" yWindow="-120" windowWidth="29040" windowHeight="15720" xr2:uid="{00000000-000D-0000-FFFF-FFFF00000000}"/>
  </bookViews>
  <sheets>
    <sheet name="Demand_Projection" sheetId="1" r:id="rId1"/>
    <sheet name="growth_formula" sheetId="2" r:id="rId2"/>
  </sheets>
  <definedNames>
    <definedName name="_xlnm._FilterDatabase" localSheetId="0" hidden="1">Demand_Projection!$A$1:$AQ$54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1" l="1"/>
  <c r="K44" i="1" s="1"/>
  <c r="K52" i="1"/>
  <c r="K53" i="1" s="1"/>
  <c r="K50" i="1"/>
  <c r="K51" i="1" s="1"/>
  <c r="K46" i="1"/>
  <c r="K48" i="1" s="1"/>
  <c r="K45" i="1" l="1"/>
  <c r="K49" i="1"/>
  <c r="K47" i="1"/>
  <c r="K42" i="1"/>
  <c r="K43" i="1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D11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D9" i="2"/>
  <c r="C9" i="2"/>
  <c r="D8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 s="1"/>
  <c r="AB3" i="2" s="1"/>
  <c r="AC3" i="2" s="1"/>
  <c r="AD3" i="2" s="1"/>
  <c r="AE3" i="2" s="1"/>
  <c r="AF3" i="2" s="1"/>
  <c r="AG3" i="2" s="1"/>
  <c r="AH3" i="2" s="1"/>
  <c r="AI3" i="2" s="1"/>
  <c r="D3" i="2"/>
  <c r="C3" i="2"/>
  <c r="C8" i="2"/>
  <c r="E8" i="2"/>
  <c r="E10" i="2" s="1"/>
  <c r="F8" i="2"/>
  <c r="G8" i="2"/>
  <c r="G10" i="2" s="1"/>
  <c r="K8" i="2"/>
  <c r="AI8" i="2"/>
  <c r="D10" i="2"/>
  <c r="H7" i="2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H8" i="2" s="1"/>
  <c r="I6" i="2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Z5" i="2"/>
  <c r="AA5" i="2" s="1"/>
  <c r="AB5" i="2" s="1"/>
  <c r="AC5" i="2" s="1"/>
  <c r="AD5" i="2" s="1"/>
  <c r="AE5" i="2" s="1"/>
  <c r="AF5" i="2" s="1"/>
  <c r="AG5" i="2" s="1"/>
  <c r="AH5" i="2" s="1"/>
  <c r="AI5" i="2" s="1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I10" i="2" l="1"/>
  <c r="AA8" i="2"/>
  <c r="S8" i="2"/>
  <c r="S10" i="2"/>
  <c r="Z8" i="2"/>
  <c r="Z10" i="2" s="1"/>
  <c r="R8" i="2"/>
  <c r="J8" i="2"/>
  <c r="J10" i="2" s="1"/>
  <c r="AG8" i="2"/>
  <c r="AG10" i="2" s="1"/>
  <c r="Y8" i="2"/>
  <c r="Q8" i="2"/>
  <c r="Q10" i="2" s="1"/>
  <c r="I8" i="2"/>
  <c r="AF8" i="2"/>
  <c r="AF10" i="2" s="1"/>
  <c r="X8" i="2"/>
  <c r="X10" i="2" s="1"/>
  <c r="P8" i="2"/>
  <c r="H8" i="2"/>
  <c r="H10" i="2" s="1"/>
  <c r="AE8" i="2"/>
  <c r="AE10" i="2" s="1"/>
  <c r="W8" i="2"/>
  <c r="O8" i="2"/>
  <c r="O10" i="2" s="1"/>
  <c r="F10" i="2"/>
  <c r="AD8" i="2"/>
  <c r="V8" i="2"/>
  <c r="N8" i="2"/>
  <c r="N10" i="2" s="1"/>
  <c r="AC8" i="2"/>
  <c r="U8" i="2"/>
  <c r="U10" i="2" s="1"/>
  <c r="M8" i="2"/>
  <c r="AB8" i="2"/>
  <c r="T8" i="2"/>
  <c r="T10" i="2" s="1"/>
  <c r="L8" i="2"/>
  <c r="L10" i="2" s="1"/>
  <c r="AB10" i="2" l="1"/>
  <c r="AC10" i="2"/>
  <c r="P10" i="2"/>
  <c r="Y10" i="2"/>
  <c r="W10" i="2"/>
  <c r="AH10" i="2"/>
  <c r="K10" i="2"/>
  <c r="V10" i="2"/>
  <c r="AD10" i="2"/>
  <c r="M10" i="2"/>
  <c r="I10" i="2"/>
  <c r="R10" i="2"/>
  <c r="AA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5" authorId="0" shapeId="0" xr:uid="{C0A414D9-BAE6-43B8-8B06-E9B5D9241D25}">
      <text>
        <r>
          <rPr>
            <b/>
            <sz val="9"/>
            <color indexed="81"/>
            <rFont val="Tahoma"/>
            <family val="2"/>
          </rPr>
          <t>Premise:: constant growth</t>
        </r>
      </text>
    </comment>
  </commentList>
</comments>
</file>

<file path=xl/sharedStrings.xml><?xml version="1.0" encoding="utf-8"?>
<sst xmlns="http://schemas.openxmlformats.org/spreadsheetml/2006/main" count="492" uniqueCount="159">
  <si>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</si>
  <si>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</si>
  <si>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</si>
  <si>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</si>
  <si>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</si>
  <si>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</si>
  <si>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</si>
  <si>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</si>
  <si>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Demand</t>
  </si>
  <si>
    <t>Share</t>
  </si>
  <si>
    <t>E5COMGSL</t>
  </si>
  <si>
    <t>E5COMLPG</t>
  </si>
  <si>
    <t>E5COMELE</t>
  </si>
  <si>
    <t>E5COMKER</t>
  </si>
  <si>
    <t>E5COMFIR</t>
  </si>
  <si>
    <t>E5INDDSL</t>
  </si>
  <si>
    <t>E5INDGSL</t>
  </si>
  <si>
    <t>E5INDLPG</t>
  </si>
  <si>
    <t>E5INDELE</t>
  </si>
  <si>
    <t>E5INDHYD</t>
  </si>
  <si>
    <t>E5INDCOK</t>
  </si>
  <si>
    <t>E5INDKER</t>
  </si>
  <si>
    <t>E5INDBIM</t>
  </si>
  <si>
    <t>E5INDBGS</t>
  </si>
  <si>
    <t>E5INDFOI</t>
  </si>
  <si>
    <t>E5RESLPG</t>
  </si>
  <si>
    <t>E5RESELE</t>
  </si>
  <si>
    <t>E5RESKER</t>
  </si>
  <si>
    <t>E5RESFIR</t>
  </si>
  <si>
    <t>E5RESBIM</t>
  </si>
  <si>
    <t>E5EXPLPG</t>
  </si>
  <si>
    <t>E5EXPELE</t>
  </si>
  <si>
    <t>E5TOTDSL</t>
  </si>
  <si>
    <t>E5TOTGSL</t>
  </si>
  <si>
    <t>E5TOTELE</t>
  </si>
  <si>
    <t>E5TACKER</t>
  </si>
  <si>
    <t>E6TDPASPRI</t>
  </si>
  <si>
    <t>Techs_Auto</t>
  </si>
  <si>
    <t>Techs_Motos</t>
  </si>
  <si>
    <t>E6TDPASPUB</t>
  </si>
  <si>
    <t>Techs_Buses_Pub</t>
  </si>
  <si>
    <t>Techs_Buses_Micro</t>
  </si>
  <si>
    <t>E6TDFREHEA</t>
  </si>
  <si>
    <t>Techs_He_Freight</t>
  </si>
  <si>
    <t>E6TDFRELIG</t>
  </si>
  <si>
    <t>Techs_Li_Freight</t>
  </si>
  <si>
    <t>Demand Commercial Gasoline</t>
  </si>
  <si>
    <t>Demand Commercial LPG</t>
  </si>
  <si>
    <t>Demand Commercial Electric</t>
  </si>
  <si>
    <t>Demand Commercial Kerosen</t>
  </si>
  <si>
    <t>Demand Commercial Firewood</t>
  </si>
  <si>
    <t>Demand Industrial Diesel</t>
  </si>
  <si>
    <t>Demand Industrial Gasoline</t>
  </si>
  <si>
    <t>Demand Industrial LPG</t>
  </si>
  <si>
    <t>Demand Industrial Electric</t>
  </si>
  <si>
    <t>Demand Industrial Hydrogen</t>
  </si>
  <si>
    <t>Demand Industrial Coke</t>
  </si>
  <si>
    <t>Demand Industrial Kerosen</t>
  </si>
  <si>
    <t>Demand Industrial Biomass</t>
  </si>
  <si>
    <t>Demand Industrial Fuel Oil</t>
  </si>
  <si>
    <t>Demand Residential LPG</t>
  </si>
  <si>
    <t>Demand Residential Electric</t>
  </si>
  <si>
    <t>Demand Residential Kerosen</t>
  </si>
  <si>
    <t>Demand Residential Firewood</t>
  </si>
  <si>
    <t>Demand Residential Biomass</t>
  </si>
  <si>
    <t>Demand Exports LPG</t>
  </si>
  <si>
    <t>Demand Exports Electric</t>
  </si>
  <si>
    <t>Demand Transport - Other Diesel</t>
  </si>
  <si>
    <t>Demand Transport - Other Gasoline</t>
  </si>
  <si>
    <t>Demand Transport - Other Electric</t>
  </si>
  <si>
    <t>Demand Transport - Aero Kerosen</t>
  </si>
  <si>
    <t>Transport Demand - Passsenger Private</t>
  </si>
  <si>
    <t>Automobiles</t>
  </si>
  <si>
    <t>Motorcycle</t>
  </si>
  <si>
    <t>Transport Demand - Passenger Public</t>
  </si>
  <si>
    <t>Minibus</t>
  </si>
  <si>
    <t>Transport Demand - Heavy Freight</t>
  </si>
  <si>
    <t>Heavy Truck</t>
  </si>
  <si>
    <t>Transport Demand - Light Freight</t>
  </si>
  <si>
    <t>Light Truck</t>
  </si>
  <si>
    <t>not needed</t>
  </si>
  <si>
    <t>GDP coupling joint with E6TDPASPRI</t>
  </si>
  <si>
    <t>Use passenger file</t>
  </si>
  <si>
    <t>Gpkm</t>
  </si>
  <si>
    <t>Flat</t>
  </si>
  <si>
    <t>Percentage</t>
  </si>
  <si>
    <t>GDP coupling joint with E6TDPASPUB</t>
  </si>
  <si>
    <t>GDP coupling joint with E6TDFREHEA</t>
  </si>
  <si>
    <t>Use freight file</t>
  </si>
  <si>
    <t>Gtkm</t>
  </si>
  <si>
    <t>GDP coupling joint with E6TDFRELIG</t>
  </si>
  <si>
    <t>E6TRNOMOT</t>
  </si>
  <si>
    <t>User defined</t>
  </si>
  <si>
    <t>PJ</t>
  </si>
  <si>
    <t>Introduced.Unit</t>
  </si>
  <si>
    <t>Target.Unit</t>
  </si>
  <si>
    <t>Transpose growth</t>
  </si>
  <si>
    <t>USE</t>
  </si>
  <si>
    <t>Demand Commercial Diesel</t>
  </si>
  <si>
    <t>Demand Agriculture Diesel</t>
  </si>
  <si>
    <t>EI_COUNTRY</t>
  </si>
  <si>
    <t>DESC</t>
  </si>
  <si>
    <t>National energy intensity change</t>
  </si>
  <si>
    <t>Original GDP change</t>
  </si>
  <si>
    <t>Assumed GDP change</t>
  </si>
  <si>
    <t>Source 1</t>
  </si>
  <si>
    <t>Source 2</t>
  </si>
  <si>
    <t>Project database</t>
  </si>
  <si>
    <t>https://population.un.org/wpp/Graphs/Probabilistic/POP/TOT/340</t>
  </si>
  <si>
    <t>https://data.worldbank.org/indicator/SP.POP.TOTL?end=2022&amp;locations=HN&amp;start=2018</t>
  </si>
  <si>
    <t>Population</t>
  </si>
  <si>
    <t>POP</t>
  </si>
  <si>
    <t>GDP_pc</t>
  </si>
  <si>
    <t>GDP per capita</t>
  </si>
  <si>
    <t>GDP_pc_gr</t>
  </si>
  <si>
    <t>GDP per capita growth</t>
  </si>
  <si>
    <t>use_orig_gdp</t>
  </si>
  <si>
    <t>GDP_orig</t>
  </si>
  <si>
    <t>GDP_alt</t>
  </si>
  <si>
    <t>GDP alternativo</t>
  </si>
  <si>
    <t>ASSUMED</t>
  </si>
  <si>
    <t>GDP_pc_gr_orig</t>
  </si>
  <si>
    <t>GDP (original)</t>
  </si>
  <si>
    <t>GDP per capita growth (original)</t>
  </si>
  <si>
    <t>GDP_pc_orig</t>
  </si>
  <si>
    <t>GDP per capita (original)</t>
  </si>
  <si>
    <t>E5COMDSL</t>
  </si>
  <si>
    <t>E5AGRDSL</t>
  </si>
  <si>
    <t>E5EXPDSL</t>
  </si>
  <si>
    <t>Demand Exports Diesel</t>
  </si>
  <si>
    <t>E5EXPGSL</t>
  </si>
  <si>
    <t>Demand Exports Gasoline</t>
  </si>
  <si>
    <t>E5EXPKER</t>
  </si>
  <si>
    <t>Demand Exports Kerosen</t>
  </si>
  <si>
    <t>E5EXPFOI</t>
  </si>
  <si>
    <t>Demand Exports Fuel Oil</t>
  </si>
  <si>
    <t>E5INDFIR</t>
  </si>
  <si>
    <t>Demand Industrial Firewood</t>
  </si>
  <si>
    <t>Demand Industrial Biogas</t>
  </si>
  <si>
    <t>E5COMFOI</t>
  </si>
  <si>
    <t>Demand Commercial Fuel Oil</t>
  </si>
  <si>
    <t>E5AGRLPG</t>
  </si>
  <si>
    <t>Demand Agriculture LPG</t>
  </si>
  <si>
    <t>E5AGRELE</t>
  </si>
  <si>
    <t>Demand Agriculture Electric</t>
  </si>
  <si>
    <t>E5AGRKER</t>
  </si>
  <si>
    <t>Demand Agriculture Kerosen</t>
  </si>
  <si>
    <t>E5AGRFIR</t>
  </si>
  <si>
    <t>Demand Agriculture Firewood</t>
  </si>
  <si>
    <t>E5AGRBGS</t>
  </si>
  <si>
    <t>Demand Agriculture Biofuel/Biogas</t>
  </si>
  <si>
    <t>Techs_Taxi</t>
  </si>
  <si>
    <t>Taxi</t>
  </si>
  <si>
    <t>Techs_SUV</t>
  </si>
  <si>
    <t>Pick Up and Jeep</t>
  </si>
  <si>
    <t>Bus Public</t>
  </si>
  <si>
    <t>Techs_Buses_Tur</t>
  </si>
  <si>
    <t>Bus Tourism</t>
  </si>
  <si>
    <t>Transport Demand non motorized reductions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</si>
</sst>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theme="0"/>
        <bgColor theme="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6" fillId="0" borderId="13" xfId="0" applyFont="1" applyBorder="1"/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165" fontId="0" fillId="0" borderId="16" xfId="1" applyNumberFormat="1" applyFont="1" applyBorder="1" applyAlignment="1">
      <alignment wrapText="1"/>
    </xf>
    <xf numFmtId="4" fontId="0" fillId="0" borderId="1" xfId="0" applyNumberFormat="1" applyBorder="1" applyAlignment="1">
      <alignment vertical="center"/>
    </xf>
    <xf numFmtId="165" fontId="0" fillId="0" borderId="8" xfId="1" applyNumberFormat="1" applyFont="1" applyBorder="1" applyAlignment="1">
      <alignment wrapText="1"/>
    </xf>
    <xf numFmtId="165" fontId="0" fillId="0" borderId="9" xfId="1" applyNumberFormat="1" applyFont="1" applyBorder="1" applyAlignment="1">
      <alignment wrapText="1"/>
    </xf>
    <xf numFmtId="165" fontId="0" fillId="0" borderId="10" xfId="1" applyNumberFormat="1" applyFont="1" applyBorder="1" applyAlignment="1">
      <alignment wrapText="1"/>
    </xf>
    <xf numFmtId="10" fontId="0" fillId="0" borderId="0" xfId="1" applyNumberFormat="1" applyFont="1"/>
    <xf numFmtId="165" fontId="0" fillId="0" borderId="12" xfId="1" applyNumberFormat="1" applyFont="1" applyBorder="1" applyAlignment="1">
      <alignment wrapText="1"/>
    </xf>
    <xf numFmtId="165" fontId="0" fillId="0" borderId="4" xfId="1" applyNumberFormat="1" applyFont="1" applyBorder="1" applyAlignment="1">
      <alignment wrapText="1"/>
    </xf>
    <xf numFmtId="165" fontId="0" fillId="0" borderId="1" xfId="1" applyNumberFormat="1" applyFont="1" applyFill="1" applyBorder="1" applyAlignment="1">
      <alignment wrapText="1"/>
    </xf>
    <xf numFmtId="10" fontId="0" fillId="0" borderId="1" xfId="0" applyNumberFormat="1" applyBorder="1"/>
    <xf numFmtId="0" fontId="6" fillId="0" borderId="18" xfId="0" applyFont="1" applyBorder="1"/>
    <xf numFmtId="165" fontId="0" fillId="0" borderId="20" xfId="1" applyNumberFormat="1" applyFont="1" applyBorder="1" applyAlignment="1">
      <alignment wrapText="1"/>
    </xf>
    <xf numFmtId="165" fontId="0" fillId="0" borderId="21" xfId="1" applyNumberFormat="1" applyFont="1" applyBorder="1" applyAlignment="1">
      <alignment wrapText="1"/>
    </xf>
    <xf numFmtId="0" fontId="1" fillId="0" borderId="0" xfId="0" applyFont="1"/>
    <xf numFmtId="3" fontId="0" fillId="0" borderId="0" xfId="0" applyNumberFormat="1"/>
    <xf numFmtId="165" fontId="0" fillId="0" borderId="22" xfId="1" applyNumberFormat="1" applyFont="1" applyFill="1" applyBorder="1" applyAlignment="1">
      <alignment wrapText="1"/>
    </xf>
    <xf numFmtId="165" fontId="0" fillId="0" borderId="19" xfId="1" applyNumberFormat="1" applyFont="1" applyFill="1" applyBorder="1" applyAlignment="1">
      <alignment wrapText="1"/>
    </xf>
    <xf numFmtId="4" fontId="0" fillId="0" borderId="4" xfId="0" applyNumberFormat="1" applyBorder="1" applyAlignment="1">
      <alignment vertical="center"/>
    </xf>
    <xf numFmtId="165" fontId="0" fillId="5" borderId="4" xfId="1" applyNumberFormat="1" applyFont="1" applyFill="1" applyBorder="1" applyAlignment="1">
      <alignment wrapText="1"/>
    </xf>
    <xf numFmtId="165" fontId="0" fillId="5" borderId="17" xfId="1" applyNumberFormat="1" applyFont="1" applyFill="1" applyBorder="1" applyAlignment="1">
      <alignment wrapText="1"/>
    </xf>
    <xf numFmtId="4" fontId="0" fillId="6" borderId="1" xfId="0" applyNumberFormat="1" applyFill="1" applyBorder="1" applyAlignment="1">
      <alignment vertical="center"/>
    </xf>
    <xf numFmtId="4" fontId="0" fillId="6" borderId="4" xfId="0" applyNumberFormat="1" applyFill="1" applyBorder="1" applyAlignment="1">
      <alignment vertical="center"/>
    </xf>
    <xf numFmtId="165" fontId="0" fillId="6" borderId="9" xfId="1" applyNumberFormat="1" applyFont="1" applyFill="1" applyBorder="1" applyAlignment="1">
      <alignment wrapText="1"/>
    </xf>
    <xf numFmtId="165" fontId="0" fillId="6" borderId="4" xfId="1" applyNumberFormat="1" applyFont="1" applyFill="1" applyBorder="1" applyAlignment="1">
      <alignment wrapText="1"/>
    </xf>
    <xf numFmtId="10" fontId="0" fillId="6" borderId="1" xfId="1" applyNumberFormat="1" applyFont="1" applyFill="1" applyBorder="1"/>
    <xf numFmtId="3" fontId="0" fillId="6" borderId="0" xfId="0" applyNumberFormat="1" applyFill="1"/>
    <xf numFmtId="0" fontId="0" fillId="6" borderId="0" xfId="0" applyFill="1"/>
    <xf numFmtId="10" fontId="0" fillId="6" borderId="0" xfId="1" applyNumberFormat="1" applyFont="1" applyFill="1"/>
    <xf numFmtId="0" fontId="3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7" fillId="0" borderId="0" xfId="0" applyFont="1"/>
    <xf numFmtId="0" fontId="8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166" fontId="3" fillId="0" borderId="11" xfId="0" applyNumberFormat="1" applyFont="1" applyBorder="1"/>
    <xf numFmtId="166" fontId="3" fillId="0" borderId="24" xfId="0" applyNumberFormat="1" applyFont="1" applyBorder="1"/>
    <xf numFmtId="166" fontId="3" fillId="0" borderId="2" xfId="0" applyNumberFormat="1" applyFont="1" applyBorder="1" applyAlignment="1">
      <alignment horizontal="center" vertical="center"/>
    </xf>
    <xf numFmtId="166" fontId="3" fillId="0" borderId="2" xfId="0" applyNumberFormat="1" applyFont="1" applyBorder="1"/>
    <xf numFmtId="166" fontId="3" fillId="0" borderId="26" xfId="0" applyNumberFormat="1" applyFont="1" applyBorder="1"/>
    <xf numFmtId="3" fontId="3" fillId="0" borderId="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166" fontId="3" fillId="0" borderId="3" xfId="0" applyNumberFormat="1" applyFont="1" applyBorder="1"/>
    <xf numFmtId="166" fontId="3" fillId="0" borderId="28" xfId="0" applyNumberFormat="1" applyFont="1" applyBorder="1"/>
    <xf numFmtId="166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/>
    <xf numFmtId="166" fontId="3" fillId="0" borderId="7" xfId="0" applyNumberFormat="1" applyFont="1" applyBorder="1"/>
    <xf numFmtId="0" fontId="9" fillId="0" borderId="0" xfId="0" applyFont="1"/>
    <xf numFmtId="166" fontId="3" fillId="0" borderId="9" xfId="0" applyNumberFormat="1" applyFont="1" applyBorder="1" applyAlignment="1">
      <alignment horizontal="center" vertical="center"/>
    </xf>
    <xf numFmtId="166" fontId="3" fillId="0" borderId="9" xfId="0" applyNumberFormat="1" applyFont="1" applyBorder="1"/>
    <xf numFmtId="166" fontId="3" fillId="0" borderId="10" xfId="0" applyNumberFormat="1" applyFont="1" applyBorder="1"/>
    <xf numFmtId="0" fontId="7" fillId="0" borderId="1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7" fillId="0" borderId="0" xfId="0" applyNumberFormat="1" applyFont="1"/>
    <xf numFmtId="0" fontId="7" fillId="7" borderId="1" xfId="0" applyFont="1" applyFill="1" applyBorder="1"/>
    <xf numFmtId="3" fontId="7" fillId="7" borderId="1" xfId="0" applyNumberFormat="1" applyFont="1" applyFill="1" applyBorder="1"/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/>
    <xf numFmtId="165" fontId="10" fillId="0" borderId="2" xfId="1" applyNumberFormat="1" applyFont="1" applyBorder="1" applyAlignment="1">
      <alignment horizontal="center" vertical="center"/>
    </xf>
    <xf numFmtId="4" fontId="7" fillId="7" borderId="1" xfId="0" applyNumberFormat="1" applyFont="1" applyFill="1" applyBorder="1"/>
    <xf numFmtId="0" fontId="7" fillId="8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4"/>
  <sheetViews>
    <sheetView tabSelected="1" zoomScale="85" zoomScaleNormal="85" workbookViewId="0">
      <pane ySplit="1" topLeftCell="A2" activePane="bottomLeft" state="frozen"/>
      <selection pane="bottomLeft" activeCell="I24" sqref="I24"/>
    </sheetView>
  </sheetViews>
  <sheetFormatPr defaultColWidth="9.109375" defaultRowHeight="14.4" x14ac:dyDescent="0.3"/>
  <cols>
    <col min="1" max="1" width="14.44140625" style="37" bestFit="1" customWidth="1"/>
    <col min="2" max="2" width="19.5546875" style="37" bestFit="1" customWidth="1"/>
    <col min="3" max="3" width="52.5546875" style="37" bestFit="1" customWidth="1"/>
    <col min="4" max="6" width="14.44140625" style="37" bestFit="1" customWidth="1"/>
    <col min="7" max="7" width="34" style="37" bestFit="1" customWidth="1"/>
    <col min="8" max="8" width="16.77734375" style="37" customWidth="1"/>
    <col min="9" max="10" width="11" style="37" bestFit="1" customWidth="1"/>
    <col min="11" max="11" width="9.44140625" style="37" bestFit="1" customWidth="1"/>
    <col min="12" max="43" width="8.5546875" style="37" bestFit="1" customWidth="1"/>
    <col min="44" max="16384" width="9.109375" style="37"/>
  </cols>
  <sheetData>
    <row r="1" spans="1:43" ht="29.4" thickBot="1" x14ac:dyDescent="0.3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3" t="s">
        <v>7</v>
      </c>
      <c r="I1" s="54" t="s">
        <v>94</v>
      </c>
      <c r="J1" s="54" t="s">
        <v>95</v>
      </c>
      <c r="K1" s="52">
        <v>2018</v>
      </c>
      <c r="L1" s="52">
        <v>2019</v>
      </c>
      <c r="M1" s="52">
        <v>2020</v>
      </c>
      <c r="N1" s="52">
        <v>2021</v>
      </c>
      <c r="O1" s="52">
        <v>2022</v>
      </c>
      <c r="P1" s="52">
        <v>2023</v>
      </c>
      <c r="Q1" s="52">
        <v>2024</v>
      </c>
      <c r="R1" s="52">
        <v>2025</v>
      </c>
      <c r="S1" s="52">
        <v>2026</v>
      </c>
      <c r="T1" s="52">
        <v>2027</v>
      </c>
      <c r="U1" s="52">
        <v>2028</v>
      </c>
      <c r="V1" s="52">
        <v>2029</v>
      </c>
      <c r="W1" s="52">
        <v>2030</v>
      </c>
      <c r="X1" s="52">
        <v>2031</v>
      </c>
      <c r="Y1" s="52">
        <v>2032</v>
      </c>
      <c r="Z1" s="52">
        <v>2033</v>
      </c>
      <c r="AA1" s="52">
        <v>2034</v>
      </c>
      <c r="AB1" s="52">
        <v>2035</v>
      </c>
      <c r="AC1" s="52">
        <v>2036</v>
      </c>
      <c r="AD1" s="52">
        <v>2037</v>
      </c>
      <c r="AE1" s="52">
        <v>2038</v>
      </c>
      <c r="AF1" s="52">
        <v>2039</v>
      </c>
      <c r="AG1" s="52">
        <v>2040</v>
      </c>
      <c r="AH1" s="52">
        <v>2041</v>
      </c>
      <c r="AI1" s="52">
        <v>2042</v>
      </c>
      <c r="AJ1" s="52">
        <v>2043</v>
      </c>
      <c r="AK1" s="52">
        <v>2044</v>
      </c>
      <c r="AL1" s="52">
        <v>2045</v>
      </c>
      <c r="AM1" s="52">
        <v>2046</v>
      </c>
      <c r="AN1" s="52">
        <v>2047</v>
      </c>
      <c r="AO1" s="52">
        <v>2048</v>
      </c>
      <c r="AP1" s="52">
        <v>2049</v>
      </c>
      <c r="AQ1" s="52">
        <v>2050</v>
      </c>
    </row>
    <row r="2" spans="1:43" x14ac:dyDescent="0.3">
      <c r="A2" s="55" t="s">
        <v>8</v>
      </c>
      <c r="B2" s="56" t="s">
        <v>30</v>
      </c>
      <c r="C2" s="56" t="s">
        <v>65</v>
      </c>
      <c r="D2" s="57" t="s">
        <v>80</v>
      </c>
      <c r="E2" s="57" t="s">
        <v>80</v>
      </c>
      <c r="F2" s="57" t="s">
        <v>80</v>
      </c>
      <c r="G2" s="96" t="s">
        <v>92</v>
      </c>
      <c r="H2" s="58">
        <v>0</v>
      </c>
      <c r="I2" s="59" t="s">
        <v>93</v>
      </c>
      <c r="J2" s="59" t="s">
        <v>93</v>
      </c>
      <c r="K2" s="60">
        <v>11.8133437955851</v>
      </c>
      <c r="L2" s="60">
        <v>10.978276158806137</v>
      </c>
      <c r="M2" s="60">
        <v>9.7852964458073668</v>
      </c>
      <c r="N2" s="60">
        <v>9.7084943668066526</v>
      </c>
      <c r="O2" s="60">
        <v>10.098280775352904</v>
      </c>
      <c r="P2" s="61">
        <v>10.381989467957096</v>
      </c>
      <c r="Q2" s="61">
        <v>10.67757296904885</v>
      </c>
      <c r="R2" s="61">
        <v>10.975000489381816</v>
      </c>
      <c r="S2" s="61">
        <v>11.274083923721026</v>
      </c>
      <c r="T2" s="61">
        <v>11.574038331500457</v>
      </c>
      <c r="U2" s="61">
        <v>11.874324082281076</v>
      </c>
      <c r="V2" s="61">
        <v>12.174587905210997</v>
      </c>
      <c r="W2" s="61">
        <v>12.474483289563743</v>
      </c>
      <c r="X2" s="61">
        <v>12.772935307049465</v>
      </c>
      <c r="Y2" s="61">
        <v>13.069015347923196</v>
      </c>
      <c r="Z2" s="61">
        <v>13.362862517281306</v>
      </c>
      <c r="AA2" s="61">
        <v>13.653261681745553</v>
      </c>
      <c r="AB2" s="61">
        <v>13.940671974079587</v>
      </c>
      <c r="AC2" s="61">
        <v>14.225068380813934</v>
      </c>
      <c r="AD2" s="61">
        <v>14.505989087942313</v>
      </c>
      <c r="AE2" s="61">
        <v>14.78405195932732</v>
      </c>
      <c r="AF2" s="61">
        <v>15.058186644154159</v>
      </c>
      <c r="AG2" s="61">
        <v>15.328549871843787</v>
      </c>
      <c r="AH2" s="61">
        <v>15.595208502919743</v>
      </c>
      <c r="AI2" s="61">
        <v>15.857706511101513</v>
      </c>
      <c r="AJ2" s="61">
        <v>16.116414882953102</v>
      </c>
      <c r="AK2" s="61">
        <v>16.370673428352678</v>
      </c>
      <c r="AL2" s="61">
        <v>16.620561112468501</v>
      </c>
      <c r="AM2" s="61">
        <v>16.865384108434483</v>
      </c>
      <c r="AN2" s="61">
        <v>17.103873820915599</v>
      </c>
      <c r="AO2" s="61">
        <v>17.337384999597372</v>
      </c>
      <c r="AP2" s="61">
        <v>17.565912663689453</v>
      </c>
      <c r="AQ2" s="62">
        <v>17.789065029778499</v>
      </c>
    </row>
    <row r="3" spans="1:43" x14ac:dyDescent="0.3">
      <c r="A3" s="43" t="s">
        <v>8</v>
      </c>
      <c r="B3" s="34" t="s">
        <v>128</v>
      </c>
      <c r="C3" s="34" t="s">
        <v>129</v>
      </c>
      <c r="D3" s="35" t="s">
        <v>80</v>
      </c>
      <c r="E3" s="35" t="s">
        <v>80</v>
      </c>
      <c r="F3" s="35" t="s">
        <v>80</v>
      </c>
      <c r="G3" s="96" t="s">
        <v>92</v>
      </c>
      <c r="H3" s="36">
        <v>0</v>
      </c>
      <c r="I3" s="36" t="s">
        <v>93</v>
      </c>
      <c r="J3" s="36" t="s">
        <v>93</v>
      </c>
      <c r="K3" s="63">
        <v>6.2377822813422523E-2</v>
      </c>
      <c r="L3" s="63">
        <v>0.86981368429974648</v>
      </c>
      <c r="M3" s="63">
        <v>1.2956531547596866</v>
      </c>
      <c r="N3" s="63">
        <v>0.17297054653623276</v>
      </c>
      <c r="O3" s="63">
        <v>0.17991514222443286</v>
      </c>
      <c r="P3" s="64">
        <v>0.18496981350122824</v>
      </c>
      <c r="Q3" s="64">
        <v>0.19023605127191057</v>
      </c>
      <c r="R3" s="64">
        <v>0.19553514285121912</v>
      </c>
      <c r="S3" s="64">
        <v>0.20086373687857526</v>
      </c>
      <c r="T3" s="64">
        <v>0.20620784852857005</v>
      </c>
      <c r="U3" s="64">
        <v>0.21155786352236264</v>
      </c>
      <c r="V3" s="64">
        <v>0.21690748784050812</v>
      </c>
      <c r="W3" s="64">
        <v>0.22225054790474857</v>
      </c>
      <c r="X3" s="64">
        <v>0.22756789234858399</v>
      </c>
      <c r="Y3" s="64">
        <v>0.23284297667715886</v>
      </c>
      <c r="Z3" s="64">
        <v>0.23807827924433905</v>
      </c>
      <c r="AA3" s="64">
        <v>0.24325215073184636</v>
      </c>
      <c r="AB3" s="64">
        <v>0.24837277123868073</v>
      </c>
      <c r="AC3" s="64">
        <v>0.25343969511453618</v>
      </c>
      <c r="AD3" s="64">
        <v>0.25844469449028629</v>
      </c>
      <c r="AE3" s="64">
        <v>0.26339877748376689</v>
      </c>
      <c r="AF3" s="64">
        <v>0.26828287428266451</v>
      </c>
      <c r="AG3" s="64">
        <v>0.27309977724309309</v>
      </c>
      <c r="AH3" s="64">
        <v>0.27785067757976217</v>
      </c>
      <c r="AI3" s="64">
        <v>0.28252745054005879</v>
      </c>
      <c r="AJ3" s="64">
        <v>0.2871367057738739</v>
      </c>
      <c r="AK3" s="64">
        <v>0.29166668106125082</v>
      </c>
      <c r="AL3" s="64">
        <v>0.29611878327825031</v>
      </c>
      <c r="AM3" s="64">
        <v>0.30048065091878362</v>
      </c>
      <c r="AN3" s="64">
        <v>0.3047296821642636</v>
      </c>
      <c r="AO3" s="64">
        <v>0.30889001379477898</v>
      </c>
      <c r="AP3" s="64">
        <v>0.31296155707051121</v>
      </c>
      <c r="AQ3" s="65">
        <v>0.31693733181630962</v>
      </c>
    </row>
    <row r="4" spans="1:43" x14ac:dyDescent="0.3">
      <c r="A4" s="43" t="s">
        <v>8</v>
      </c>
      <c r="B4" s="34" t="s">
        <v>130</v>
      </c>
      <c r="C4" s="34" t="s">
        <v>131</v>
      </c>
      <c r="D4" s="35" t="s">
        <v>80</v>
      </c>
      <c r="E4" s="35" t="s">
        <v>80</v>
      </c>
      <c r="F4" s="35" t="s">
        <v>80</v>
      </c>
      <c r="G4" s="96" t="s">
        <v>92</v>
      </c>
      <c r="H4" s="36">
        <v>0</v>
      </c>
      <c r="I4" s="36" t="s">
        <v>93</v>
      </c>
      <c r="J4" s="36" t="s">
        <v>93</v>
      </c>
      <c r="K4" s="63">
        <v>4.0768209619441866E-2</v>
      </c>
      <c r="L4" s="63">
        <v>0.51642381901476364</v>
      </c>
      <c r="M4" s="63">
        <v>1.0627148845883225</v>
      </c>
      <c r="N4" s="63">
        <v>4.1958306061186272E-2</v>
      </c>
      <c r="O4" s="63">
        <v>4.3642890386042167E-2</v>
      </c>
      <c r="P4" s="64">
        <v>4.4869026561925963E-2</v>
      </c>
      <c r="Q4" s="64">
        <v>4.6146483450385196E-2</v>
      </c>
      <c r="R4" s="64">
        <v>4.7431909846863102E-2</v>
      </c>
      <c r="S4" s="64">
        <v>4.872449279553745E-2</v>
      </c>
      <c r="T4" s="64">
        <v>5.0020839929346514E-2</v>
      </c>
      <c r="U4" s="64">
        <v>5.1318619065949186E-2</v>
      </c>
      <c r="V4" s="64">
        <v>5.2616303434461567E-2</v>
      </c>
      <c r="W4" s="64">
        <v>5.3912395480003796E-2</v>
      </c>
      <c r="X4" s="64">
        <v>5.5202249562533737E-2</v>
      </c>
      <c r="Y4" s="64">
        <v>5.6481852403532734E-2</v>
      </c>
      <c r="Z4" s="64">
        <v>5.7751805189342115E-2</v>
      </c>
      <c r="AA4" s="64">
        <v>5.9006856339617587E-2</v>
      </c>
      <c r="AB4" s="64">
        <v>6.0248990140726537E-2</v>
      </c>
      <c r="AC4" s="64">
        <v>6.1478098489108506E-2</v>
      </c>
      <c r="AD4" s="64">
        <v>6.269218551056438E-2</v>
      </c>
      <c r="AE4" s="64">
        <v>6.389392149773393E-2</v>
      </c>
      <c r="AF4" s="64">
        <v>6.5078680593570401E-2</v>
      </c>
      <c r="AG4" s="64">
        <v>6.6247140153466388E-2</v>
      </c>
      <c r="AH4" s="64">
        <v>6.739958913616298E-2</v>
      </c>
      <c r="AI4" s="64">
        <v>6.8534056680934832E-2</v>
      </c>
      <c r="AJ4" s="64">
        <v>6.9652146122677033E-2</v>
      </c>
      <c r="AK4" s="64">
        <v>7.0751004242533624E-2</v>
      </c>
      <c r="AL4" s="64">
        <v>7.1830972313267683E-2</v>
      </c>
      <c r="AM4" s="64">
        <v>7.2889051744273847E-2</v>
      </c>
      <c r="AN4" s="64">
        <v>7.3919759902578971E-2</v>
      </c>
      <c r="AO4" s="64">
        <v>7.492895176422712E-2</v>
      </c>
      <c r="AP4" s="64">
        <v>7.5916605803169251E-2</v>
      </c>
      <c r="AQ4" s="65">
        <v>7.6881028804397386E-2</v>
      </c>
    </row>
    <row r="5" spans="1:43" x14ac:dyDescent="0.3">
      <c r="A5" s="43" t="s">
        <v>8</v>
      </c>
      <c r="B5" s="34" t="s">
        <v>31</v>
      </c>
      <c r="C5" s="34" t="s">
        <v>66</v>
      </c>
      <c r="D5" s="35" t="s">
        <v>80</v>
      </c>
      <c r="E5" s="35" t="s">
        <v>80</v>
      </c>
      <c r="F5" s="35" t="s">
        <v>80</v>
      </c>
      <c r="G5" s="36" t="s">
        <v>84</v>
      </c>
      <c r="H5" s="36">
        <v>0</v>
      </c>
      <c r="I5" s="36" t="s">
        <v>93</v>
      </c>
      <c r="J5" s="36" t="s">
        <v>93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  <c r="P5" s="64">
        <v>0</v>
      </c>
      <c r="Q5" s="64">
        <v>0</v>
      </c>
      <c r="R5" s="64">
        <v>0</v>
      </c>
      <c r="S5" s="64">
        <v>0</v>
      </c>
      <c r="T5" s="64">
        <v>0</v>
      </c>
      <c r="U5" s="64">
        <v>0</v>
      </c>
      <c r="V5" s="64">
        <v>0</v>
      </c>
      <c r="W5" s="64">
        <v>0</v>
      </c>
      <c r="X5" s="64">
        <v>0</v>
      </c>
      <c r="Y5" s="64">
        <v>0</v>
      </c>
      <c r="Z5" s="64">
        <v>0</v>
      </c>
      <c r="AA5" s="64">
        <v>0</v>
      </c>
      <c r="AB5" s="64">
        <v>0</v>
      </c>
      <c r="AC5" s="64">
        <v>0</v>
      </c>
      <c r="AD5" s="64">
        <v>0</v>
      </c>
      <c r="AE5" s="64">
        <v>0</v>
      </c>
      <c r="AF5" s="64">
        <v>0</v>
      </c>
      <c r="AG5" s="64">
        <v>0</v>
      </c>
      <c r="AH5" s="64">
        <v>0</v>
      </c>
      <c r="AI5" s="64">
        <v>0</v>
      </c>
      <c r="AJ5" s="64">
        <v>0</v>
      </c>
      <c r="AK5" s="64">
        <v>0</v>
      </c>
      <c r="AL5" s="64">
        <v>0</v>
      </c>
      <c r="AM5" s="64">
        <v>0</v>
      </c>
      <c r="AN5" s="64">
        <v>0</v>
      </c>
      <c r="AO5" s="64">
        <v>0</v>
      </c>
      <c r="AP5" s="64">
        <v>0</v>
      </c>
      <c r="AQ5" s="65">
        <v>0</v>
      </c>
    </row>
    <row r="6" spans="1:43" x14ac:dyDescent="0.3">
      <c r="A6" s="43" t="s">
        <v>8</v>
      </c>
      <c r="B6" s="34" t="s">
        <v>132</v>
      </c>
      <c r="C6" s="34" t="s">
        <v>133</v>
      </c>
      <c r="D6" s="35" t="s">
        <v>80</v>
      </c>
      <c r="E6" s="35" t="s">
        <v>80</v>
      </c>
      <c r="F6" s="35" t="s">
        <v>80</v>
      </c>
      <c r="G6" s="36" t="s">
        <v>84</v>
      </c>
      <c r="H6" s="36">
        <v>0</v>
      </c>
      <c r="I6" s="36" t="s">
        <v>93</v>
      </c>
      <c r="J6" s="36" t="s">
        <v>93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  <c r="P6" s="64">
        <v>0</v>
      </c>
      <c r="Q6" s="64">
        <v>0</v>
      </c>
      <c r="R6" s="64">
        <v>0</v>
      </c>
      <c r="S6" s="64">
        <v>0</v>
      </c>
      <c r="T6" s="64">
        <v>0</v>
      </c>
      <c r="U6" s="64">
        <v>0</v>
      </c>
      <c r="V6" s="64">
        <v>0</v>
      </c>
      <c r="W6" s="64">
        <v>0</v>
      </c>
      <c r="X6" s="64">
        <v>0</v>
      </c>
      <c r="Y6" s="64">
        <v>0</v>
      </c>
      <c r="Z6" s="64">
        <v>0</v>
      </c>
      <c r="AA6" s="64">
        <v>0</v>
      </c>
      <c r="AB6" s="64">
        <v>0</v>
      </c>
      <c r="AC6" s="64">
        <v>0</v>
      </c>
      <c r="AD6" s="64">
        <v>0</v>
      </c>
      <c r="AE6" s="64">
        <v>0</v>
      </c>
      <c r="AF6" s="64">
        <v>0</v>
      </c>
      <c r="AG6" s="64">
        <v>0</v>
      </c>
      <c r="AH6" s="64">
        <v>0</v>
      </c>
      <c r="AI6" s="64">
        <v>0</v>
      </c>
      <c r="AJ6" s="64">
        <v>0</v>
      </c>
      <c r="AK6" s="64">
        <v>0</v>
      </c>
      <c r="AL6" s="64">
        <v>0</v>
      </c>
      <c r="AM6" s="64">
        <v>0</v>
      </c>
      <c r="AN6" s="64">
        <v>0</v>
      </c>
      <c r="AO6" s="64">
        <v>0</v>
      </c>
      <c r="AP6" s="64">
        <v>0</v>
      </c>
      <c r="AQ6" s="65">
        <v>0</v>
      </c>
    </row>
    <row r="7" spans="1:43" x14ac:dyDescent="0.3">
      <c r="A7" s="43" t="s">
        <v>8</v>
      </c>
      <c r="B7" s="34" t="s">
        <v>134</v>
      </c>
      <c r="C7" s="34" t="s">
        <v>135</v>
      </c>
      <c r="D7" s="35" t="s">
        <v>80</v>
      </c>
      <c r="E7" s="35" t="s">
        <v>80</v>
      </c>
      <c r="F7" s="35" t="s">
        <v>80</v>
      </c>
      <c r="G7" s="96" t="s">
        <v>92</v>
      </c>
      <c r="H7" s="36">
        <v>0</v>
      </c>
      <c r="I7" s="36" t="s">
        <v>93</v>
      </c>
      <c r="J7" s="36" t="s">
        <v>93</v>
      </c>
      <c r="K7" s="63">
        <v>5.9958457579105361E-2</v>
      </c>
      <c r="L7" s="63">
        <v>5.8897638077360606E-2</v>
      </c>
      <c r="M7" s="63">
        <v>4.536431386197845E-3</v>
      </c>
      <c r="N7" s="63">
        <v>0.36695694094274633</v>
      </c>
      <c r="O7" s="63">
        <v>0.38168989774295098</v>
      </c>
      <c r="P7" s="64">
        <v>0.39241338070781201</v>
      </c>
      <c r="Q7" s="64">
        <v>0.40358570189951232</v>
      </c>
      <c r="R7" s="64">
        <v>0.41482772243224619</v>
      </c>
      <c r="S7" s="64">
        <v>0.42613233239597087</v>
      </c>
      <c r="T7" s="64">
        <v>0.43746986298952656</v>
      </c>
      <c r="U7" s="64">
        <v>0.44881991752443962</v>
      </c>
      <c r="V7" s="64">
        <v>0.46016914324113339</v>
      </c>
      <c r="W7" s="64">
        <v>0.47150444289595828</v>
      </c>
      <c r="X7" s="64">
        <v>0.48278518687302618</v>
      </c>
      <c r="Y7" s="64">
        <v>0.49397627603353467</v>
      </c>
      <c r="Z7" s="64">
        <v>0.50508296820415644</v>
      </c>
      <c r="AA7" s="64">
        <v>0.51605933436536799</v>
      </c>
      <c r="AB7" s="64">
        <v>0.52692272859372025</v>
      </c>
      <c r="AC7" s="64">
        <v>0.53767220544227834</v>
      </c>
      <c r="AD7" s="64">
        <v>0.54829030949018853</v>
      </c>
      <c r="AE7" s="64">
        <v>0.55880039445475971</v>
      </c>
      <c r="AF7" s="64">
        <v>0.56916200373727599</v>
      </c>
      <c r="AG7" s="64">
        <v>0.57938106132004574</v>
      </c>
      <c r="AH7" s="64">
        <v>0.58946009436456914</v>
      </c>
      <c r="AI7" s="64">
        <v>0.59938186621163159</v>
      </c>
      <c r="AJ7" s="64">
        <v>0.60916039923066689</v>
      </c>
      <c r="AK7" s="64">
        <v>0.61877073987703746</v>
      </c>
      <c r="AL7" s="64">
        <v>0.62821587283770797</v>
      </c>
      <c r="AM7" s="64">
        <v>0.63746957318276631</v>
      </c>
      <c r="AN7" s="64">
        <v>0.64648389116368832</v>
      </c>
      <c r="AO7" s="64">
        <v>0.65531003294917134</v>
      </c>
      <c r="AP7" s="64">
        <v>0.66394781027772787</v>
      </c>
      <c r="AQ7" s="65">
        <v>0.67238241471074323</v>
      </c>
    </row>
    <row r="8" spans="1:43" x14ac:dyDescent="0.3">
      <c r="A8" s="43" t="s">
        <v>8</v>
      </c>
      <c r="B8" s="34" t="s">
        <v>35</v>
      </c>
      <c r="C8" s="34" t="s">
        <v>70</v>
      </c>
      <c r="D8" s="34" t="s">
        <v>80</v>
      </c>
      <c r="E8" s="34" t="s">
        <v>80</v>
      </c>
      <c r="F8" s="34" t="s">
        <v>80</v>
      </c>
      <c r="G8" s="96" t="s">
        <v>92</v>
      </c>
      <c r="H8" s="36"/>
      <c r="I8" s="36" t="s">
        <v>93</v>
      </c>
      <c r="J8" s="36" t="s">
        <v>93</v>
      </c>
      <c r="K8" s="63">
        <v>2.3447362122467941</v>
      </c>
      <c r="L8" s="63">
        <v>2.4608744310417565</v>
      </c>
      <c r="M8" s="63">
        <v>1.1485327924875257</v>
      </c>
      <c r="N8" s="63">
        <v>2.0644717712928662</v>
      </c>
      <c r="O8" s="63">
        <v>2.6241932846914344</v>
      </c>
      <c r="P8" s="64">
        <v>2.6989159117302584</v>
      </c>
      <c r="Q8" s="64">
        <v>2.7767948586410545</v>
      </c>
      <c r="R8" s="64">
        <v>2.8551889824593353</v>
      </c>
      <c r="S8" s="64">
        <v>2.9340484392872579</v>
      </c>
      <c r="T8" s="64">
        <v>3.0131659065373091</v>
      </c>
      <c r="U8" s="64">
        <v>3.0923985169557846</v>
      </c>
      <c r="V8" s="64">
        <v>3.171652423748875</v>
      </c>
      <c r="W8" s="64">
        <v>3.2508354710208662</v>
      </c>
      <c r="X8" s="64">
        <v>3.3296630257742033</v>
      </c>
      <c r="Y8" s="64">
        <v>3.4078887899916301</v>
      </c>
      <c r="Z8" s="64">
        <v>3.4855483935254772</v>
      </c>
      <c r="AA8" s="64">
        <v>3.5623195513984145</v>
      </c>
      <c r="AB8" s="64">
        <v>3.6383224032161405</v>
      </c>
      <c r="AC8" s="64">
        <v>3.7135492206532157</v>
      </c>
      <c r="AD8" s="64">
        <v>3.7878767481724722</v>
      </c>
      <c r="AE8" s="64">
        <v>3.8614673928660204</v>
      </c>
      <c r="AF8" s="64">
        <v>3.9340368695536627</v>
      </c>
      <c r="AG8" s="64">
        <v>4.0056255708868944</v>
      </c>
      <c r="AH8" s="64">
        <v>4.0762501766462602</v>
      </c>
      <c r="AI8" s="64">
        <v>4.1457889089330626</v>
      </c>
      <c r="AJ8" s="64">
        <v>4.2143390580654962</v>
      </c>
      <c r="AK8" s="64">
        <v>4.2817247518351467</v>
      </c>
      <c r="AL8" s="64">
        <v>4.3479659476965562</v>
      </c>
      <c r="AM8" s="64">
        <v>4.4128777656563631</v>
      </c>
      <c r="AN8" s="64">
        <v>4.4761227985563012</v>
      </c>
      <c r="AO8" s="64">
        <v>4.5380592466720611</v>
      </c>
      <c r="AP8" s="64">
        <v>4.5986849039740836</v>
      </c>
      <c r="AQ8" s="65">
        <v>4.657894969512208</v>
      </c>
    </row>
    <row r="9" spans="1:43" x14ac:dyDescent="0.3">
      <c r="A9" s="43" t="s">
        <v>8</v>
      </c>
      <c r="B9" s="34" t="s">
        <v>32</v>
      </c>
      <c r="C9" s="34" t="s">
        <v>67</v>
      </c>
      <c r="D9" s="34" t="s">
        <v>80</v>
      </c>
      <c r="E9" s="34" t="s">
        <v>80</v>
      </c>
      <c r="F9" s="34" t="s">
        <v>80</v>
      </c>
      <c r="G9" s="96" t="s">
        <v>92</v>
      </c>
      <c r="H9" s="36"/>
      <c r="I9" s="36" t="s">
        <v>93</v>
      </c>
      <c r="J9" s="36" t="s">
        <v>93</v>
      </c>
      <c r="K9" s="63">
        <v>0</v>
      </c>
      <c r="L9" s="63">
        <v>0</v>
      </c>
      <c r="M9" s="63">
        <v>0</v>
      </c>
      <c r="N9" s="63">
        <v>4.1334197813320899E-4</v>
      </c>
      <c r="O9" s="63">
        <v>6.2057078363454102E-4</v>
      </c>
      <c r="P9" s="64">
        <v>6.3824123477364866E-4</v>
      </c>
      <c r="Q9" s="64">
        <v>6.5665809430720567E-4</v>
      </c>
      <c r="R9" s="64">
        <v>6.7519678318125106E-4</v>
      </c>
      <c r="S9" s="64">
        <v>6.9384551428127458E-4</v>
      </c>
      <c r="T9" s="64">
        <v>7.1255525983887657E-4</v>
      </c>
      <c r="U9" s="64">
        <v>7.3129223452120652E-4</v>
      </c>
      <c r="V9" s="64">
        <v>7.5003424538283027E-4</v>
      </c>
      <c r="W9" s="64">
        <v>7.687594993428977E-4</v>
      </c>
      <c r="X9" s="64">
        <v>7.8740068622141113E-4</v>
      </c>
      <c r="Y9" s="64">
        <v>8.0589956131723987E-4</v>
      </c>
      <c r="Z9" s="64">
        <v>8.2426455039898508E-4</v>
      </c>
      <c r="AA9" s="64">
        <v>8.4241943932415124E-4</v>
      </c>
      <c r="AB9" s="64">
        <v>8.6039263877791487E-4</v>
      </c>
      <c r="AC9" s="64">
        <v>8.7818232116129442E-4</v>
      </c>
      <c r="AD9" s="64">
        <v>8.9575933893179245E-4</v>
      </c>
      <c r="AE9" s="64">
        <v>9.1316209821482909E-4</v>
      </c>
      <c r="AF9" s="64">
        <v>9.3032337108246168E-4</v>
      </c>
      <c r="AG9" s="64">
        <v>9.472527096128613E-4</v>
      </c>
      <c r="AH9" s="64">
        <v>9.6395405825041929E-4</v>
      </c>
      <c r="AI9" s="64">
        <v>9.8039861888545954E-4</v>
      </c>
      <c r="AJ9" s="64">
        <v>9.966093987901041E-4</v>
      </c>
      <c r="AK9" s="64">
        <v>1.0125448076002469E-3</v>
      </c>
      <c r="AL9" s="64">
        <v>1.0282095648665691E-3</v>
      </c>
      <c r="AM9" s="64">
        <v>1.0435599500586402E-3</v>
      </c>
      <c r="AN9" s="64">
        <v>1.0585161729316523E-3</v>
      </c>
      <c r="AO9" s="64">
        <v>1.0731629408991486E-3</v>
      </c>
      <c r="AP9" s="64">
        <v>1.087499732277951E-3</v>
      </c>
      <c r="AQ9" s="65">
        <v>1.1015017636772377E-3</v>
      </c>
    </row>
    <row r="10" spans="1:43" x14ac:dyDescent="0.3">
      <c r="A10" s="43" t="s">
        <v>8</v>
      </c>
      <c r="B10" s="34" t="s">
        <v>33</v>
      </c>
      <c r="C10" s="34" t="s">
        <v>68</v>
      </c>
      <c r="D10" s="34" t="s">
        <v>80</v>
      </c>
      <c r="E10" s="34" t="s">
        <v>80</v>
      </c>
      <c r="F10" s="34" t="s">
        <v>80</v>
      </c>
      <c r="G10" s="96" t="s">
        <v>92</v>
      </c>
      <c r="H10" s="36"/>
      <c r="I10" s="36" t="s">
        <v>93</v>
      </c>
      <c r="J10" s="36" t="s">
        <v>93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  <c r="P10" s="64">
        <v>0</v>
      </c>
      <c r="Q10" s="64">
        <v>0</v>
      </c>
      <c r="R10" s="64">
        <v>0</v>
      </c>
      <c r="S10" s="64">
        <v>0</v>
      </c>
      <c r="T10" s="64">
        <v>0</v>
      </c>
      <c r="U10" s="64">
        <v>0</v>
      </c>
      <c r="V10" s="64">
        <v>0</v>
      </c>
      <c r="W10" s="64">
        <v>0</v>
      </c>
      <c r="X10" s="64">
        <v>0</v>
      </c>
      <c r="Y10" s="64">
        <v>0</v>
      </c>
      <c r="Z10" s="64">
        <v>0</v>
      </c>
      <c r="AA10" s="64">
        <v>0</v>
      </c>
      <c r="AB10" s="64">
        <v>0</v>
      </c>
      <c r="AC10" s="64">
        <v>0</v>
      </c>
      <c r="AD10" s="64">
        <v>0</v>
      </c>
      <c r="AE10" s="64">
        <v>0</v>
      </c>
      <c r="AF10" s="64">
        <v>0</v>
      </c>
      <c r="AG10" s="64">
        <v>0</v>
      </c>
      <c r="AH10" s="64">
        <v>0</v>
      </c>
      <c r="AI10" s="64">
        <v>0</v>
      </c>
      <c r="AJ10" s="64">
        <v>0</v>
      </c>
      <c r="AK10" s="64">
        <v>0</v>
      </c>
      <c r="AL10" s="64">
        <v>0</v>
      </c>
      <c r="AM10" s="64">
        <v>0</v>
      </c>
      <c r="AN10" s="64">
        <v>0</v>
      </c>
      <c r="AO10" s="64">
        <v>0</v>
      </c>
      <c r="AP10" s="64">
        <v>0</v>
      </c>
      <c r="AQ10" s="65">
        <v>0</v>
      </c>
    </row>
    <row r="11" spans="1:43" x14ac:dyDescent="0.3">
      <c r="A11" s="43" t="s">
        <v>8</v>
      </c>
      <c r="B11" s="34" t="s">
        <v>34</v>
      </c>
      <c r="C11" s="34" t="s">
        <v>69</v>
      </c>
      <c r="D11" s="34" t="s">
        <v>80</v>
      </c>
      <c r="E11" s="34" t="s">
        <v>80</v>
      </c>
      <c r="F11" s="34" t="s">
        <v>80</v>
      </c>
      <c r="G11" s="36" t="s">
        <v>84</v>
      </c>
      <c r="H11" s="36">
        <v>0</v>
      </c>
      <c r="I11" s="36" t="s">
        <v>93</v>
      </c>
      <c r="J11" s="36" t="s">
        <v>93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  <c r="P11" s="64">
        <v>0</v>
      </c>
      <c r="Q11" s="64">
        <v>0</v>
      </c>
      <c r="R11" s="64">
        <v>0</v>
      </c>
      <c r="S11" s="64">
        <v>0</v>
      </c>
      <c r="T11" s="64">
        <v>0</v>
      </c>
      <c r="U11" s="64">
        <v>0</v>
      </c>
      <c r="V11" s="64">
        <v>0</v>
      </c>
      <c r="W11" s="64">
        <v>0</v>
      </c>
      <c r="X11" s="64">
        <v>0</v>
      </c>
      <c r="Y11" s="64">
        <v>0</v>
      </c>
      <c r="Z11" s="64">
        <v>0</v>
      </c>
      <c r="AA11" s="64">
        <v>0</v>
      </c>
      <c r="AB11" s="64">
        <v>0</v>
      </c>
      <c r="AC11" s="64">
        <v>0</v>
      </c>
      <c r="AD11" s="64">
        <v>0</v>
      </c>
      <c r="AE11" s="64">
        <v>0</v>
      </c>
      <c r="AF11" s="64">
        <v>0</v>
      </c>
      <c r="AG11" s="64">
        <v>0</v>
      </c>
      <c r="AH11" s="64">
        <v>0</v>
      </c>
      <c r="AI11" s="64">
        <v>0</v>
      </c>
      <c r="AJ11" s="64">
        <v>0</v>
      </c>
      <c r="AK11" s="64">
        <v>0</v>
      </c>
      <c r="AL11" s="64">
        <v>0</v>
      </c>
      <c r="AM11" s="64">
        <v>0</v>
      </c>
      <c r="AN11" s="64">
        <v>0</v>
      </c>
      <c r="AO11" s="64">
        <v>0</v>
      </c>
      <c r="AP11" s="64">
        <v>0</v>
      </c>
      <c r="AQ11" s="65">
        <v>0</v>
      </c>
    </row>
    <row r="12" spans="1:43" x14ac:dyDescent="0.3">
      <c r="A12" s="43" t="s">
        <v>8</v>
      </c>
      <c r="B12" s="34" t="s">
        <v>21</v>
      </c>
      <c r="C12" s="34" t="s">
        <v>57</v>
      </c>
      <c r="D12" s="34" t="s">
        <v>80</v>
      </c>
      <c r="E12" s="34" t="s">
        <v>80</v>
      </c>
      <c r="F12" s="34" t="s">
        <v>80</v>
      </c>
      <c r="G12" s="96" t="s">
        <v>92</v>
      </c>
      <c r="H12" s="36"/>
      <c r="I12" s="36" t="s">
        <v>93</v>
      </c>
      <c r="J12" s="36" t="s">
        <v>93</v>
      </c>
      <c r="K12" s="63">
        <v>5.0636241709254891E-3</v>
      </c>
      <c r="L12" s="63">
        <v>1.8093495041646739E-2</v>
      </c>
      <c r="M12" s="63">
        <v>4.5296510910459803E-2</v>
      </c>
      <c r="N12" s="63">
        <v>6.4972209649094143E-2</v>
      </c>
      <c r="O12" s="63">
        <v>3.368951048259404E-2</v>
      </c>
      <c r="P12" s="64">
        <v>3.4518932881682396E-2</v>
      </c>
      <c r="Q12" s="64">
        <v>3.538015033921877E-2</v>
      </c>
      <c r="R12" s="64">
        <v>3.6243773209454863E-2</v>
      </c>
      <c r="S12" s="64">
        <v>3.7109293140511625E-2</v>
      </c>
      <c r="T12" s="64">
        <v>3.7974485200361438E-2</v>
      </c>
      <c r="U12" s="64">
        <v>3.8837856408249188E-2</v>
      </c>
      <c r="V12" s="64">
        <v>3.9698464097246901E-2</v>
      </c>
      <c r="W12" s="64">
        <v>4.0555393559662062E-2</v>
      </c>
      <c r="X12" s="64">
        <v>4.1405662729173336E-2</v>
      </c>
      <c r="Y12" s="64">
        <v>4.2246736361515214E-2</v>
      </c>
      <c r="Z12" s="64">
        <v>4.3079127918255716E-2</v>
      </c>
      <c r="AA12" s="64">
        <v>4.3899514641899201E-2</v>
      </c>
      <c r="AB12" s="64">
        <v>4.4709321553867795E-2</v>
      </c>
      <c r="AC12" s="64">
        <v>4.5508593067085157E-2</v>
      </c>
      <c r="AD12" s="64">
        <v>4.6296144013379691E-2</v>
      </c>
      <c r="AE12" s="64">
        <v>4.7073815785672386E-2</v>
      </c>
      <c r="AF12" s="64">
        <v>4.7838717738310034E-2</v>
      </c>
      <c r="AG12" s="64">
        <v>4.8591397667515863E-2</v>
      </c>
      <c r="AH12" s="64">
        <v>4.9332144534931482E-2</v>
      </c>
      <c r="AI12" s="64">
        <v>5.0059791429809951E-2</v>
      </c>
      <c r="AJ12" s="64">
        <v>5.0775465036400048E-2</v>
      </c>
      <c r="AK12" s="64">
        <v>5.1477432345299987E-2</v>
      </c>
      <c r="AL12" s="64">
        <v>5.2166007014171928E-2</v>
      </c>
      <c r="AM12" s="64">
        <v>5.2839371148127728E-2</v>
      </c>
      <c r="AN12" s="64">
        <v>5.3494138342571357E-2</v>
      </c>
      <c r="AO12" s="64">
        <v>5.4134131376436988E-2</v>
      </c>
      <c r="AP12" s="64">
        <v>5.4759422434339219E-2</v>
      </c>
      <c r="AQ12" s="65">
        <v>5.5369023186295274E-2</v>
      </c>
    </row>
    <row r="13" spans="1:43" x14ac:dyDescent="0.3">
      <c r="A13" s="43" t="s">
        <v>8</v>
      </c>
      <c r="B13" s="34" t="s">
        <v>22</v>
      </c>
      <c r="C13" s="34" t="s">
        <v>58</v>
      </c>
      <c r="D13" s="34" t="s">
        <v>80</v>
      </c>
      <c r="E13" s="34" t="s">
        <v>80</v>
      </c>
      <c r="F13" s="34" t="s">
        <v>80</v>
      </c>
      <c r="G13" s="96" t="s">
        <v>92</v>
      </c>
      <c r="H13" s="36"/>
      <c r="I13" s="36" t="s">
        <v>93</v>
      </c>
      <c r="J13" s="36" t="s">
        <v>93</v>
      </c>
      <c r="K13" s="63">
        <v>2.3611715158102236</v>
      </c>
      <c r="L13" s="63">
        <v>2.2942043152232952</v>
      </c>
      <c r="M13" s="63">
        <v>1.5025488531906159</v>
      </c>
      <c r="N13" s="63">
        <v>1.6719633950094062</v>
      </c>
      <c r="O13" s="63">
        <v>3.285018335032083</v>
      </c>
      <c r="P13" s="64">
        <v>3.3658941847984152</v>
      </c>
      <c r="Q13" s="64">
        <v>3.449870327459152</v>
      </c>
      <c r="R13" s="64">
        <v>3.5340810186398497</v>
      </c>
      <c r="S13" s="64">
        <v>3.618476689640358</v>
      </c>
      <c r="T13" s="64">
        <v>3.7028403903655214</v>
      </c>
      <c r="U13" s="64">
        <v>3.7870265422930003</v>
      </c>
      <c r="V13" s="64">
        <v>3.8709432272530777</v>
      </c>
      <c r="W13" s="64">
        <v>3.9545012533430501</v>
      </c>
      <c r="X13" s="64">
        <v>4.0374098433328074</v>
      </c>
      <c r="Y13" s="64">
        <v>4.1194217890030362</v>
      </c>
      <c r="Z13" s="64">
        <v>4.2005871572927065</v>
      </c>
      <c r="AA13" s="64">
        <v>4.2805819506387879</v>
      </c>
      <c r="AB13" s="64">
        <v>4.3595451209415144</v>
      </c>
      <c r="AC13" s="64">
        <v>4.4374809988446504</v>
      </c>
      <c r="AD13" s="64">
        <v>4.5142740202121194</v>
      </c>
      <c r="AE13" s="64">
        <v>4.5901037367625666</v>
      </c>
      <c r="AF13" s="64">
        <v>4.6646882855708593</v>
      </c>
      <c r="AG13" s="64">
        <v>4.7380810815014884</v>
      </c>
      <c r="AH13" s="64">
        <v>4.8103103008110155</v>
      </c>
      <c r="AI13" s="64">
        <v>4.8812621596200039</v>
      </c>
      <c r="AJ13" s="64">
        <v>4.9510465193767796</v>
      </c>
      <c r="AK13" s="64">
        <v>5.0194943966922079</v>
      </c>
      <c r="AL13" s="64">
        <v>5.0866363758982178</v>
      </c>
      <c r="AM13" s="64">
        <v>5.1522951965373798</v>
      </c>
      <c r="AN13" s="64">
        <v>5.2161406549044917</v>
      </c>
      <c r="AO13" s="64">
        <v>5.2785455049728123</v>
      </c>
      <c r="AP13" s="64">
        <v>5.3395167853659098</v>
      </c>
      <c r="AQ13" s="65">
        <v>5.3989581253717143</v>
      </c>
    </row>
    <row r="14" spans="1:43" x14ac:dyDescent="0.3">
      <c r="A14" s="43" t="s">
        <v>8</v>
      </c>
      <c r="B14" s="34" t="s">
        <v>18</v>
      </c>
      <c r="C14" s="34" t="s">
        <v>54</v>
      </c>
      <c r="D14" s="34" t="s">
        <v>80</v>
      </c>
      <c r="E14" s="34" t="s">
        <v>80</v>
      </c>
      <c r="F14" s="34" t="s">
        <v>80</v>
      </c>
      <c r="G14" s="96" t="s">
        <v>92</v>
      </c>
      <c r="H14" s="36"/>
      <c r="I14" s="36" t="s">
        <v>93</v>
      </c>
      <c r="J14" s="36" t="s">
        <v>93</v>
      </c>
      <c r="K14" s="63">
        <v>8.3331675989015306</v>
      </c>
      <c r="L14" s="63">
        <v>9.6687671816285388</v>
      </c>
      <c r="M14" s="63">
        <v>7.927382860519919</v>
      </c>
      <c r="N14" s="63">
        <v>9.4161795250941598</v>
      </c>
      <c r="O14" s="63">
        <v>9.8682968224004188</v>
      </c>
      <c r="P14" s="64">
        <v>10.202832084679793</v>
      </c>
      <c r="Q14" s="64">
        <v>10.555850074809713</v>
      </c>
      <c r="R14" s="64">
        <v>10.935860677502864</v>
      </c>
      <c r="S14" s="64">
        <v>11.322990145486466</v>
      </c>
      <c r="T14" s="64">
        <v>11.745337677913113</v>
      </c>
      <c r="U14" s="64">
        <v>12.197533178512767</v>
      </c>
      <c r="V14" s="64">
        <v>12.65859993266055</v>
      </c>
      <c r="W14" s="64">
        <v>13.154817050020842</v>
      </c>
      <c r="X14" s="64">
        <v>13.684956177136682</v>
      </c>
      <c r="Y14" s="64">
        <v>14.251513362870142</v>
      </c>
      <c r="Z14" s="64">
        <v>14.858627832128409</v>
      </c>
      <c r="AA14" s="64">
        <v>15.522808496224549</v>
      </c>
      <c r="AB14" s="64">
        <v>16.23220084450201</v>
      </c>
      <c r="AC14" s="64">
        <v>16.522384977942767</v>
      </c>
      <c r="AD14" s="64">
        <v>16.8083138332963</v>
      </c>
      <c r="AE14" s="64">
        <v>17.090655948099936</v>
      </c>
      <c r="AF14" s="64">
        <v>17.3683618423083</v>
      </c>
      <c r="AG14" s="64">
        <v>17.641630399241649</v>
      </c>
      <c r="AH14" s="64">
        <v>17.910566529536961</v>
      </c>
      <c r="AI14" s="64">
        <v>18.174746573676408</v>
      </c>
      <c r="AJ14" s="64">
        <v>18.4345795865143</v>
      </c>
      <c r="AK14" s="64">
        <v>18.689436380317574</v>
      </c>
      <c r="AL14" s="64">
        <v>18.939430831879516</v>
      </c>
      <c r="AM14" s="64">
        <v>19.183902934876773</v>
      </c>
      <c r="AN14" s="64">
        <v>19.421623218638956</v>
      </c>
      <c r="AO14" s="64">
        <v>19.653979584240982</v>
      </c>
      <c r="AP14" s="64">
        <v>19.880998239084832</v>
      </c>
      <c r="AQ14" s="65">
        <v>20.102320359322956</v>
      </c>
    </row>
    <row r="15" spans="1:43" x14ac:dyDescent="0.3">
      <c r="A15" s="43" t="s">
        <v>8</v>
      </c>
      <c r="B15" s="34" t="s">
        <v>17</v>
      </c>
      <c r="C15" s="34" t="s">
        <v>53</v>
      </c>
      <c r="D15" s="34" t="s">
        <v>80</v>
      </c>
      <c r="E15" s="34" t="s">
        <v>80</v>
      </c>
      <c r="F15" s="34" t="s">
        <v>80</v>
      </c>
      <c r="G15" s="96" t="s">
        <v>92</v>
      </c>
      <c r="H15" s="36"/>
      <c r="I15" s="36" t="s">
        <v>93</v>
      </c>
      <c r="J15" s="36" t="s">
        <v>93</v>
      </c>
      <c r="K15" s="63">
        <v>3.3038639665718952</v>
      </c>
      <c r="L15" s="63">
        <v>1.007884834940088</v>
      </c>
      <c r="M15" s="63">
        <v>1.0858003345388914</v>
      </c>
      <c r="N15" s="63">
        <v>0.90190491934791162</v>
      </c>
      <c r="O15" s="63">
        <v>0.72020821487417386</v>
      </c>
      <c r="P15" s="64">
        <v>0.73793945575203423</v>
      </c>
      <c r="Q15" s="64">
        <v>0.75635040559445499</v>
      </c>
      <c r="R15" s="64">
        <v>0.77481277791116177</v>
      </c>
      <c r="S15" s="64">
        <v>0.79331570524833606</v>
      </c>
      <c r="T15" s="64">
        <v>0.81181162341460578</v>
      </c>
      <c r="U15" s="64">
        <v>0.83026861573949751</v>
      </c>
      <c r="V15" s="64">
        <v>0.84866653006123471</v>
      </c>
      <c r="W15" s="64">
        <v>0.86698581192548074</v>
      </c>
      <c r="X15" s="64">
        <v>0.88516271126192692</v>
      </c>
      <c r="Y15" s="64">
        <v>0.90314303008073693</v>
      </c>
      <c r="Z15" s="64">
        <v>0.92093774506972881</v>
      </c>
      <c r="AA15" s="64">
        <v>0.93847582292476373</v>
      </c>
      <c r="AB15" s="64">
        <v>0.9557877274940807</v>
      </c>
      <c r="AC15" s="64">
        <v>0.9728744082290669</v>
      </c>
      <c r="AD15" s="64">
        <v>0.98971052882055788</v>
      </c>
      <c r="AE15" s="64">
        <v>1.0063354542308078</v>
      </c>
      <c r="AF15" s="64">
        <v>1.022687388763889</v>
      </c>
      <c r="AG15" s="64">
        <v>1.0387780431076208</v>
      </c>
      <c r="AH15" s="64">
        <v>1.0546135946313115</v>
      </c>
      <c r="AI15" s="64">
        <v>1.0701690973296936</v>
      </c>
      <c r="AJ15" s="64">
        <v>1.0854686372532885</v>
      </c>
      <c r="AK15" s="64">
        <v>1.1004751664429617</v>
      </c>
      <c r="AL15" s="64">
        <v>1.1151953902150482</v>
      </c>
      <c r="AM15" s="64">
        <v>1.1295904459439572</v>
      </c>
      <c r="AN15" s="64">
        <v>1.1435879396894379</v>
      </c>
      <c r="AO15" s="64">
        <v>1.1572695941228086</v>
      </c>
      <c r="AP15" s="64">
        <v>1.170636952393604</v>
      </c>
      <c r="AQ15" s="65">
        <v>1.1836688861635842</v>
      </c>
    </row>
    <row r="16" spans="1:43" x14ac:dyDescent="0.3">
      <c r="A16" s="43" t="s">
        <v>8</v>
      </c>
      <c r="B16" s="34" t="s">
        <v>16</v>
      </c>
      <c r="C16" s="34" t="s">
        <v>52</v>
      </c>
      <c r="D16" s="34" t="s">
        <v>80</v>
      </c>
      <c r="E16" s="34" t="s">
        <v>80</v>
      </c>
      <c r="F16" s="34" t="s">
        <v>80</v>
      </c>
      <c r="G16" s="96" t="s">
        <v>92</v>
      </c>
      <c r="H16" s="36"/>
      <c r="I16" s="36" t="s">
        <v>93</v>
      </c>
      <c r="J16" s="36" t="s">
        <v>93</v>
      </c>
      <c r="K16" s="63">
        <v>0.4508781892651425</v>
      </c>
      <c r="L16" s="63">
        <v>0.51429754007167194</v>
      </c>
      <c r="M16" s="63">
        <v>1.0817272352480691</v>
      </c>
      <c r="N16" s="63">
        <v>0.7437644897731287</v>
      </c>
      <c r="O16" s="63">
        <v>0.64499838944481613</v>
      </c>
      <c r="P16" s="64">
        <v>0.66087799422143778</v>
      </c>
      <c r="Q16" s="64">
        <v>0.6773663273885141</v>
      </c>
      <c r="R16" s="64">
        <v>0.69390071308930334</v>
      </c>
      <c r="S16" s="64">
        <v>0.71047141873527675</v>
      </c>
      <c r="T16" s="64">
        <v>0.72703584716328529</v>
      </c>
      <c r="U16" s="64">
        <v>0.74356541469346171</v>
      </c>
      <c r="V16" s="64">
        <v>0.76004207361179599</v>
      </c>
      <c r="W16" s="64">
        <v>0.77644831149439031</v>
      </c>
      <c r="X16" s="64">
        <v>0.79272703555637092</v>
      </c>
      <c r="Y16" s="64">
        <v>0.80882970758971184</v>
      </c>
      <c r="Z16" s="64">
        <v>0.82476615800986497</v>
      </c>
      <c r="AA16" s="64">
        <v>0.84047277137087972</v>
      </c>
      <c r="AB16" s="64">
        <v>0.85597683024555193</v>
      </c>
      <c r="AC16" s="64">
        <v>0.87127918493606227</v>
      </c>
      <c r="AD16" s="64">
        <v>0.88635714495059437</v>
      </c>
      <c r="AE16" s="64">
        <v>0.90124596445138949</v>
      </c>
      <c r="AF16" s="64">
        <v>0.91589030093675872</v>
      </c>
      <c r="AG16" s="64">
        <v>0.93030064217208253</v>
      </c>
      <c r="AH16" s="64">
        <v>0.94448252043701653</v>
      </c>
      <c r="AI16" s="64">
        <v>0.95841359478502819</v>
      </c>
      <c r="AJ16" s="64">
        <v>0.97211543601116501</v>
      </c>
      <c r="AK16" s="64">
        <v>0.98555486499655498</v>
      </c>
      <c r="AL16" s="64">
        <v>0.99873788683548503</v>
      </c>
      <c r="AM16" s="64">
        <v>1.011629697244419</v>
      </c>
      <c r="AN16" s="64">
        <v>1.024165462229655</v>
      </c>
      <c r="AO16" s="64">
        <v>1.0364183703362453</v>
      </c>
      <c r="AP16" s="64">
        <v>1.0483898035658721</v>
      </c>
      <c r="AQ16" s="65">
        <v>1.0600608399681122</v>
      </c>
    </row>
    <row r="17" spans="1:43" x14ac:dyDescent="0.3">
      <c r="A17" s="43" t="s">
        <v>8</v>
      </c>
      <c r="B17" s="34" t="s">
        <v>15</v>
      </c>
      <c r="C17" s="34" t="s">
        <v>51</v>
      </c>
      <c r="D17" s="34" t="s">
        <v>80</v>
      </c>
      <c r="E17" s="34" t="s">
        <v>80</v>
      </c>
      <c r="F17" s="34" t="s">
        <v>80</v>
      </c>
      <c r="G17" s="96" t="s">
        <v>92</v>
      </c>
      <c r="H17" s="36"/>
      <c r="I17" s="36" t="s">
        <v>93</v>
      </c>
      <c r="J17" s="36" t="s">
        <v>93</v>
      </c>
      <c r="K17" s="63">
        <v>6.1960213539563664</v>
      </c>
      <c r="L17" s="63">
        <v>5.4878031933151217</v>
      </c>
      <c r="M17" s="63">
        <v>6.0611066159661497</v>
      </c>
      <c r="N17" s="63">
        <v>6.1711396025527936</v>
      </c>
      <c r="O17" s="63">
        <v>6.4037282812162113</v>
      </c>
      <c r="P17" s="64">
        <v>6.5613855341127909</v>
      </c>
      <c r="Q17" s="64">
        <v>6.7250864163785682</v>
      </c>
      <c r="R17" s="64">
        <v>6.8892445213558826</v>
      </c>
      <c r="S17" s="64">
        <v>7.0537632211252994</v>
      </c>
      <c r="T17" s="64">
        <v>7.2182195988814115</v>
      </c>
      <c r="U17" s="64">
        <v>7.3823298676843701</v>
      </c>
      <c r="V17" s="64">
        <v>7.5459148446733986</v>
      </c>
      <c r="W17" s="64">
        <v>7.7088006615008817</v>
      </c>
      <c r="X17" s="64">
        <v>7.8704204846876475</v>
      </c>
      <c r="Y17" s="64">
        <v>8.0302924130374418</v>
      </c>
      <c r="Z17" s="64">
        <v>8.1885140457233412</v>
      </c>
      <c r="AA17" s="64">
        <v>8.3444537904235307</v>
      </c>
      <c r="AB17" s="64">
        <v>8.4983825163151394</v>
      </c>
      <c r="AC17" s="64">
        <v>8.6503086654411376</v>
      </c>
      <c r="AD17" s="64">
        <v>8.8000069601162867</v>
      </c>
      <c r="AE17" s="64">
        <v>8.9478274137351441</v>
      </c>
      <c r="AF17" s="64">
        <v>9.0932205701300379</v>
      </c>
      <c r="AG17" s="64">
        <v>9.2362905548319372</v>
      </c>
      <c r="AH17" s="64">
        <v>9.3770922938937886</v>
      </c>
      <c r="AI17" s="64">
        <v>9.5154039800157904</v>
      </c>
      <c r="AJ17" s="64">
        <v>9.6514397742137739</v>
      </c>
      <c r="AK17" s="64">
        <v>9.7848702647165755</v>
      </c>
      <c r="AL17" s="64">
        <v>9.9157550718158802</v>
      </c>
      <c r="AM17" s="64">
        <v>10.04374864864144</v>
      </c>
      <c r="AN17" s="64">
        <v>10.168207304781237</v>
      </c>
      <c r="AO17" s="64">
        <v>10.289857677019924</v>
      </c>
      <c r="AP17" s="64">
        <v>10.408713486265029</v>
      </c>
      <c r="AQ17" s="65">
        <v>10.524586869986901</v>
      </c>
    </row>
    <row r="18" spans="1:43" x14ac:dyDescent="0.3">
      <c r="A18" s="43" t="s">
        <v>8</v>
      </c>
      <c r="B18" s="34" t="s">
        <v>24</v>
      </c>
      <c r="C18" s="34" t="s">
        <v>59</v>
      </c>
      <c r="D18" s="34" t="s">
        <v>80</v>
      </c>
      <c r="E18" s="34" t="s">
        <v>80</v>
      </c>
      <c r="F18" s="34" t="s">
        <v>80</v>
      </c>
      <c r="G18" s="96" t="s">
        <v>92</v>
      </c>
      <c r="H18" s="36"/>
      <c r="I18" s="36" t="s">
        <v>93</v>
      </c>
      <c r="J18" s="36" t="s">
        <v>93</v>
      </c>
      <c r="K18" s="63">
        <v>0.81973599450096035</v>
      </c>
      <c r="L18" s="63">
        <v>2.9518329424996104</v>
      </c>
      <c r="M18" s="63">
        <v>2.8621534821971615</v>
      </c>
      <c r="N18" s="63">
        <v>3.2247064861464434</v>
      </c>
      <c r="O18" s="63">
        <v>3.6870229209869909</v>
      </c>
      <c r="P18" s="64">
        <v>3.7777959643708887</v>
      </c>
      <c r="Q18" s="64">
        <v>3.8720486994330772</v>
      </c>
      <c r="R18" s="64">
        <v>3.9665646859237151</v>
      </c>
      <c r="S18" s="64">
        <v>4.0612882891659208</v>
      </c>
      <c r="T18" s="64">
        <v>4.1559760097657898</v>
      </c>
      <c r="U18" s="64">
        <v>4.2504644540086058</v>
      </c>
      <c r="V18" s="64">
        <v>4.3446504552255609</v>
      </c>
      <c r="W18" s="64">
        <v>4.4384339066421719</v>
      </c>
      <c r="X18" s="64">
        <v>4.5314884471234391</v>
      </c>
      <c r="Y18" s="64">
        <v>4.6235366163090523</v>
      </c>
      <c r="Z18" s="64">
        <v>4.714634608086758</v>
      </c>
      <c r="AA18" s="64">
        <v>4.8044187756456704</v>
      </c>
      <c r="AB18" s="64">
        <v>4.8930450751445766</v>
      </c>
      <c r="AC18" s="64">
        <v>4.9805183671903874</v>
      </c>
      <c r="AD18" s="64">
        <v>5.0667089454694381</v>
      </c>
      <c r="AE18" s="64">
        <v>5.1518183343674799</v>
      </c>
      <c r="AF18" s="64">
        <v>5.2355301779438301</v>
      </c>
      <c r="AG18" s="64">
        <v>5.3179044277146179</v>
      </c>
      <c r="AH18" s="64">
        <v>5.3989727080098087</v>
      </c>
      <c r="AI18" s="64">
        <v>5.4786073106315376</v>
      </c>
      <c r="AJ18" s="64">
        <v>5.5569315413384937</v>
      </c>
      <c r="AK18" s="64">
        <v>5.6337557373752638</v>
      </c>
      <c r="AL18" s="64">
        <v>5.7091142258357461</v>
      </c>
      <c r="AM18" s="64">
        <v>5.7828080539888242</v>
      </c>
      <c r="AN18" s="64">
        <v>5.8544666094039082</v>
      </c>
      <c r="AO18" s="64">
        <v>5.924508261874748</v>
      </c>
      <c r="AP18" s="64">
        <v>5.992940911377473</v>
      </c>
      <c r="AQ18" s="65">
        <v>6.0596563938204167</v>
      </c>
    </row>
    <row r="19" spans="1:43" x14ac:dyDescent="0.3">
      <c r="A19" s="43" t="s">
        <v>8</v>
      </c>
      <c r="B19" s="34" t="s">
        <v>20</v>
      </c>
      <c r="C19" s="34" t="s">
        <v>56</v>
      </c>
      <c r="D19" s="34" t="s">
        <v>80</v>
      </c>
      <c r="E19" s="34" t="s">
        <v>80</v>
      </c>
      <c r="F19" s="34" t="s">
        <v>80</v>
      </c>
      <c r="G19" s="96" t="s">
        <v>92</v>
      </c>
      <c r="H19" s="36"/>
      <c r="I19" s="36" t="s">
        <v>93</v>
      </c>
      <c r="J19" s="36" t="s">
        <v>93</v>
      </c>
      <c r="K19" s="63">
        <v>4.6879491847978514</v>
      </c>
      <c r="L19" s="63">
        <v>4.8991720958092744</v>
      </c>
      <c r="M19" s="63">
        <v>0</v>
      </c>
      <c r="N19" s="63">
        <v>0</v>
      </c>
      <c r="O19" s="63">
        <v>0</v>
      </c>
      <c r="P19" s="64">
        <v>0</v>
      </c>
      <c r="Q19" s="64">
        <v>0</v>
      </c>
      <c r="R19" s="64">
        <v>0</v>
      </c>
      <c r="S19" s="64">
        <v>0</v>
      </c>
      <c r="T19" s="64">
        <v>0</v>
      </c>
      <c r="U19" s="64">
        <v>0</v>
      </c>
      <c r="V19" s="64">
        <v>0</v>
      </c>
      <c r="W19" s="64">
        <v>0</v>
      </c>
      <c r="X19" s="64">
        <v>0</v>
      </c>
      <c r="Y19" s="64">
        <v>0</v>
      </c>
      <c r="Z19" s="64">
        <v>0</v>
      </c>
      <c r="AA19" s="64">
        <v>0</v>
      </c>
      <c r="AB19" s="64">
        <v>0</v>
      </c>
      <c r="AC19" s="64">
        <v>0</v>
      </c>
      <c r="AD19" s="64">
        <v>0</v>
      </c>
      <c r="AE19" s="64">
        <v>0</v>
      </c>
      <c r="AF19" s="64">
        <v>0</v>
      </c>
      <c r="AG19" s="64">
        <v>0</v>
      </c>
      <c r="AH19" s="64">
        <v>0</v>
      </c>
      <c r="AI19" s="64">
        <v>0</v>
      </c>
      <c r="AJ19" s="64">
        <v>0</v>
      </c>
      <c r="AK19" s="64">
        <v>0</v>
      </c>
      <c r="AL19" s="64">
        <v>0</v>
      </c>
      <c r="AM19" s="64">
        <v>0</v>
      </c>
      <c r="AN19" s="64">
        <v>0</v>
      </c>
      <c r="AO19" s="64">
        <v>0</v>
      </c>
      <c r="AP19" s="64">
        <v>0</v>
      </c>
      <c r="AQ19" s="65">
        <v>0</v>
      </c>
    </row>
    <row r="20" spans="1:43" x14ac:dyDescent="0.3">
      <c r="A20" s="43" t="s">
        <v>8</v>
      </c>
      <c r="B20" s="34" t="s">
        <v>19</v>
      </c>
      <c r="C20" s="34" t="s">
        <v>55</v>
      </c>
      <c r="D20" s="34" t="s">
        <v>80</v>
      </c>
      <c r="E20" s="34" t="s">
        <v>80</v>
      </c>
      <c r="F20" s="34" t="s">
        <v>80</v>
      </c>
      <c r="G20" s="36" t="s">
        <v>84</v>
      </c>
      <c r="H20" s="36">
        <v>0</v>
      </c>
      <c r="I20" s="36" t="s">
        <v>93</v>
      </c>
      <c r="J20" s="36" t="s">
        <v>93</v>
      </c>
      <c r="K20" s="63">
        <v>0</v>
      </c>
      <c r="L20" s="63">
        <v>0</v>
      </c>
      <c r="M20" s="63">
        <v>0</v>
      </c>
      <c r="N20" s="63">
        <v>0</v>
      </c>
      <c r="O20" s="63">
        <v>0</v>
      </c>
      <c r="P20" s="64">
        <v>0</v>
      </c>
      <c r="Q20" s="64">
        <v>0</v>
      </c>
      <c r="R20" s="64">
        <v>0</v>
      </c>
      <c r="S20" s="64">
        <v>0</v>
      </c>
      <c r="T20" s="64">
        <v>0</v>
      </c>
      <c r="U20" s="64">
        <v>0</v>
      </c>
      <c r="V20" s="64">
        <v>0</v>
      </c>
      <c r="W20" s="64">
        <v>0</v>
      </c>
      <c r="X20" s="64">
        <v>0</v>
      </c>
      <c r="Y20" s="64">
        <v>0</v>
      </c>
      <c r="Z20" s="64">
        <v>0</v>
      </c>
      <c r="AA20" s="64">
        <v>0</v>
      </c>
      <c r="AB20" s="64">
        <v>0</v>
      </c>
      <c r="AC20" s="64">
        <v>0</v>
      </c>
      <c r="AD20" s="64">
        <v>0</v>
      </c>
      <c r="AE20" s="64">
        <v>0</v>
      </c>
      <c r="AF20" s="64">
        <v>0</v>
      </c>
      <c r="AG20" s="64">
        <v>0</v>
      </c>
      <c r="AH20" s="64">
        <v>0</v>
      </c>
      <c r="AI20" s="64">
        <v>0</v>
      </c>
      <c r="AJ20" s="64">
        <v>0</v>
      </c>
      <c r="AK20" s="64">
        <v>0</v>
      </c>
      <c r="AL20" s="64">
        <v>0</v>
      </c>
      <c r="AM20" s="64">
        <v>0</v>
      </c>
      <c r="AN20" s="64">
        <v>0</v>
      </c>
      <c r="AO20" s="64">
        <v>0</v>
      </c>
      <c r="AP20" s="64">
        <v>0</v>
      </c>
      <c r="AQ20" s="65">
        <v>0</v>
      </c>
    </row>
    <row r="21" spans="1:43" x14ac:dyDescent="0.3">
      <c r="A21" s="43" t="s">
        <v>8</v>
      </c>
      <c r="B21" s="34" t="s">
        <v>136</v>
      </c>
      <c r="C21" s="34" t="s">
        <v>137</v>
      </c>
      <c r="D21" s="34" t="s">
        <v>80</v>
      </c>
      <c r="E21" s="34" t="s">
        <v>80</v>
      </c>
      <c r="F21" s="34" t="s">
        <v>80</v>
      </c>
      <c r="G21" s="96" t="s">
        <v>92</v>
      </c>
      <c r="H21" s="36"/>
      <c r="I21" s="36" t="s">
        <v>93</v>
      </c>
      <c r="J21" s="36" t="s">
        <v>93</v>
      </c>
      <c r="K21" s="63">
        <v>3.878479091095552</v>
      </c>
      <c r="L21" s="63">
        <v>3.8288125233931636</v>
      </c>
      <c r="M21" s="63">
        <v>3.8943478187762777</v>
      </c>
      <c r="N21" s="63">
        <v>3.7709736560059506</v>
      </c>
      <c r="O21" s="63">
        <v>3.6491204171615337</v>
      </c>
      <c r="P21" s="64">
        <v>3.7389603159195808</v>
      </c>
      <c r="Q21" s="64">
        <v>3.8322441352121057</v>
      </c>
      <c r="R21" s="64">
        <v>3.9257884997149501</v>
      </c>
      <c r="S21" s="64">
        <v>4.0195383466743264</v>
      </c>
      <c r="T21" s="64">
        <v>4.1132526798640354</v>
      </c>
      <c r="U21" s="64">
        <v>4.2067697852526802</v>
      </c>
      <c r="V21" s="64">
        <v>4.2999875567222388</v>
      </c>
      <c r="W21" s="64">
        <v>4.3928069165933783</v>
      </c>
      <c r="X21" s="64">
        <v>4.4849048587154412</v>
      </c>
      <c r="Y21" s="64">
        <v>4.5760067750137114</v>
      </c>
      <c r="Z21" s="64">
        <v>4.6661682817041692</v>
      </c>
      <c r="AA21" s="64">
        <v>4.7550294702560905</v>
      </c>
      <c r="AB21" s="64">
        <v>4.8427446936028327</v>
      </c>
      <c r="AC21" s="64">
        <v>4.9293187623843888</v>
      </c>
      <c r="AD21" s="64">
        <v>5.0146233036647692</v>
      </c>
      <c r="AE21" s="64">
        <v>5.0988577701640576</v>
      </c>
      <c r="AF21" s="64">
        <v>5.1817090580727641</v>
      </c>
      <c r="AG21" s="64">
        <v>5.2632365026069241</v>
      </c>
      <c r="AH21" s="64">
        <v>5.3434714029991799</v>
      </c>
      <c r="AI21" s="64">
        <v>5.4222873638887599</v>
      </c>
      <c r="AJ21" s="64">
        <v>5.4998064234542241</v>
      </c>
      <c r="AK21" s="64">
        <v>5.5758408686685632</v>
      </c>
      <c r="AL21" s="64">
        <v>5.6504246737440047</v>
      </c>
      <c r="AM21" s="64">
        <v>5.7233609311785534</v>
      </c>
      <c r="AN21" s="64">
        <v>5.7942828384281793</v>
      </c>
      <c r="AO21" s="64">
        <v>5.8636044644555696</v>
      </c>
      <c r="AP21" s="64">
        <v>5.9313336280252944</v>
      </c>
      <c r="AQ21" s="65">
        <v>5.9973632769698577</v>
      </c>
    </row>
    <row r="22" spans="1:43" x14ac:dyDescent="0.3">
      <c r="A22" s="43" t="s">
        <v>8</v>
      </c>
      <c r="B22" s="34" t="s">
        <v>23</v>
      </c>
      <c r="C22" s="34" t="s">
        <v>138</v>
      </c>
      <c r="D22" s="34" t="s">
        <v>80</v>
      </c>
      <c r="E22" s="34" t="s">
        <v>80</v>
      </c>
      <c r="F22" s="34" t="s">
        <v>80</v>
      </c>
      <c r="G22" s="36" t="s">
        <v>84</v>
      </c>
      <c r="H22" s="36">
        <v>0</v>
      </c>
      <c r="I22" s="36" t="s">
        <v>93</v>
      </c>
      <c r="J22" s="36" t="s">
        <v>93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  <c r="P22" s="64">
        <v>0</v>
      </c>
      <c r="Q22" s="64">
        <v>0</v>
      </c>
      <c r="R22" s="64">
        <v>0</v>
      </c>
      <c r="S22" s="64">
        <v>0</v>
      </c>
      <c r="T22" s="64">
        <v>0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4">
        <v>0</v>
      </c>
      <c r="AA22" s="64">
        <v>0</v>
      </c>
      <c r="AB22" s="64">
        <v>0</v>
      </c>
      <c r="AC22" s="64">
        <v>0</v>
      </c>
      <c r="AD22" s="64">
        <v>0</v>
      </c>
      <c r="AE22" s="64">
        <v>0</v>
      </c>
      <c r="AF22" s="64">
        <v>0</v>
      </c>
      <c r="AG22" s="64">
        <v>0</v>
      </c>
      <c r="AH22" s="64">
        <v>0</v>
      </c>
      <c r="AI22" s="64">
        <v>0</v>
      </c>
      <c r="AJ22" s="64">
        <v>0</v>
      </c>
      <c r="AK22" s="64">
        <v>0</v>
      </c>
      <c r="AL22" s="64">
        <v>0</v>
      </c>
      <c r="AM22" s="64">
        <v>0</v>
      </c>
      <c r="AN22" s="64">
        <v>0</v>
      </c>
      <c r="AO22" s="64">
        <v>0</v>
      </c>
      <c r="AP22" s="64">
        <v>0</v>
      </c>
      <c r="AQ22" s="65">
        <v>0</v>
      </c>
    </row>
    <row r="23" spans="1:43" x14ac:dyDescent="0.3">
      <c r="A23" s="43" t="s">
        <v>8</v>
      </c>
      <c r="B23" s="34" t="s">
        <v>28</v>
      </c>
      <c r="C23" s="34" t="s">
        <v>63</v>
      </c>
      <c r="D23" s="34" t="s">
        <v>80</v>
      </c>
      <c r="E23" s="34" t="s">
        <v>80</v>
      </c>
      <c r="F23" s="34" t="s">
        <v>80</v>
      </c>
      <c r="G23" s="96" t="s">
        <v>92</v>
      </c>
      <c r="H23" s="36"/>
      <c r="I23" s="36" t="s">
        <v>93</v>
      </c>
      <c r="J23" s="36" t="s">
        <v>93</v>
      </c>
      <c r="K23" s="63">
        <v>57.879108955313448</v>
      </c>
      <c r="L23" s="63">
        <v>57.14600595497113</v>
      </c>
      <c r="M23" s="63">
        <v>58.115920292139762</v>
      </c>
      <c r="N23" s="63">
        <v>56.275410503153175</v>
      </c>
      <c r="O23" s="63">
        <v>54.456498621465691</v>
      </c>
      <c r="P23" s="64">
        <v>55.506154176583301</v>
      </c>
      <c r="Q23" s="64">
        <v>56.590362248617545</v>
      </c>
      <c r="R23" s="64">
        <v>57.671853399036209</v>
      </c>
      <c r="S23" s="64">
        <v>58.750113692940488</v>
      </c>
      <c r="T23" s="64">
        <v>59.822508222597484</v>
      </c>
      <c r="U23" s="64">
        <v>60.887353036015561</v>
      </c>
      <c r="V23" s="64">
        <v>61.94366719196266</v>
      </c>
      <c r="W23" s="64">
        <v>62.990516857131098</v>
      </c>
      <c r="X23" s="64">
        <v>64.024465622644072</v>
      </c>
      <c r="Y23" s="64">
        <v>65.042673084850094</v>
      </c>
      <c r="Z23" s="64">
        <v>66.046014914628728</v>
      </c>
      <c r="AA23" s="64">
        <v>67.030738577788185</v>
      </c>
      <c r="AB23" s="64">
        <v>67.998819810043486</v>
      </c>
      <c r="AC23" s="64">
        <v>68.950549604715718</v>
      </c>
      <c r="AD23" s="64">
        <v>69.884747783295381</v>
      </c>
      <c r="AE23" s="64">
        <v>70.80382066631644</v>
      </c>
      <c r="AF23" s="64">
        <v>71.704559931375627</v>
      </c>
      <c r="AG23" s="64">
        <v>72.587830206340797</v>
      </c>
      <c r="AH23" s="64">
        <v>73.454174027831328</v>
      </c>
      <c r="AI23" s="64">
        <v>74.302422722789728</v>
      </c>
      <c r="AJ23" s="64">
        <v>75.134081117084847</v>
      </c>
      <c r="AK23" s="64">
        <v>75.947315987551406</v>
      </c>
      <c r="AL23" s="64">
        <v>76.742673946221927</v>
      </c>
      <c r="AM23" s="64">
        <v>77.518233849227101</v>
      </c>
      <c r="AN23" s="64">
        <v>78.270288110483676</v>
      </c>
      <c r="AO23" s="64">
        <v>79.003419843826578</v>
      </c>
      <c r="AP23" s="64">
        <v>79.717871705073634</v>
      </c>
      <c r="AQ23" s="65">
        <v>80.412669395393408</v>
      </c>
    </row>
    <row r="24" spans="1:43" x14ac:dyDescent="0.3">
      <c r="A24" s="43" t="s">
        <v>8</v>
      </c>
      <c r="B24" s="34" t="s">
        <v>26</v>
      </c>
      <c r="C24" s="34" t="s">
        <v>61</v>
      </c>
      <c r="D24" s="34" t="s">
        <v>80</v>
      </c>
      <c r="E24" s="34" t="s">
        <v>80</v>
      </c>
      <c r="F24" s="34" t="s">
        <v>80</v>
      </c>
      <c r="G24" s="96" t="s">
        <v>92</v>
      </c>
      <c r="H24" s="36"/>
      <c r="I24" s="36" t="s">
        <v>93</v>
      </c>
      <c r="J24" s="36" t="s">
        <v>93</v>
      </c>
      <c r="K24" s="63">
        <v>9.0634113967173988</v>
      </c>
      <c r="L24" s="63">
        <v>9.5137857663846024</v>
      </c>
      <c r="M24" s="63">
        <v>9.7102315598067719</v>
      </c>
      <c r="N24" s="63">
        <v>11.106222198230309</v>
      </c>
      <c r="O24" s="63">
        <v>10.302583433019914</v>
      </c>
      <c r="P24" s="64">
        <v>10.65184101139929</v>
      </c>
      <c r="Q24" s="64">
        <v>11.020394710393704</v>
      </c>
      <c r="R24" s="64">
        <v>11.417128919967878</v>
      </c>
      <c r="S24" s="64">
        <v>11.821295283734742</v>
      </c>
      <c r="T24" s="64">
        <v>12.262229597818049</v>
      </c>
      <c r="U24" s="64">
        <v>12.734325437334043</v>
      </c>
      <c r="V24" s="64">
        <v>13.215682938865271</v>
      </c>
      <c r="W24" s="64">
        <v>13.733737710068789</v>
      </c>
      <c r="X24" s="64">
        <v>14.287207339784562</v>
      </c>
      <c r="Y24" s="64">
        <v>14.878697723651644</v>
      </c>
      <c r="Z24" s="64">
        <v>15.512530246679203</v>
      </c>
      <c r="AA24" s="64">
        <v>16.205940348705763</v>
      </c>
      <c r="AB24" s="64">
        <v>16.946551822641617</v>
      </c>
      <c r="AC24" s="64">
        <v>17.183740325789472</v>
      </c>
      <c r="AD24" s="64">
        <v>17.416559628979485</v>
      </c>
      <c r="AE24" s="64">
        <v>17.64560943137915</v>
      </c>
      <c r="AF24" s="64">
        <v>17.870090160260254</v>
      </c>
      <c r="AG24" s="64">
        <v>18.09021729672984</v>
      </c>
      <c r="AH24" s="64">
        <v>18.306126050854218</v>
      </c>
      <c r="AI24" s="64">
        <v>18.517525167894153</v>
      </c>
      <c r="AJ24" s="64">
        <v>18.724789678028714</v>
      </c>
      <c r="AK24" s="64">
        <v>18.927462708455415</v>
      </c>
      <c r="AL24" s="64">
        <v>19.125680484908198</v>
      </c>
      <c r="AM24" s="64">
        <v>19.318964223134177</v>
      </c>
      <c r="AN24" s="64">
        <v>19.506389924748202</v>
      </c>
      <c r="AO24" s="64">
        <v>19.689099785693223</v>
      </c>
      <c r="AP24" s="64">
        <v>19.867154280245167</v>
      </c>
      <c r="AQ24" s="65">
        <v>20.040310595283398</v>
      </c>
    </row>
    <row r="25" spans="1:43" x14ac:dyDescent="0.3">
      <c r="A25" s="43" t="s">
        <v>8</v>
      </c>
      <c r="B25" s="34" t="s">
        <v>25</v>
      </c>
      <c r="C25" s="34" t="s">
        <v>60</v>
      </c>
      <c r="D25" s="34" t="s">
        <v>80</v>
      </c>
      <c r="E25" s="34" t="s">
        <v>80</v>
      </c>
      <c r="F25" s="34" t="s">
        <v>80</v>
      </c>
      <c r="G25" s="96" t="s">
        <v>92</v>
      </c>
      <c r="H25" s="36"/>
      <c r="I25" s="36" t="s">
        <v>93</v>
      </c>
      <c r="J25" s="36" t="s">
        <v>93</v>
      </c>
      <c r="K25" s="63">
        <v>1.0711848288175179</v>
      </c>
      <c r="L25" s="63">
        <v>2.1998690895089372</v>
      </c>
      <c r="M25" s="63">
        <v>2.838523923194602</v>
      </c>
      <c r="N25" s="63">
        <v>3.492028208111746</v>
      </c>
      <c r="O25" s="63">
        <v>4.5353018787755452</v>
      </c>
      <c r="P25" s="64">
        <v>4.6227203675087809</v>
      </c>
      <c r="Q25" s="64">
        <v>4.7130164943358235</v>
      </c>
      <c r="R25" s="64">
        <v>4.803086347714892</v>
      </c>
      <c r="S25" s="64">
        <v>4.8928871255935036</v>
      </c>
      <c r="T25" s="64">
        <v>4.9821993848878394</v>
      </c>
      <c r="U25" s="64">
        <v>5.0708828809838549</v>
      </c>
      <c r="V25" s="64">
        <v>5.1588559181294285</v>
      </c>
      <c r="W25" s="64">
        <v>5.2460407238628344</v>
      </c>
      <c r="X25" s="64">
        <v>5.3321511036612925</v>
      </c>
      <c r="Y25" s="64">
        <v>5.4169505001194764</v>
      </c>
      <c r="Z25" s="64">
        <v>5.5005118417562198</v>
      </c>
      <c r="AA25" s="64">
        <v>5.582522606176564</v>
      </c>
      <c r="AB25" s="64">
        <v>5.6631473386253761</v>
      </c>
      <c r="AC25" s="64">
        <v>5.7424102739063851</v>
      </c>
      <c r="AD25" s="64">
        <v>5.8202131231845229</v>
      </c>
      <c r="AE25" s="64">
        <v>5.8967562921104442</v>
      </c>
      <c r="AF25" s="64">
        <v>5.9717725818926066</v>
      </c>
      <c r="AG25" s="64">
        <v>6.0453340013544352</v>
      </c>
      <c r="AH25" s="64">
        <v>6.117485734586193</v>
      </c>
      <c r="AI25" s="64">
        <v>6.1881304509616477</v>
      </c>
      <c r="AJ25" s="64">
        <v>6.2573934769296686</v>
      </c>
      <c r="AK25" s="64">
        <v>6.3251221361214824</v>
      </c>
      <c r="AL25" s="64">
        <v>6.3913619520400839</v>
      </c>
      <c r="AM25" s="64">
        <v>6.4559529260145991</v>
      </c>
      <c r="AN25" s="64">
        <v>6.5185862790644702</v>
      </c>
      <c r="AO25" s="64">
        <v>6.5796437067689642</v>
      </c>
      <c r="AP25" s="64">
        <v>6.6391454182383685</v>
      </c>
      <c r="AQ25" s="65">
        <v>6.6970102709197725</v>
      </c>
    </row>
    <row r="26" spans="1:43" x14ac:dyDescent="0.3">
      <c r="A26" s="43" t="s">
        <v>8</v>
      </c>
      <c r="B26" s="34" t="s">
        <v>27</v>
      </c>
      <c r="C26" s="34" t="s">
        <v>62</v>
      </c>
      <c r="D26" s="34" t="s">
        <v>80</v>
      </c>
      <c r="E26" s="34" t="s">
        <v>80</v>
      </c>
      <c r="F26" s="34" t="s">
        <v>80</v>
      </c>
      <c r="G26" s="96" t="s">
        <v>92</v>
      </c>
      <c r="H26" s="36"/>
      <c r="I26" s="36" t="s">
        <v>93</v>
      </c>
      <c r="J26" s="36" t="s">
        <v>93</v>
      </c>
      <c r="K26" s="63">
        <v>0.52667255799790935</v>
      </c>
      <c r="L26" s="63">
        <v>0.79474547995546296</v>
      </c>
      <c r="M26" s="63">
        <v>0.68087004125093253</v>
      </c>
      <c r="N26" s="63">
        <v>0.82882731359998818</v>
      </c>
      <c r="O26" s="63">
        <v>0.45900152145690726</v>
      </c>
      <c r="P26" s="64">
        <v>0.46784883094247826</v>
      </c>
      <c r="Q26" s="64">
        <v>0.47698737578537809</v>
      </c>
      <c r="R26" s="64">
        <v>0.48610302030991742</v>
      </c>
      <c r="S26" s="64">
        <v>0.49519143267496701</v>
      </c>
      <c r="T26" s="64">
        <v>0.50423040383865103</v>
      </c>
      <c r="U26" s="64">
        <v>0.51320574015015108</v>
      </c>
      <c r="V26" s="64">
        <v>0.52210917347748342</v>
      </c>
      <c r="W26" s="64">
        <v>0.53093283275071401</v>
      </c>
      <c r="X26" s="64">
        <v>0.53964775325593861</v>
      </c>
      <c r="Y26" s="64">
        <v>0.54822999387261895</v>
      </c>
      <c r="Z26" s="64">
        <v>0.5566869354327254</v>
      </c>
      <c r="AA26" s="64">
        <v>0.56498694867350774</v>
      </c>
      <c r="AB26" s="64">
        <v>0.57314668662485491</v>
      </c>
      <c r="AC26" s="64">
        <v>0.58116860200371523</v>
      </c>
      <c r="AD26" s="64">
        <v>0.5890427473521147</v>
      </c>
      <c r="AE26" s="64">
        <v>0.59678940500208266</v>
      </c>
      <c r="AF26" s="64">
        <v>0.60438153272906014</v>
      </c>
      <c r="AG26" s="64">
        <v>0.61182641828596718</v>
      </c>
      <c r="AH26" s="64">
        <v>0.61912863459137235</v>
      </c>
      <c r="AI26" s="64">
        <v>0.62627833116415699</v>
      </c>
      <c r="AJ26" s="64">
        <v>0.63328819184152696</v>
      </c>
      <c r="AK26" s="64">
        <v>0.64014276479967192</v>
      </c>
      <c r="AL26" s="64">
        <v>0.64684665730789725</v>
      </c>
      <c r="AM26" s="64">
        <v>0.65338367647864548</v>
      </c>
      <c r="AN26" s="64">
        <v>0.65972257190661654</v>
      </c>
      <c r="AO26" s="64">
        <v>0.6659019736226881</v>
      </c>
      <c r="AP26" s="64">
        <v>0.67192392691791614</v>
      </c>
      <c r="AQ26" s="65">
        <v>0.67778021964761093</v>
      </c>
    </row>
    <row r="27" spans="1:43" x14ac:dyDescent="0.3">
      <c r="A27" s="43" t="s">
        <v>8</v>
      </c>
      <c r="B27" s="34" t="s">
        <v>29</v>
      </c>
      <c r="C27" s="34" t="s">
        <v>64</v>
      </c>
      <c r="D27" s="34" t="s">
        <v>80</v>
      </c>
      <c r="E27" s="34" t="s">
        <v>80</v>
      </c>
      <c r="F27" s="34" t="s">
        <v>80</v>
      </c>
      <c r="G27" s="36" t="s">
        <v>84</v>
      </c>
      <c r="H27" s="36">
        <v>0</v>
      </c>
      <c r="I27" s="36" t="s">
        <v>93</v>
      </c>
      <c r="J27" s="36" t="s">
        <v>93</v>
      </c>
      <c r="K27" s="63">
        <v>0</v>
      </c>
      <c r="L27" s="63">
        <v>0</v>
      </c>
      <c r="M27" s="63">
        <v>0</v>
      </c>
      <c r="N27" s="63">
        <v>0</v>
      </c>
      <c r="O27" s="63">
        <v>0</v>
      </c>
      <c r="P27" s="64">
        <v>0</v>
      </c>
      <c r="Q27" s="64">
        <v>0</v>
      </c>
      <c r="R27" s="64">
        <v>0</v>
      </c>
      <c r="S27" s="64">
        <v>0</v>
      </c>
      <c r="T27" s="64">
        <v>0</v>
      </c>
      <c r="U27" s="64">
        <v>0</v>
      </c>
      <c r="V27" s="64">
        <v>0</v>
      </c>
      <c r="W27" s="64">
        <v>0</v>
      </c>
      <c r="X27" s="64">
        <v>0</v>
      </c>
      <c r="Y27" s="64">
        <v>0</v>
      </c>
      <c r="Z27" s="64">
        <v>0</v>
      </c>
      <c r="AA27" s="64">
        <v>0</v>
      </c>
      <c r="AB27" s="64">
        <v>0</v>
      </c>
      <c r="AC27" s="64">
        <v>0</v>
      </c>
      <c r="AD27" s="64">
        <v>0</v>
      </c>
      <c r="AE27" s="64">
        <v>0</v>
      </c>
      <c r="AF27" s="64">
        <v>0</v>
      </c>
      <c r="AG27" s="64">
        <v>0</v>
      </c>
      <c r="AH27" s="64">
        <v>0</v>
      </c>
      <c r="AI27" s="64">
        <v>0</v>
      </c>
      <c r="AJ27" s="64">
        <v>0</v>
      </c>
      <c r="AK27" s="64">
        <v>0</v>
      </c>
      <c r="AL27" s="64">
        <v>0</v>
      </c>
      <c r="AM27" s="64">
        <v>0</v>
      </c>
      <c r="AN27" s="64">
        <v>0</v>
      </c>
      <c r="AO27" s="64">
        <v>0</v>
      </c>
      <c r="AP27" s="64">
        <v>0</v>
      </c>
      <c r="AQ27" s="65">
        <v>0</v>
      </c>
    </row>
    <row r="28" spans="1:43" x14ac:dyDescent="0.3">
      <c r="A28" s="43" t="s">
        <v>8</v>
      </c>
      <c r="B28" s="34" t="s">
        <v>14</v>
      </c>
      <c r="C28" s="34" t="s">
        <v>50</v>
      </c>
      <c r="D28" s="34" t="s">
        <v>80</v>
      </c>
      <c r="E28" s="34" t="s">
        <v>80</v>
      </c>
      <c r="F28" s="34" t="s">
        <v>80</v>
      </c>
      <c r="G28" s="96" t="s">
        <v>92</v>
      </c>
      <c r="H28" s="36"/>
      <c r="I28" s="36" t="s">
        <v>93</v>
      </c>
      <c r="J28" s="36" t="s">
        <v>93</v>
      </c>
      <c r="K28" s="63">
        <v>3.3564095283186308</v>
      </c>
      <c r="L28" s="63">
        <v>3.3137378284434615</v>
      </c>
      <c r="M28" s="63">
        <v>3.3701422177411851</v>
      </c>
      <c r="N28" s="63">
        <v>3.2633773458629536</v>
      </c>
      <c r="O28" s="63">
        <v>3.1579419105216782</v>
      </c>
      <c r="P28" s="64">
        <v>3.2126241067396402</v>
      </c>
      <c r="Q28" s="64">
        <v>3.2689977535305301</v>
      </c>
      <c r="R28" s="64">
        <v>3.325120618876221</v>
      </c>
      <c r="S28" s="64">
        <v>3.3809691590954274</v>
      </c>
      <c r="T28" s="64">
        <v>3.4364102548608351</v>
      </c>
      <c r="U28" s="64">
        <v>3.4913607266822497</v>
      </c>
      <c r="V28" s="64">
        <v>3.5457740743133255</v>
      </c>
      <c r="W28" s="64">
        <v>3.5996064050295278</v>
      </c>
      <c r="X28" s="64">
        <v>3.6526855087159076</v>
      </c>
      <c r="Y28" s="64">
        <v>3.7048707039308675</v>
      </c>
      <c r="Z28" s="64">
        <v>3.756212175323689</v>
      </c>
      <c r="AA28" s="64">
        <v>3.8065231336171945</v>
      </c>
      <c r="AB28" s="64">
        <v>3.8559099449862888</v>
      </c>
      <c r="AC28" s="64">
        <v>3.9043923204145319</v>
      </c>
      <c r="AD28" s="64">
        <v>3.9519148392343646</v>
      </c>
      <c r="AE28" s="64">
        <v>3.9986044061258563</v>
      </c>
      <c r="AF28" s="64">
        <v>4.0443022341849915</v>
      </c>
      <c r="AG28" s="64">
        <v>4.0890565746393719</v>
      </c>
      <c r="AH28" s="64">
        <v>4.1328989730856946</v>
      </c>
      <c r="AI28" s="64">
        <v>4.1757741798463073</v>
      </c>
      <c r="AJ28" s="64">
        <v>4.2177620381407994</v>
      </c>
      <c r="AK28" s="64">
        <v>4.2587735523245174</v>
      </c>
      <c r="AL28" s="64">
        <v>4.2988398733809596</v>
      </c>
      <c r="AM28" s="64">
        <v>4.3378677035447977</v>
      </c>
      <c r="AN28" s="64">
        <v>4.3756741908059213</v>
      </c>
      <c r="AO28" s="64">
        <v>4.4124934274808343</v>
      </c>
      <c r="AP28" s="64">
        <v>4.4483406795645104</v>
      </c>
      <c r="AQ28" s="65">
        <v>4.4831700343151013</v>
      </c>
    </row>
    <row r="29" spans="1:43" x14ac:dyDescent="0.3">
      <c r="A29" s="43" t="s">
        <v>8</v>
      </c>
      <c r="B29" s="34" t="s">
        <v>12</v>
      </c>
      <c r="C29" s="34" t="s">
        <v>48</v>
      </c>
      <c r="D29" s="66" t="s">
        <v>80</v>
      </c>
      <c r="E29" s="34" t="s">
        <v>80</v>
      </c>
      <c r="F29" s="66" t="s">
        <v>80</v>
      </c>
      <c r="G29" s="96" t="s">
        <v>92</v>
      </c>
      <c r="H29" s="36"/>
      <c r="I29" s="36" t="s">
        <v>93</v>
      </c>
      <c r="J29" s="36" t="s">
        <v>93</v>
      </c>
      <c r="K29" s="63">
        <v>8.3407120629124432</v>
      </c>
      <c r="L29" s="63">
        <v>8.3011845811846605</v>
      </c>
      <c r="M29" s="63">
        <v>6.700997212428673</v>
      </c>
      <c r="N29" s="63">
        <v>7.7616948284177276</v>
      </c>
      <c r="O29" s="63">
        <v>7.5581311533052622</v>
      </c>
      <c r="P29" s="64">
        <v>7.8143517994023108</v>
      </c>
      <c r="Q29" s="64">
        <v>8.0847283716616314</v>
      </c>
      <c r="R29" s="64">
        <v>8.375778593041451</v>
      </c>
      <c r="S29" s="64">
        <v>8.6722811552351189</v>
      </c>
      <c r="T29" s="64">
        <v>8.9957572423253893</v>
      </c>
      <c r="U29" s="64">
        <v>9.3420938961549158</v>
      </c>
      <c r="V29" s="64">
        <v>9.6952250454295719</v>
      </c>
      <c r="W29" s="64">
        <v>10.07527786721041</v>
      </c>
      <c r="X29" s="64">
        <v>10.48131156525899</v>
      </c>
      <c r="Y29" s="64">
        <v>10.915237864060712</v>
      </c>
      <c r="Z29" s="64">
        <v>11.380226997069698</v>
      </c>
      <c r="AA29" s="64">
        <v>11.888923143838714</v>
      </c>
      <c r="AB29" s="64">
        <v>12.432246931512143</v>
      </c>
      <c r="AC29" s="64">
        <v>12.588564084077888</v>
      </c>
      <c r="AD29" s="64">
        <v>12.74178646146868</v>
      </c>
      <c r="AE29" s="64">
        <v>12.892323230480914</v>
      </c>
      <c r="AF29" s="64">
        <v>13.039662429469123</v>
      </c>
      <c r="AG29" s="64">
        <v>13.183959630317728</v>
      </c>
      <c r="AH29" s="64">
        <v>13.325316542520294</v>
      </c>
      <c r="AI29" s="64">
        <v>13.463555029749662</v>
      </c>
      <c r="AJ29" s="64">
        <v>13.598932522971776</v>
      </c>
      <c r="AK29" s="64">
        <v>13.731162081919374</v>
      </c>
      <c r="AL29" s="64">
        <v>13.860344143771885</v>
      </c>
      <c r="AM29" s="64">
        <v>13.986177897339925</v>
      </c>
      <c r="AN29" s="64">
        <v>14.108073790125106</v>
      </c>
      <c r="AO29" s="64">
        <v>14.226786583915194</v>
      </c>
      <c r="AP29" s="64">
        <v>14.342365499418628</v>
      </c>
      <c r="AQ29" s="65">
        <v>14.454662504510154</v>
      </c>
    </row>
    <row r="30" spans="1:43" x14ac:dyDescent="0.3">
      <c r="A30" s="43" t="s">
        <v>8</v>
      </c>
      <c r="B30" s="34" t="s">
        <v>11</v>
      </c>
      <c r="C30" s="34" t="s">
        <v>47</v>
      </c>
      <c r="D30" s="66" t="s">
        <v>80</v>
      </c>
      <c r="E30" s="34" t="s">
        <v>80</v>
      </c>
      <c r="F30" s="66" t="s">
        <v>80</v>
      </c>
      <c r="G30" s="96" t="s">
        <v>92</v>
      </c>
      <c r="H30" s="36"/>
      <c r="I30" s="36" t="s">
        <v>93</v>
      </c>
      <c r="J30" s="36" t="s">
        <v>93</v>
      </c>
      <c r="K30" s="63">
        <v>1.3578327995366846</v>
      </c>
      <c r="L30" s="63">
        <v>2.7884961928242529</v>
      </c>
      <c r="M30" s="63">
        <v>2.0794893183359315</v>
      </c>
      <c r="N30" s="63">
        <v>2.5778159854190794</v>
      </c>
      <c r="O30" s="63">
        <v>2.9787146981615358</v>
      </c>
      <c r="P30" s="64">
        <v>3.0302934371685777</v>
      </c>
      <c r="Q30" s="64">
        <v>3.0834676294250944</v>
      </c>
      <c r="R30" s="64">
        <v>3.1364052731959178</v>
      </c>
      <c r="S30" s="64">
        <v>3.1890841610081178</v>
      </c>
      <c r="T30" s="64">
        <v>3.2413787286467355</v>
      </c>
      <c r="U30" s="64">
        <v>3.2932105174266373</v>
      </c>
      <c r="V30" s="64">
        <v>3.3445356661967374</v>
      </c>
      <c r="W30" s="64">
        <v>3.3953127733393305</v>
      </c>
      <c r="X30" s="64">
        <v>3.4453794024274318</v>
      </c>
      <c r="Y30" s="64">
        <v>3.4946028563153315</v>
      </c>
      <c r="Z30" s="64">
        <v>3.5430304714508405</v>
      </c>
      <c r="AA30" s="64">
        <v>3.5904860596768762</v>
      </c>
      <c r="AB30" s="64">
        <v>3.6370699504160666</v>
      </c>
      <c r="AC30" s="64">
        <v>3.6828007359662154</v>
      </c>
      <c r="AD30" s="64">
        <v>3.7276261410284985</v>
      </c>
      <c r="AE30" s="64">
        <v>3.7716658678794297</v>
      </c>
      <c r="AF30" s="64">
        <v>3.8147701414761905</v>
      </c>
      <c r="AG30" s="64">
        <v>3.8569844745751696</v>
      </c>
      <c r="AH30" s="64">
        <v>3.8983386224205114</v>
      </c>
      <c r="AI30" s="64">
        <v>3.9387804709988643</v>
      </c>
      <c r="AJ30" s="64">
        <v>3.978385332072913</v>
      </c>
      <c r="AK30" s="64">
        <v>4.0170692608956315</v>
      </c>
      <c r="AL30" s="64">
        <v>4.0548616404940159</v>
      </c>
      <c r="AM30" s="64">
        <v>4.0916744681647987</v>
      </c>
      <c r="AN30" s="64">
        <v>4.127335269560592</v>
      </c>
      <c r="AO30" s="64">
        <v>4.1620648512204825</v>
      </c>
      <c r="AP30" s="64">
        <v>4.1958776127265063</v>
      </c>
      <c r="AQ30" s="65">
        <v>4.2287302470885901</v>
      </c>
    </row>
    <row r="31" spans="1:43" x14ac:dyDescent="0.3">
      <c r="A31" s="43" t="s">
        <v>8</v>
      </c>
      <c r="B31" s="34" t="s">
        <v>10</v>
      </c>
      <c r="C31" s="34" t="s">
        <v>46</v>
      </c>
      <c r="D31" s="66" t="s">
        <v>80</v>
      </c>
      <c r="E31" s="34" t="s">
        <v>80</v>
      </c>
      <c r="F31" s="66" t="s">
        <v>80</v>
      </c>
      <c r="G31" s="96" t="s">
        <v>92</v>
      </c>
      <c r="H31" s="36"/>
      <c r="I31" s="36" t="s">
        <v>93</v>
      </c>
      <c r="J31" s="36" t="s">
        <v>93</v>
      </c>
      <c r="K31" s="63">
        <v>0.97727367004619892</v>
      </c>
      <c r="L31" s="63">
        <v>9.7829231502130923E-2</v>
      </c>
      <c r="M31" s="63">
        <v>0.41878050784018589</v>
      </c>
      <c r="N31" s="63">
        <v>0.66369912375777396</v>
      </c>
      <c r="O31" s="63">
        <v>8.3159389476244225E-2</v>
      </c>
      <c r="P31" s="64">
        <v>8.4599358348868212E-2</v>
      </c>
      <c r="Q31" s="64">
        <v>8.6083868888489068E-2</v>
      </c>
      <c r="R31" s="64">
        <v>8.7561775496667965E-2</v>
      </c>
      <c r="S31" s="64">
        <v>8.9032458187915275E-2</v>
      </c>
      <c r="T31" s="64">
        <v>9.0492411475967899E-2</v>
      </c>
      <c r="U31" s="64">
        <v>9.1939444960933286E-2</v>
      </c>
      <c r="V31" s="64">
        <v>9.3372334132606302E-2</v>
      </c>
      <c r="W31" s="64">
        <v>9.4789923145731356E-2</v>
      </c>
      <c r="X31" s="64">
        <v>9.6187677120178727E-2</v>
      </c>
      <c r="Y31" s="64">
        <v>9.7561891433404588E-2</v>
      </c>
      <c r="Z31" s="64">
        <v>9.8913887618519283E-2</v>
      </c>
      <c r="AA31" s="64">
        <v>0.10023874687628871</v>
      </c>
      <c r="AB31" s="64">
        <v>0.10153927019115674</v>
      </c>
      <c r="AC31" s="64">
        <v>0.10281597662059981</v>
      </c>
      <c r="AD31" s="64">
        <v>0.10406740674927428</v>
      </c>
      <c r="AE31" s="64">
        <v>0.10529690241056885</v>
      </c>
      <c r="AF31" s="64">
        <v>0.10650028220331503</v>
      </c>
      <c r="AG31" s="64">
        <v>0.10767881674703102</v>
      </c>
      <c r="AH31" s="64">
        <v>0.1088333367449521</v>
      </c>
      <c r="AI31" s="64">
        <v>0.10996238728448254</v>
      </c>
      <c r="AJ31" s="64">
        <v>0.11106807091012219</v>
      </c>
      <c r="AK31" s="64">
        <v>0.11214804406277937</v>
      </c>
      <c r="AL31" s="64">
        <v>0.11320312705417693</v>
      </c>
      <c r="AM31" s="64">
        <v>0.11423086303570143</v>
      </c>
      <c r="AN31" s="64">
        <v>0.11522643688979969</v>
      </c>
      <c r="AO31" s="64">
        <v>0.11619601306619026</v>
      </c>
      <c r="AP31" s="64">
        <v>0.11713999357062807</v>
      </c>
      <c r="AQ31" s="65">
        <v>0.11805716936390674</v>
      </c>
    </row>
    <row r="32" spans="1:43" x14ac:dyDescent="0.3">
      <c r="A32" s="43" t="s">
        <v>8</v>
      </c>
      <c r="B32" s="38" t="s">
        <v>126</v>
      </c>
      <c r="C32" s="38" t="s">
        <v>98</v>
      </c>
      <c r="D32" s="34" t="s">
        <v>80</v>
      </c>
      <c r="E32" s="34" t="s">
        <v>80</v>
      </c>
      <c r="F32" s="34" t="s">
        <v>80</v>
      </c>
      <c r="G32" s="96" t="s">
        <v>92</v>
      </c>
      <c r="H32" s="36"/>
      <c r="I32" s="36" t="s">
        <v>93</v>
      </c>
      <c r="J32" s="36" t="s">
        <v>93</v>
      </c>
      <c r="K32" s="63">
        <v>1.765790236787852</v>
      </c>
      <c r="L32" s="63">
        <v>0.60997724219147786</v>
      </c>
      <c r="M32" s="63">
        <v>1.0134301718032046</v>
      </c>
      <c r="N32" s="63">
        <v>1.5993393243476486</v>
      </c>
      <c r="O32" s="67">
        <v>0.32496781067714098</v>
      </c>
      <c r="P32" s="64">
        <v>0.33059487858765663</v>
      </c>
      <c r="Q32" s="64">
        <v>0.3363960051113854</v>
      </c>
      <c r="R32" s="64">
        <v>0.34217132498650754</v>
      </c>
      <c r="S32" s="64">
        <v>0.34791841545200369</v>
      </c>
      <c r="T32" s="64">
        <v>0.35362357787199578</v>
      </c>
      <c r="U32" s="64">
        <v>0.35927825266635616</v>
      </c>
      <c r="V32" s="64">
        <v>0.36487765473020345</v>
      </c>
      <c r="W32" s="64">
        <v>0.37041726728552188</v>
      </c>
      <c r="X32" s="64">
        <v>0.37587936906142766</v>
      </c>
      <c r="Y32" s="64">
        <v>0.38124948324315538</v>
      </c>
      <c r="Z32" s="64">
        <v>0.38653277407883518</v>
      </c>
      <c r="AA32" s="64">
        <v>0.39171002002982502</v>
      </c>
      <c r="AB32" s="64">
        <v>0.39679216670056233</v>
      </c>
      <c r="AC32" s="64">
        <v>0.40178124244855185</v>
      </c>
      <c r="AD32" s="64">
        <v>0.40667154421353685</v>
      </c>
      <c r="AE32" s="64">
        <v>0.41147613111351738</v>
      </c>
      <c r="AF32" s="64">
        <v>0.41617866319227381</v>
      </c>
      <c r="AG32" s="64">
        <v>0.42078410573930181</v>
      </c>
      <c r="AH32" s="64">
        <v>0.42529570495221536</v>
      </c>
      <c r="AI32" s="64">
        <v>0.42970777536646326</v>
      </c>
      <c r="AJ32" s="64">
        <v>0.43402853324345952</v>
      </c>
      <c r="AK32" s="64">
        <v>0.4382488204920732</v>
      </c>
      <c r="AL32" s="64">
        <v>0.44237184270227231</v>
      </c>
      <c r="AM32" s="64">
        <v>0.44638799907347254</v>
      </c>
      <c r="AN32" s="64">
        <v>0.45027847323124803</v>
      </c>
      <c r="AO32" s="64">
        <v>0.45406735443048246</v>
      </c>
      <c r="AP32" s="64">
        <v>0.45775621361741392</v>
      </c>
      <c r="AQ32" s="65">
        <v>0.46134032614427395</v>
      </c>
    </row>
    <row r="33" spans="1:43" x14ac:dyDescent="0.3">
      <c r="A33" s="43" t="s">
        <v>8</v>
      </c>
      <c r="B33" s="38" t="s">
        <v>13</v>
      </c>
      <c r="C33" s="38" t="s">
        <v>49</v>
      </c>
      <c r="D33" s="34" t="s">
        <v>80</v>
      </c>
      <c r="E33" s="34" t="s">
        <v>80</v>
      </c>
      <c r="F33" s="34" t="s">
        <v>80</v>
      </c>
      <c r="G33" s="96" t="s">
        <v>92</v>
      </c>
      <c r="H33" s="36"/>
      <c r="I33" s="36" t="s">
        <v>93</v>
      </c>
      <c r="J33" s="36" t="s">
        <v>93</v>
      </c>
      <c r="K33" s="63">
        <v>0.10516757893460629</v>
      </c>
      <c r="L33" s="63">
        <v>0</v>
      </c>
      <c r="M33" s="63">
        <v>2.6682739746581034E-2</v>
      </c>
      <c r="N33" s="63">
        <v>4.03685579508372E-2</v>
      </c>
      <c r="O33" s="67">
        <v>2.1860229937276454E-3</v>
      </c>
      <c r="P33" s="64">
        <v>2.2238756653938717E-3</v>
      </c>
      <c r="Q33" s="64">
        <v>2.262899210353509E-3</v>
      </c>
      <c r="R33" s="64">
        <v>2.3017491568046436E-3</v>
      </c>
      <c r="S33" s="64">
        <v>2.3404092070983301E-3</v>
      </c>
      <c r="T33" s="64">
        <v>2.3787872120061586E-3</v>
      </c>
      <c r="U33" s="64">
        <v>2.4168255921668477E-3</v>
      </c>
      <c r="V33" s="64">
        <v>2.4544921587021321E-3</v>
      </c>
      <c r="W33" s="64">
        <v>2.4917565277392845E-3</v>
      </c>
      <c r="X33" s="64">
        <v>2.5284994902232626E-3</v>
      </c>
      <c r="Y33" s="64">
        <v>2.5646236622012151E-3</v>
      </c>
      <c r="Z33" s="64">
        <v>2.6001637830066603E-3</v>
      </c>
      <c r="AA33" s="64">
        <v>2.6349905514470931E-3</v>
      </c>
      <c r="AB33" s="64">
        <v>2.6691775974089027E-3</v>
      </c>
      <c r="AC33" s="64">
        <v>2.7027385654316387E-3</v>
      </c>
      <c r="AD33" s="64">
        <v>2.7356350916514158E-3</v>
      </c>
      <c r="AE33" s="64">
        <v>2.7679550233296792E-3</v>
      </c>
      <c r="AF33" s="64">
        <v>2.7995884433643686E-3</v>
      </c>
      <c r="AG33" s="64">
        <v>2.8305687527159836E-3</v>
      </c>
      <c r="AH33" s="64">
        <v>2.8609177882015658E-3</v>
      </c>
      <c r="AI33" s="64">
        <v>2.8905973043216212E-3</v>
      </c>
      <c r="AJ33" s="64">
        <v>2.9196625709699158E-3</v>
      </c>
      <c r="AK33" s="64">
        <v>2.948051982666974E-3</v>
      </c>
      <c r="AL33" s="64">
        <v>2.9757871030666357E-3</v>
      </c>
      <c r="AM33" s="64">
        <v>3.0028033486312524E-3</v>
      </c>
      <c r="AN33" s="64">
        <v>3.028974143663779E-3</v>
      </c>
      <c r="AO33" s="64">
        <v>3.0544615339525905E-3</v>
      </c>
      <c r="AP33" s="64">
        <v>3.0792760870815687E-3</v>
      </c>
      <c r="AQ33" s="65">
        <v>3.1033860208608483E-3</v>
      </c>
    </row>
    <row r="34" spans="1:43" x14ac:dyDescent="0.3">
      <c r="A34" s="43" t="s">
        <v>8</v>
      </c>
      <c r="B34" s="38" t="s">
        <v>139</v>
      </c>
      <c r="C34" s="38" t="s">
        <v>140</v>
      </c>
      <c r="D34" s="34" t="s">
        <v>80</v>
      </c>
      <c r="E34" s="34" t="s">
        <v>80</v>
      </c>
      <c r="F34" s="34" t="s">
        <v>80</v>
      </c>
      <c r="G34" s="96" t="s">
        <v>92</v>
      </c>
      <c r="H34" s="36"/>
      <c r="I34" s="36" t="s">
        <v>93</v>
      </c>
      <c r="J34" s="36" t="s">
        <v>93</v>
      </c>
      <c r="K34" s="63">
        <v>0.51702779377483876</v>
      </c>
      <c r="L34" s="63">
        <v>0</v>
      </c>
      <c r="M34" s="63">
        <v>0</v>
      </c>
      <c r="N34" s="63">
        <v>2.631516446733977E-2</v>
      </c>
      <c r="O34" s="67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64">
        <v>0</v>
      </c>
      <c r="X34" s="64">
        <v>0</v>
      </c>
      <c r="Y34" s="64">
        <v>0</v>
      </c>
      <c r="Z34" s="64">
        <v>0</v>
      </c>
      <c r="AA34" s="64">
        <v>0</v>
      </c>
      <c r="AB34" s="64">
        <v>0</v>
      </c>
      <c r="AC34" s="64">
        <v>0</v>
      </c>
      <c r="AD34" s="64">
        <v>0</v>
      </c>
      <c r="AE34" s="64">
        <v>0</v>
      </c>
      <c r="AF34" s="64">
        <v>0</v>
      </c>
      <c r="AG34" s="64">
        <v>0</v>
      </c>
      <c r="AH34" s="64">
        <v>0</v>
      </c>
      <c r="AI34" s="64">
        <v>0</v>
      </c>
      <c r="AJ34" s="64">
        <v>0</v>
      </c>
      <c r="AK34" s="64">
        <v>0</v>
      </c>
      <c r="AL34" s="64">
        <v>0</v>
      </c>
      <c r="AM34" s="64">
        <v>0</v>
      </c>
      <c r="AN34" s="64">
        <v>0</v>
      </c>
      <c r="AO34" s="64">
        <v>0</v>
      </c>
      <c r="AP34" s="64">
        <v>0</v>
      </c>
      <c r="AQ34" s="65">
        <v>0</v>
      </c>
    </row>
    <row r="35" spans="1:43" x14ac:dyDescent="0.3">
      <c r="A35" s="68" t="s">
        <v>8</v>
      </c>
      <c r="B35" s="69" t="s">
        <v>127</v>
      </c>
      <c r="C35" s="69" t="s">
        <v>99</v>
      </c>
      <c r="D35" s="70" t="s">
        <v>80</v>
      </c>
      <c r="E35" s="71" t="s">
        <v>80</v>
      </c>
      <c r="F35" s="72" t="s">
        <v>80</v>
      </c>
      <c r="G35" s="97" t="s">
        <v>92</v>
      </c>
      <c r="H35" s="73"/>
      <c r="I35" s="73" t="s">
        <v>93</v>
      </c>
      <c r="J35" s="73" t="s">
        <v>93</v>
      </c>
      <c r="K35" s="74">
        <v>0.56878031675224983</v>
      </c>
      <c r="L35" s="74">
        <v>2.0610210304363776</v>
      </c>
      <c r="M35" s="74">
        <v>1.3423651827259164</v>
      </c>
      <c r="N35" s="74">
        <v>1.1632180140178747</v>
      </c>
      <c r="O35" s="74">
        <v>0.73041260443719447</v>
      </c>
      <c r="P35" s="75">
        <v>0.74993021653564973</v>
      </c>
      <c r="Q35" s="75">
        <v>0.77023758647257312</v>
      </c>
      <c r="R35" s="75">
        <v>0.79064399293331988</v>
      </c>
      <c r="S35" s="75">
        <v>0.81113682631551087</v>
      </c>
      <c r="T35" s="75">
        <v>0.83166268462967385</v>
      </c>
      <c r="U35" s="75">
        <v>0.8521851837929032</v>
      </c>
      <c r="V35" s="75">
        <v>0.87268081575069123</v>
      </c>
      <c r="W35" s="75">
        <v>0.89312661835102003</v>
      </c>
      <c r="X35" s="75">
        <v>0.9134501046562199</v>
      </c>
      <c r="Y35" s="75">
        <v>0.93358903835280416</v>
      </c>
      <c r="Z35" s="75">
        <v>0.95355395999570558</v>
      </c>
      <c r="AA35" s="75">
        <v>0.97326340335716732</v>
      </c>
      <c r="AB35" s="75">
        <v>0.9927497093671549</v>
      </c>
      <c r="AC35" s="75">
        <v>1.0120122420185509</v>
      </c>
      <c r="AD35" s="75">
        <v>1.0310207652953234</v>
      </c>
      <c r="AE35" s="75">
        <v>1.0498181007433187</v>
      </c>
      <c r="AF35" s="75">
        <v>1.0683328479613741</v>
      </c>
      <c r="AG35" s="75">
        <v>1.0865766247997082</v>
      </c>
      <c r="AH35" s="75">
        <v>1.1045549054093524</v>
      </c>
      <c r="AI35" s="75">
        <v>1.1222378814412988</v>
      </c>
      <c r="AJ35" s="75">
        <v>1.1396514690018107</v>
      </c>
      <c r="AK35" s="75">
        <v>1.156752110269154</v>
      </c>
      <c r="AL35" s="75">
        <v>1.1735460206111041</v>
      </c>
      <c r="AM35" s="75">
        <v>1.1899874614654653</v>
      </c>
      <c r="AN35" s="75">
        <v>1.2059922161352519</v>
      </c>
      <c r="AO35" s="75">
        <v>1.2216521859085334</v>
      </c>
      <c r="AP35" s="75">
        <v>1.2369678554147094</v>
      </c>
      <c r="AQ35" s="76">
        <v>1.2519137671627865</v>
      </c>
    </row>
    <row r="36" spans="1:43" s="80" customFormat="1" x14ac:dyDescent="0.3">
      <c r="A36" s="44" t="s">
        <v>8</v>
      </c>
      <c r="B36" s="39" t="s">
        <v>141</v>
      </c>
      <c r="C36" s="39" t="s">
        <v>142</v>
      </c>
      <c r="D36" s="40" t="s">
        <v>80</v>
      </c>
      <c r="E36" s="2" t="s">
        <v>80</v>
      </c>
      <c r="F36" s="41" t="s">
        <v>80</v>
      </c>
      <c r="G36" s="97" t="s">
        <v>92</v>
      </c>
      <c r="H36" s="42"/>
      <c r="I36" s="42" t="s">
        <v>93</v>
      </c>
      <c r="J36" s="42" t="s">
        <v>93</v>
      </c>
      <c r="K36" s="77">
        <v>6.6146538648375608E-3</v>
      </c>
      <c r="L36" s="77">
        <v>5.8271950714045263E-6</v>
      </c>
      <c r="M36" s="77">
        <v>0</v>
      </c>
      <c r="N36" s="77">
        <v>3.1777575361251975E-2</v>
      </c>
      <c r="O36" s="77">
        <v>2.9641431260195609E-4</v>
      </c>
      <c r="P36" s="78">
        <v>3.0433490370163053E-4</v>
      </c>
      <c r="Q36" s="78">
        <v>3.1257599245617756E-4</v>
      </c>
      <c r="R36" s="78">
        <v>3.2085727197818023E-4</v>
      </c>
      <c r="S36" s="78">
        <v>3.2917362506867633E-4</v>
      </c>
      <c r="T36" s="78">
        <v>3.3750338025882092E-4</v>
      </c>
      <c r="U36" s="78">
        <v>3.4583177224629231E-4</v>
      </c>
      <c r="V36" s="78">
        <v>3.5414926104810663E-4</v>
      </c>
      <c r="W36" s="78">
        <v>3.6244652821813513E-4</v>
      </c>
      <c r="X36" s="78">
        <v>3.7069415727907239E-4</v>
      </c>
      <c r="Y36" s="78">
        <v>3.7886689163763271E-4</v>
      </c>
      <c r="Z36" s="78">
        <v>3.8696900883684567E-4</v>
      </c>
      <c r="AA36" s="78">
        <v>3.9496744844517696E-4</v>
      </c>
      <c r="AB36" s="78">
        <v>4.028753349822014E-4</v>
      </c>
      <c r="AC36" s="78">
        <v>4.1069241034501745E-4</v>
      </c>
      <c r="AD36" s="78">
        <v>4.1840640422523566E-4</v>
      </c>
      <c r="AE36" s="78">
        <v>4.2603469436113651E-4</v>
      </c>
      <c r="AF36" s="78">
        <v>4.3354830521108553E-4</v>
      </c>
      <c r="AG36" s="78">
        <v>4.4095195150353295E-4</v>
      </c>
      <c r="AH36" s="78">
        <v>4.4824785474548064E-4</v>
      </c>
      <c r="AI36" s="78">
        <v>4.5542391818335763E-4</v>
      </c>
      <c r="AJ36" s="78">
        <v>4.6249065903000599E-4</v>
      </c>
      <c r="AK36" s="78">
        <v>4.6943040075340893E-4</v>
      </c>
      <c r="AL36" s="78">
        <v>4.7624566565939136E-4</v>
      </c>
      <c r="AM36" s="78">
        <v>4.8291789223300902E-4</v>
      </c>
      <c r="AN36" s="78">
        <v>4.8941290385382181E-4</v>
      </c>
      <c r="AO36" s="78">
        <v>4.9576799568481686E-4</v>
      </c>
      <c r="AP36" s="78">
        <v>5.0198336439714897E-4</v>
      </c>
      <c r="AQ36" s="79">
        <v>5.0804867889213824E-4</v>
      </c>
    </row>
    <row r="37" spans="1:43" s="80" customFormat="1" x14ac:dyDescent="0.3">
      <c r="A37" s="44" t="s">
        <v>8</v>
      </c>
      <c r="B37" s="39" t="s">
        <v>143</v>
      </c>
      <c r="C37" s="39" t="s">
        <v>144</v>
      </c>
      <c r="D37" s="40" t="s">
        <v>80</v>
      </c>
      <c r="E37" s="2" t="s">
        <v>80</v>
      </c>
      <c r="F37" s="41" t="s">
        <v>80</v>
      </c>
      <c r="G37" s="42" t="s">
        <v>84</v>
      </c>
      <c r="H37" s="42">
        <v>0</v>
      </c>
      <c r="I37" s="42" t="s">
        <v>93</v>
      </c>
      <c r="J37" s="42" t="s">
        <v>93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8">
        <v>0</v>
      </c>
      <c r="Q37" s="78">
        <v>0</v>
      </c>
      <c r="R37" s="78">
        <v>0</v>
      </c>
      <c r="S37" s="78">
        <v>0</v>
      </c>
      <c r="T37" s="78">
        <v>0</v>
      </c>
      <c r="U37" s="78">
        <v>0</v>
      </c>
      <c r="V37" s="78">
        <v>0</v>
      </c>
      <c r="W37" s="78">
        <v>0</v>
      </c>
      <c r="X37" s="78">
        <v>0</v>
      </c>
      <c r="Y37" s="78">
        <v>0</v>
      </c>
      <c r="Z37" s="78">
        <v>0</v>
      </c>
      <c r="AA37" s="78">
        <v>0</v>
      </c>
      <c r="AB37" s="78">
        <v>0</v>
      </c>
      <c r="AC37" s="78">
        <v>0</v>
      </c>
      <c r="AD37" s="78">
        <v>0</v>
      </c>
      <c r="AE37" s="78">
        <v>0</v>
      </c>
      <c r="AF37" s="78">
        <v>0</v>
      </c>
      <c r="AG37" s="78">
        <v>0</v>
      </c>
      <c r="AH37" s="78">
        <v>0</v>
      </c>
      <c r="AI37" s="78">
        <v>0</v>
      </c>
      <c r="AJ37" s="78">
        <v>0</v>
      </c>
      <c r="AK37" s="78">
        <v>0</v>
      </c>
      <c r="AL37" s="78">
        <v>0</v>
      </c>
      <c r="AM37" s="78">
        <v>0</v>
      </c>
      <c r="AN37" s="78">
        <v>0</v>
      </c>
      <c r="AO37" s="78">
        <v>0</v>
      </c>
      <c r="AP37" s="78">
        <v>0</v>
      </c>
      <c r="AQ37" s="79">
        <v>0</v>
      </c>
    </row>
    <row r="38" spans="1:43" s="80" customFormat="1" x14ac:dyDescent="0.3">
      <c r="A38" s="44" t="s">
        <v>8</v>
      </c>
      <c r="B38" s="39" t="s">
        <v>145</v>
      </c>
      <c r="C38" s="39" t="s">
        <v>146</v>
      </c>
      <c r="D38" s="40" t="s">
        <v>80</v>
      </c>
      <c r="E38" s="2" t="s">
        <v>80</v>
      </c>
      <c r="F38" s="41" t="s">
        <v>80</v>
      </c>
      <c r="G38" s="42" t="s">
        <v>84</v>
      </c>
      <c r="H38" s="42">
        <v>0</v>
      </c>
      <c r="I38" s="42" t="s">
        <v>93</v>
      </c>
      <c r="J38" s="42" t="s">
        <v>93</v>
      </c>
      <c r="K38" s="77">
        <v>0</v>
      </c>
      <c r="L38" s="77">
        <v>1.324862420440996E-4</v>
      </c>
      <c r="M38" s="77">
        <v>0</v>
      </c>
      <c r="N38" s="77">
        <v>3.4632963560264005E-3</v>
      </c>
      <c r="O38" s="77">
        <v>0</v>
      </c>
      <c r="P38" s="78">
        <v>0</v>
      </c>
      <c r="Q38" s="78">
        <v>0</v>
      </c>
      <c r="R38" s="78">
        <v>0</v>
      </c>
      <c r="S38" s="78">
        <v>0</v>
      </c>
      <c r="T38" s="78">
        <v>0</v>
      </c>
      <c r="U38" s="78">
        <v>0</v>
      </c>
      <c r="V38" s="78">
        <v>0</v>
      </c>
      <c r="W38" s="78">
        <v>0</v>
      </c>
      <c r="X38" s="78">
        <v>0</v>
      </c>
      <c r="Y38" s="78">
        <v>0</v>
      </c>
      <c r="Z38" s="78">
        <v>0</v>
      </c>
      <c r="AA38" s="78">
        <v>0</v>
      </c>
      <c r="AB38" s="78">
        <v>0</v>
      </c>
      <c r="AC38" s="78">
        <v>0</v>
      </c>
      <c r="AD38" s="78">
        <v>0</v>
      </c>
      <c r="AE38" s="78">
        <v>0</v>
      </c>
      <c r="AF38" s="78">
        <v>0</v>
      </c>
      <c r="AG38" s="78">
        <v>0</v>
      </c>
      <c r="AH38" s="78">
        <v>0</v>
      </c>
      <c r="AI38" s="78">
        <v>0</v>
      </c>
      <c r="AJ38" s="78">
        <v>0</v>
      </c>
      <c r="AK38" s="78">
        <v>0</v>
      </c>
      <c r="AL38" s="78">
        <v>0</v>
      </c>
      <c r="AM38" s="78">
        <v>0</v>
      </c>
      <c r="AN38" s="78">
        <v>0</v>
      </c>
      <c r="AO38" s="78">
        <v>0</v>
      </c>
      <c r="AP38" s="78">
        <v>0</v>
      </c>
      <c r="AQ38" s="79">
        <v>0</v>
      </c>
    </row>
    <row r="39" spans="1:43" s="80" customFormat="1" x14ac:dyDescent="0.3">
      <c r="A39" s="44" t="s">
        <v>8</v>
      </c>
      <c r="B39" s="39" t="s">
        <v>147</v>
      </c>
      <c r="C39" s="39" t="s">
        <v>148</v>
      </c>
      <c r="D39" s="40" t="s">
        <v>80</v>
      </c>
      <c r="E39" s="2" t="s">
        <v>80</v>
      </c>
      <c r="F39" s="41" t="s">
        <v>80</v>
      </c>
      <c r="G39" s="42" t="s">
        <v>84</v>
      </c>
      <c r="H39" s="42">
        <v>0</v>
      </c>
      <c r="I39" s="42" t="s">
        <v>93</v>
      </c>
      <c r="J39" s="42" t="s">
        <v>93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  <c r="U39" s="78">
        <v>0</v>
      </c>
      <c r="V39" s="78">
        <v>0</v>
      </c>
      <c r="W39" s="78">
        <v>0</v>
      </c>
      <c r="X39" s="78">
        <v>0</v>
      </c>
      <c r="Y39" s="78">
        <v>0</v>
      </c>
      <c r="Z39" s="78">
        <v>0</v>
      </c>
      <c r="AA39" s="78">
        <v>0</v>
      </c>
      <c r="AB39" s="78">
        <v>0</v>
      </c>
      <c r="AC39" s="78">
        <v>0</v>
      </c>
      <c r="AD39" s="78">
        <v>0</v>
      </c>
      <c r="AE39" s="78">
        <v>0</v>
      </c>
      <c r="AF39" s="78">
        <v>0</v>
      </c>
      <c r="AG39" s="78">
        <v>0</v>
      </c>
      <c r="AH39" s="78">
        <v>0</v>
      </c>
      <c r="AI39" s="78">
        <v>0</v>
      </c>
      <c r="AJ39" s="78">
        <v>0</v>
      </c>
      <c r="AK39" s="78">
        <v>0</v>
      </c>
      <c r="AL39" s="78">
        <v>0</v>
      </c>
      <c r="AM39" s="78">
        <v>0</v>
      </c>
      <c r="AN39" s="78">
        <v>0</v>
      </c>
      <c r="AO39" s="78">
        <v>0</v>
      </c>
      <c r="AP39" s="78">
        <v>0</v>
      </c>
      <c r="AQ39" s="79">
        <v>0</v>
      </c>
    </row>
    <row r="40" spans="1:43" s="80" customFormat="1" ht="15" thickBot="1" x14ac:dyDescent="0.35">
      <c r="A40" s="45" t="s">
        <v>8</v>
      </c>
      <c r="B40" s="46" t="s">
        <v>149</v>
      </c>
      <c r="C40" s="46" t="s">
        <v>150</v>
      </c>
      <c r="D40" s="47" t="s">
        <v>80</v>
      </c>
      <c r="E40" s="48" t="s">
        <v>80</v>
      </c>
      <c r="F40" s="49" t="s">
        <v>80</v>
      </c>
      <c r="G40" s="50" t="s">
        <v>84</v>
      </c>
      <c r="H40" s="50">
        <v>0</v>
      </c>
      <c r="I40" s="50" t="s">
        <v>93</v>
      </c>
      <c r="J40" s="50" t="s">
        <v>93</v>
      </c>
      <c r="K40" s="81">
        <v>0</v>
      </c>
      <c r="L40" s="81">
        <v>0</v>
      </c>
      <c r="M40" s="81">
        <v>0</v>
      </c>
      <c r="N40" s="81">
        <v>0</v>
      </c>
      <c r="O40" s="81">
        <v>0</v>
      </c>
      <c r="P40" s="82">
        <v>0</v>
      </c>
      <c r="Q40" s="82">
        <v>0</v>
      </c>
      <c r="R40" s="82">
        <v>0</v>
      </c>
      <c r="S40" s="82">
        <v>0</v>
      </c>
      <c r="T40" s="82">
        <v>0</v>
      </c>
      <c r="U40" s="82">
        <v>0</v>
      </c>
      <c r="V40" s="82">
        <v>0</v>
      </c>
      <c r="W40" s="82">
        <v>0</v>
      </c>
      <c r="X40" s="82">
        <v>0</v>
      </c>
      <c r="Y40" s="82">
        <v>0</v>
      </c>
      <c r="Z40" s="82">
        <v>0</v>
      </c>
      <c r="AA40" s="82">
        <v>0</v>
      </c>
      <c r="AB40" s="82">
        <v>0</v>
      </c>
      <c r="AC40" s="82">
        <v>0</v>
      </c>
      <c r="AD40" s="82">
        <v>0</v>
      </c>
      <c r="AE40" s="82">
        <v>0</v>
      </c>
      <c r="AF40" s="82">
        <v>0</v>
      </c>
      <c r="AG40" s="82">
        <v>0</v>
      </c>
      <c r="AH40" s="82">
        <v>0</v>
      </c>
      <c r="AI40" s="82">
        <v>0</v>
      </c>
      <c r="AJ40" s="82">
        <v>0</v>
      </c>
      <c r="AK40" s="82">
        <v>0</v>
      </c>
      <c r="AL40" s="82">
        <v>0</v>
      </c>
      <c r="AM40" s="82">
        <v>0</v>
      </c>
      <c r="AN40" s="82">
        <v>0</v>
      </c>
      <c r="AO40" s="82">
        <v>0</v>
      </c>
      <c r="AP40" s="82">
        <v>0</v>
      </c>
      <c r="AQ40" s="83">
        <v>0</v>
      </c>
    </row>
    <row r="41" spans="1:43" x14ac:dyDescent="0.3">
      <c r="A41" s="51" t="s">
        <v>8</v>
      </c>
      <c r="B41" s="51" t="s">
        <v>36</v>
      </c>
      <c r="C41" s="51" t="s">
        <v>71</v>
      </c>
      <c r="D41" s="84" t="s">
        <v>80</v>
      </c>
      <c r="E41" s="84" t="s">
        <v>80</v>
      </c>
      <c r="F41" s="84" t="s">
        <v>80</v>
      </c>
      <c r="G41" s="85" t="s">
        <v>81</v>
      </c>
      <c r="H41" s="86" t="s">
        <v>82</v>
      </c>
      <c r="I41" s="86" t="s">
        <v>83</v>
      </c>
      <c r="J41" s="86" t="s">
        <v>83</v>
      </c>
      <c r="K41" s="87">
        <f>(D42*E42*F42 + D43*E43*F43 + D44*E44*F44 + D45*E45*F45)/1000000000</f>
        <v>17.875316359999999</v>
      </c>
      <c r="M41" s="88"/>
    </row>
    <row r="42" spans="1:43" x14ac:dyDescent="0.3">
      <c r="A42" s="51" t="s">
        <v>9</v>
      </c>
      <c r="B42" s="51" t="s">
        <v>37</v>
      </c>
      <c r="C42" s="51" t="s">
        <v>72</v>
      </c>
      <c r="D42" s="90">
        <v>326670</v>
      </c>
      <c r="E42" s="89">
        <v>1.5</v>
      </c>
      <c r="F42" s="90">
        <v>7500</v>
      </c>
      <c r="G42" s="91" t="s">
        <v>84</v>
      </c>
      <c r="H42" s="92"/>
      <c r="I42" s="84" t="s">
        <v>85</v>
      </c>
      <c r="J42" s="84" t="s">
        <v>85</v>
      </c>
      <c r="K42" s="93">
        <f>((D42*E42*F42)/1000000000)/K41</f>
        <v>0.20559286481909292</v>
      </c>
    </row>
    <row r="43" spans="1:43" x14ac:dyDescent="0.3">
      <c r="A43" s="51" t="s">
        <v>9</v>
      </c>
      <c r="B43" s="51" t="s">
        <v>38</v>
      </c>
      <c r="C43" s="51" t="s">
        <v>73</v>
      </c>
      <c r="D43" s="90">
        <v>848800</v>
      </c>
      <c r="E43" s="89">
        <v>1.1000000000000001</v>
      </c>
      <c r="F43" s="90">
        <v>7327</v>
      </c>
      <c r="G43" s="91" t="s">
        <v>84</v>
      </c>
      <c r="H43" s="92"/>
      <c r="I43" s="84" t="s">
        <v>85</v>
      </c>
      <c r="J43" s="84" t="s">
        <v>85</v>
      </c>
      <c r="K43" s="93">
        <f>((D43*E43*F43)/1000000000)/K41</f>
        <v>0.38271061738008877</v>
      </c>
    </row>
    <row r="44" spans="1:43" x14ac:dyDescent="0.3">
      <c r="A44" s="51" t="s">
        <v>9</v>
      </c>
      <c r="B44" s="51" t="s">
        <v>153</v>
      </c>
      <c r="C44" s="51" t="s">
        <v>154</v>
      </c>
      <c r="D44" s="90">
        <v>585400</v>
      </c>
      <c r="E44" s="89">
        <v>1.6</v>
      </c>
      <c r="F44" s="90">
        <v>7500</v>
      </c>
      <c r="G44" s="91" t="s">
        <v>84</v>
      </c>
      <c r="H44" s="92"/>
      <c r="I44" s="84" t="s">
        <v>85</v>
      </c>
      <c r="J44" s="84" t="s">
        <v>85</v>
      </c>
      <c r="K44" s="93">
        <f>((D44*E44*F44)/1000000000)/K41</f>
        <v>0.39298884889777697</v>
      </c>
    </row>
    <row r="45" spans="1:43" x14ac:dyDescent="0.3">
      <c r="A45" s="51" t="s">
        <v>9</v>
      </c>
      <c r="B45" s="51" t="s">
        <v>156</v>
      </c>
      <c r="C45" s="51" t="s">
        <v>157</v>
      </c>
      <c r="D45" s="90">
        <v>3118</v>
      </c>
      <c r="E45" s="89">
        <v>14.3</v>
      </c>
      <c r="F45" s="94">
        <v>7500</v>
      </c>
      <c r="G45" s="91" t="s">
        <v>84</v>
      </c>
      <c r="H45" s="95"/>
      <c r="I45" s="84" t="s">
        <v>85</v>
      </c>
      <c r="J45" s="84" t="s">
        <v>85</v>
      </c>
      <c r="K45" s="93">
        <f>((D45*E45*F45)/1000000000)/K41</f>
        <v>1.8707668903041447E-2</v>
      </c>
    </row>
    <row r="46" spans="1:43" x14ac:dyDescent="0.3">
      <c r="A46" s="51" t="s">
        <v>8</v>
      </c>
      <c r="B46" s="51" t="s">
        <v>39</v>
      </c>
      <c r="C46" s="51" t="s">
        <v>74</v>
      </c>
      <c r="D46" s="84" t="s">
        <v>80</v>
      </c>
      <c r="E46" s="84" t="s">
        <v>80</v>
      </c>
      <c r="F46" s="84" t="s">
        <v>80</v>
      </c>
      <c r="G46" s="91" t="s">
        <v>86</v>
      </c>
      <c r="H46" s="84" t="s">
        <v>82</v>
      </c>
      <c r="I46" s="84" t="s">
        <v>83</v>
      </c>
      <c r="J46" s="84" t="s">
        <v>83</v>
      </c>
      <c r="K46" s="87">
        <f>(D47*E47*F47 + D48*E48*F48 + D49*E49*F49 )/1000000000</f>
        <v>14.214309</v>
      </c>
    </row>
    <row r="47" spans="1:43" x14ac:dyDescent="0.3">
      <c r="A47" s="51" t="s">
        <v>9</v>
      </c>
      <c r="B47" s="51" t="s">
        <v>40</v>
      </c>
      <c r="C47" s="51" t="s">
        <v>155</v>
      </c>
      <c r="D47" s="90">
        <v>32700</v>
      </c>
      <c r="E47" s="89">
        <v>14.3</v>
      </c>
      <c r="F47" s="94">
        <v>26000</v>
      </c>
      <c r="G47" s="91" t="s">
        <v>84</v>
      </c>
      <c r="H47" s="84"/>
      <c r="I47" s="84" t="s">
        <v>85</v>
      </c>
      <c r="J47" s="84" t="s">
        <v>85</v>
      </c>
      <c r="K47" s="93">
        <f>((D47*E47*F47)/1000000000)/K46</f>
        <v>0.8553254329844665</v>
      </c>
    </row>
    <row r="48" spans="1:43" x14ac:dyDescent="0.3">
      <c r="A48" s="51" t="s">
        <v>9</v>
      </c>
      <c r="B48" s="51" t="s">
        <v>41</v>
      </c>
      <c r="C48" s="51" t="s">
        <v>75</v>
      </c>
      <c r="D48" s="90">
        <v>18800</v>
      </c>
      <c r="E48" s="89">
        <v>4.6364999999999998</v>
      </c>
      <c r="F48" s="90">
        <v>20000</v>
      </c>
      <c r="G48" s="91" t="s">
        <v>84</v>
      </c>
      <c r="H48" s="95"/>
      <c r="I48" s="84" t="s">
        <v>85</v>
      </c>
      <c r="J48" s="84" t="s">
        <v>85</v>
      </c>
      <c r="K48" s="93">
        <f>((D48*E48*F48)/1000000000)/K46</f>
        <v>0.12264570863064818</v>
      </c>
    </row>
    <row r="49" spans="1:13" x14ac:dyDescent="0.3">
      <c r="A49" s="51" t="s">
        <v>9</v>
      </c>
      <c r="B49" s="51" t="s">
        <v>151</v>
      </c>
      <c r="C49" s="51" t="s">
        <v>152</v>
      </c>
      <c r="D49" s="90">
        <v>50100</v>
      </c>
      <c r="E49" s="89">
        <v>0.25</v>
      </c>
      <c r="F49" s="90">
        <v>25000</v>
      </c>
      <c r="G49" s="91" t="s">
        <v>84</v>
      </c>
      <c r="H49" s="95"/>
      <c r="I49" s="84" t="s">
        <v>85</v>
      </c>
      <c r="J49" s="84" t="s">
        <v>85</v>
      </c>
      <c r="K49" s="93">
        <f>((D49*E49*F49)/1000000000)/K46</f>
        <v>2.2028858384885257E-2</v>
      </c>
    </row>
    <row r="50" spans="1:13" x14ac:dyDescent="0.3">
      <c r="A50" s="51" t="s">
        <v>8</v>
      </c>
      <c r="B50" s="51" t="s">
        <v>42</v>
      </c>
      <c r="C50" s="51" t="s">
        <v>76</v>
      </c>
      <c r="D50" s="84" t="s">
        <v>80</v>
      </c>
      <c r="E50" s="84" t="s">
        <v>80</v>
      </c>
      <c r="F50" s="84" t="s">
        <v>80</v>
      </c>
      <c r="G50" s="91" t="s">
        <v>87</v>
      </c>
      <c r="H50" s="84" t="s">
        <v>88</v>
      </c>
      <c r="I50" s="84" t="s">
        <v>89</v>
      </c>
      <c r="J50" s="84" t="s">
        <v>89</v>
      </c>
      <c r="K50" s="87">
        <f>(D51*E51*F51 )/1000000000</f>
        <v>7.2115919999999996</v>
      </c>
      <c r="M50" s="88"/>
    </row>
    <row r="51" spans="1:13" x14ac:dyDescent="0.3">
      <c r="A51" s="51" t="s">
        <v>9</v>
      </c>
      <c r="B51" s="51" t="s">
        <v>43</v>
      </c>
      <c r="C51" s="51" t="s">
        <v>77</v>
      </c>
      <c r="D51" s="90">
        <v>71800</v>
      </c>
      <c r="E51" s="89">
        <v>11.16</v>
      </c>
      <c r="F51" s="90">
        <v>9000</v>
      </c>
      <c r="G51" s="91" t="s">
        <v>84</v>
      </c>
      <c r="H51" s="95"/>
      <c r="I51" s="84" t="s">
        <v>85</v>
      </c>
      <c r="J51" s="84" t="s">
        <v>85</v>
      </c>
      <c r="K51" s="93">
        <f>((D51*E51*F51)/1000000000)/K50</f>
        <v>1</v>
      </c>
    </row>
    <row r="52" spans="1:13" x14ac:dyDescent="0.3">
      <c r="A52" s="51" t="s">
        <v>8</v>
      </c>
      <c r="B52" s="51" t="s">
        <v>44</v>
      </c>
      <c r="C52" s="51" t="s">
        <v>78</v>
      </c>
      <c r="D52" s="84" t="s">
        <v>80</v>
      </c>
      <c r="E52" s="84" t="s">
        <v>80</v>
      </c>
      <c r="F52" s="84" t="s">
        <v>80</v>
      </c>
      <c r="G52" s="91" t="s">
        <v>90</v>
      </c>
      <c r="H52" s="84" t="s">
        <v>88</v>
      </c>
      <c r="I52" s="84" t="s">
        <v>89</v>
      </c>
      <c r="J52" s="84" t="s">
        <v>89</v>
      </c>
      <c r="K52" s="87">
        <f>(D53*E53*F53 )/1000000000</f>
        <v>1.201932</v>
      </c>
    </row>
    <row r="53" spans="1:13" x14ac:dyDescent="0.3">
      <c r="A53" s="51" t="s">
        <v>9</v>
      </c>
      <c r="B53" s="51" t="s">
        <v>45</v>
      </c>
      <c r="C53" s="51" t="s">
        <v>79</v>
      </c>
      <c r="D53" s="90">
        <v>71800</v>
      </c>
      <c r="E53" s="89">
        <v>1.86</v>
      </c>
      <c r="F53" s="90">
        <v>9000</v>
      </c>
      <c r="G53" s="91" t="s">
        <v>84</v>
      </c>
      <c r="H53" s="84"/>
      <c r="I53" s="84" t="s">
        <v>85</v>
      </c>
      <c r="J53" s="84" t="s">
        <v>85</v>
      </c>
      <c r="K53" s="93">
        <f>((D53*E53*F53)/1000000000)/K52</f>
        <v>1</v>
      </c>
    </row>
    <row r="54" spans="1:13" x14ac:dyDescent="0.3">
      <c r="A54" s="51" t="s">
        <v>8</v>
      </c>
      <c r="B54" s="51" t="s">
        <v>91</v>
      </c>
      <c r="C54" s="51" t="s">
        <v>158</v>
      </c>
      <c r="D54" s="84" t="s">
        <v>80</v>
      </c>
      <c r="E54" s="84" t="s">
        <v>80</v>
      </c>
      <c r="F54" s="84" t="s">
        <v>80</v>
      </c>
      <c r="G54" s="91" t="s">
        <v>84</v>
      </c>
      <c r="H54" s="84"/>
      <c r="I54" s="84"/>
      <c r="J54" s="84"/>
      <c r="K54" s="84">
        <v>0</v>
      </c>
    </row>
  </sheetData>
  <autoFilter ref="A1:AQ54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8812-56C4-475A-8CD7-45B90649F1BD}">
  <sheetPr>
    <tabColor rgb="FFC00000"/>
  </sheetPr>
  <dimension ref="A1:AK11"/>
  <sheetViews>
    <sheetView workbookViewId="0">
      <selection activeCell="B1" sqref="B1"/>
    </sheetView>
  </sheetViews>
  <sheetFormatPr defaultColWidth="8.88671875" defaultRowHeight="14.4" x14ac:dyDescent="0.3"/>
  <cols>
    <col min="1" max="1" width="15.5546875" bestFit="1" customWidth="1"/>
    <col min="2" max="2" width="15.5546875" customWidth="1"/>
    <col min="3" max="4" width="10.44140625" bestFit="1" customWidth="1"/>
    <col min="5" max="7" width="11.44140625" bestFit="1" customWidth="1"/>
    <col min="8" max="8" width="10.88671875" bestFit="1" customWidth="1"/>
    <col min="9" max="35" width="9.88671875" bestFit="1" customWidth="1"/>
    <col min="36" max="36" width="14.88671875" bestFit="1" customWidth="1"/>
  </cols>
  <sheetData>
    <row r="1" spans="1:37" ht="15" thickBot="1" x14ac:dyDescent="0.35">
      <c r="A1" s="3" t="s">
        <v>96</v>
      </c>
      <c r="B1" s="16" t="s">
        <v>101</v>
      </c>
      <c r="C1" s="4">
        <v>2018</v>
      </c>
      <c r="D1" s="4">
        <v>2019</v>
      </c>
      <c r="E1" s="4">
        <v>2020</v>
      </c>
      <c r="F1" s="4">
        <v>2021</v>
      </c>
      <c r="G1" s="4">
        <v>2022</v>
      </c>
      <c r="H1" s="4">
        <v>2023</v>
      </c>
      <c r="I1" s="4">
        <v>2024</v>
      </c>
      <c r="J1" s="4">
        <v>2025</v>
      </c>
      <c r="K1" s="4">
        <v>2026</v>
      </c>
      <c r="L1" s="4">
        <v>2027</v>
      </c>
      <c r="M1" s="4">
        <v>2028</v>
      </c>
      <c r="N1" s="4">
        <v>2029</v>
      </c>
      <c r="O1" s="4">
        <v>2030</v>
      </c>
      <c r="P1" s="4">
        <v>2031</v>
      </c>
      <c r="Q1" s="4">
        <v>2032</v>
      </c>
      <c r="R1" s="4">
        <v>2033</v>
      </c>
      <c r="S1" s="4">
        <v>2034</v>
      </c>
      <c r="T1" s="4">
        <v>2035</v>
      </c>
      <c r="U1" s="4">
        <v>2036</v>
      </c>
      <c r="V1" s="4">
        <v>2037</v>
      </c>
      <c r="W1" s="4">
        <v>2038</v>
      </c>
      <c r="X1" s="4">
        <v>2039</v>
      </c>
      <c r="Y1" s="4">
        <v>2040</v>
      </c>
      <c r="Z1" s="4">
        <v>2041</v>
      </c>
      <c r="AA1" s="4">
        <v>2042</v>
      </c>
      <c r="AB1" s="4">
        <v>2043</v>
      </c>
      <c r="AC1" s="4">
        <v>2044</v>
      </c>
      <c r="AD1" s="4">
        <v>2045</v>
      </c>
      <c r="AE1" s="4">
        <v>2046</v>
      </c>
      <c r="AF1" s="4">
        <v>2047</v>
      </c>
      <c r="AG1" s="4">
        <v>2048</v>
      </c>
      <c r="AH1" s="4">
        <v>2049</v>
      </c>
      <c r="AI1" s="5">
        <v>2050</v>
      </c>
      <c r="AJ1" s="19" t="s">
        <v>105</v>
      </c>
      <c r="AK1" s="19" t="s">
        <v>106</v>
      </c>
    </row>
    <row r="2" spans="1:37" ht="15" thickBot="1" x14ac:dyDescent="0.35">
      <c r="A2" s="6" t="s">
        <v>117</v>
      </c>
      <c r="B2" s="17" t="s">
        <v>122</v>
      </c>
      <c r="C2" s="7">
        <v>215023</v>
      </c>
      <c r="D2" s="7">
        <v>220727.6</v>
      </c>
      <c r="E2" s="7">
        <v>200939.9</v>
      </c>
      <c r="F2" s="7">
        <v>217321.1</v>
      </c>
      <c r="G2" s="7">
        <v>223838.6</v>
      </c>
      <c r="H2" s="26">
        <v>230600.7</v>
      </c>
      <c r="I2" s="7">
        <v>238502.8</v>
      </c>
      <c r="J2" s="7">
        <v>247481.7</v>
      </c>
      <c r="K2" s="7">
        <v>256798.7</v>
      </c>
      <c r="L2" s="7">
        <v>266466.40000000002</v>
      </c>
      <c r="M2" s="7">
        <v>276498</v>
      </c>
      <c r="N2" s="7">
        <v>286907.3</v>
      </c>
      <c r="O2" s="7">
        <v>297708.5</v>
      </c>
      <c r="P2" s="7">
        <v>308916.40000000002</v>
      </c>
      <c r="Q2" s="7">
        <v>320546.09999999998</v>
      </c>
      <c r="R2" s="7">
        <v>332613.7</v>
      </c>
      <c r="S2" s="7">
        <v>345135.6</v>
      </c>
      <c r="T2" s="7">
        <v>358128.9</v>
      </c>
      <c r="U2" s="7">
        <v>371611.4</v>
      </c>
      <c r="V2" s="7">
        <v>385601.4</v>
      </c>
      <c r="W2" s="7">
        <v>400118.2</v>
      </c>
      <c r="X2" s="7">
        <v>415181.4</v>
      </c>
      <c r="Y2" s="7">
        <v>430811.7</v>
      </c>
      <c r="Z2" s="7">
        <v>447030.5</v>
      </c>
      <c r="AA2" s="7">
        <v>445074.57277863938</v>
      </c>
      <c r="AB2" s="7">
        <v>454098.77772457182</v>
      </c>
      <c r="AC2" s="7">
        <v>463122.98267050419</v>
      </c>
      <c r="AD2" s="7">
        <v>472147.18761643663</v>
      </c>
      <c r="AE2" s="7">
        <v>481171.39256236888</v>
      </c>
      <c r="AF2" s="7">
        <v>490195.59750830132</v>
      </c>
      <c r="AG2" s="7">
        <v>499219.80245423369</v>
      </c>
      <c r="AH2" s="7">
        <v>508244.00740016613</v>
      </c>
      <c r="AI2" s="7">
        <v>517268.21234609839</v>
      </c>
      <c r="AJ2" t="s">
        <v>107</v>
      </c>
    </row>
    <row r="3" spans="1:37" ht="15" thickBot="1" x14ac:dyDescent="0.35">
      <c r="A3" s="6" t="s">
        <v>118</v>
      </c>
      <c r="B3" s="17" t="s">
        <v>119</v>
      </c>
      <c r="C3" s="23">
        <f>C2</f>
        <v>215023</v>
      </c>
      <c r="D3" s="23">
        <f>D2</f>
        <v>220727.6</v>
      </c>
      <c r="E3" s="23">
        <f t="shared" ref="E3:Z3" si="0">E2</f>
        <v>200939.9</v>
      </c>
      <c r="F3" s="23">
        <f t="shared" si="0"/>
        <v>217321.1</v>
      </c>
      <c r="G3" s="23">
        <f t="shared" si="0"/>
        <v>223838.6</v>
      </c>
      <c r="H3" s="27">
        <f t="shared" si="0"/>
        <v>230600.7</v>
      </c>
      <c r="I3" s="23">
        <f t="shared" si="0"/>
        <v>238502.8</v>
      </c>
      <c r="J3" s="23">
        <f t="shared" si="0"/>
        <v>247481.7</v>
      </c>
      <c r="K3" s="23">
        <f t="shared" si="0"/>
        <v>256798.7</v>
      </c>
      <c r="L3" s="23">
        <f t="shared" si="0"/>
        <v>266466.40000000002</v>
      </c>
      <c r="M3" s="23">
        <f t="shared" si="0"/>
        <v>276498</v>
      </c>
      <c r="N3" s="23">
        <f t="shared" si="0"/>
        <v>286907.3</v>
      </c>
      <c r="O3" s="23">
        <f t="shared" si="0"/>
        <v>297708.5</v>
      </c>
      <c r="P3" s="23">
        <f t="shared" si="0"/>
        <v>308916.40000000002</v>
      </c>
      <c r="Q3" s="23">
        <f t="shared" si="0"/>
        <v>320546.09999999998</v>
      </c>
      <c r="R3" s="23">
        <f t="shared" si="0"/>
        <v>332613.7</v>
      </c>
      <c r="S3" s="23">
        <f t="shared" si="0"/>
        <v>345135.6</v>
      </c>
      <c r="T3" s="23">
        <f t="shared" si="0"/>
        <v>358128.9</v>
      </c>
      <c r="U3" s="23">
        <f t="shared" si="0"/>
        <v>371611.4</v>
      </c>
      <c r="V3" s="23">
        <f t="shared" si="0"/>
        <v>385601.4</v>
      </c>
      <c r="W3" s="23">
        <f t="shared" si="0"/>
        <v>400118.2</v>
      </c>
      <c r="X3" s="23">
        <f t="shared" si="0"/>
        <v>415181.4</v>
      </c>
      <c r="Y3" s="23">
        <f t="shared" si="0"/>
        <v>430811.7</v>
      </c>
      <c r="Z3" s="23">
        <f t="shared" si="0"/>
        <v>447030.5</v>
      </c>
      <c r="AA3" s="23">
        <f>Z3*(1+AA5)</f>
        <v>463859.89036567486</v>
      </c>
      <c r="AB3" s="23">
        <f t="shared" ref="AB3:AI3" si="1">AA3*(1+AB5)</f>
        <v>481322.85803777573</v>
      </c>
      <c r="AC3" s="23">
        <f t="shared" si="1"/>
        <v>499443.25534811593</v>
      </c>
      <c r="AD3" s="23">
        <f t="shared" si="1"/>
        <v>518245.83259901241</v>
      </c>
      <c r="AE3" s="23">
        <f t="shared" si="1"/>
        <v>537756.27186924778</v>
      </c>
      <c r="AF3" s="23">
        <f t="shared" si="1"/>
        <v>558001.22209272813</v>
      </c>
      <c r="AG3" s="23">
        <f t="shared" si="1"/>
        <v>579008.33545774943</v>
      </c>
      <c r="AH3" s="23">
        <f t="shared" si="1"/>
        <v>600806.30517658987</v>
      </c>
      <c r="AI3" s="23">
        <f t="shared" si="1"/>
        <v>623424.90467701689</v>
      </c>
    </row>
    <row r="4" spans="1:37" ht="29.4" thickBot="1" x14ac:dyDescent="0.35">
      <c r="A4" s="8" t="s">
        <v>116</v>
      </c>
      <c r="B4" s="17" t="s">
        <v>103</v>
      </c>
      <c r="C4" s="9">
        <v>0</v>
      </c>
      <c r="D4" s="9">
        <v>2.6530185142984729E-2</v>
      </c>
      <c r="E4" s="9">
        <v>-8.9647601840458613E-2</v>
      </c>
      <c r="F4" s="9">
        <v>8.1522883210353003E-2</v>
      </c>
      <c r="G4" s="9">
        <v>2.9990185030353701E-2</v>
      </c>
      <c r="H4" s="28">
        <v>3.0209713606143024E-2</v>
      </c>
      <c r="I4" s="9">
        <v>3.4267458858537624E-2</v>
      </c>
      <c r="J4" s="9">
        <v>3.7646937478302243E-2</v>
      </c>
      <c r="K4" s="9">
        <v>3.7647228057670526E-2</v>
      </c>
      <c r="L4" s="9">
        <v>3.7646997434177085E-2</v>
      </c>
      <c r="M4" s="9">
        <v>3.7646772726317376E-2</v>
      </c>
      <c r="N4" s="9">
        <v>3.7646926921713675E-2</v>
      </c>
      <c r="O4" s="9">
        <v>3.7647003056387941E-2</v>
      </c>
      <c r="P4" s="9">
        <v>3.76472287489273E-2</v>
      </c>
      <c r="Q4" s="9">
        <v>3.7646754914921809E-2</v>
      </c>
      <c r="R4" s="9">
        <v>3.7647003036380841E-2</v>
      </c>
      <c r="S4" s="9">
        <v>3.7646976056608508E-2</v>
      </c>
      <c r="T4" s="9">
        <v>3.7646942245308936E-2</v>
      </c>
      <c r="U4" s="9">
        <v>3.7647059480538987E-2</v>
      </c>
      <c r="V4" s="9">
        <v>3.7646853675640732E-2</v>
      </c>
      <c r="W4" s="9">
        <v>3.7647166218794818E-2</v>
      </c>
      <c r="X4" s="9">
        <v>3.7646875348334594E-2</v>
      </c>
      <c r="Y4" s="9">
        <v>3.7646917708741255E-2</v>
      </c>
      <c r="Z4" s="9">
        <v>3.7647074116139344E-2</v>
      </c>
      <c r="AA4" s="9">
        <v>0</v>
      </c>
      <c r="AB4" s="9">
        <v>2.0275714448465421E-2</v>
      </c>
      <c r="AC4" s="9">
        <v>1.9872779643124033E-2</v>
      </c>
      <c r="AD4" s="9">
        <v>1.9485547648480317E-2</v>
      </c>
      <c r="AE4" s="9">
        <v>1.9113118075508587E-2</v>
      </c>
      <c r="AF4" s="9">
        <v>1.8754658081138367E-2</v>
      </c>
      <c r="AG4" s="9">
        <v>1.8409396150848852E-2</v>
      </c>
      <c r="AH4" s="9">
        <v>1.8076616555609756E-2</v>
      </c>
      <c r="AI4" s="10">
        <v>1.7755654399338638E-2</v>
      </c>
      <c r="AJ4" t="s">
        <v>107</v>
      </c>
    </row>
    <row r="5" spans="1:37" ht="28.8" x14ac:dyDescent="0.3">
      <c r="A5" s="12" t="s">
        <v>97</v>
      </c>
      <c r="B5" s="18" t="s">
        <v>104</v>
      </c>
      <c r="C5" s="13">
        <f>C4</f>
        <v>0</v>
      </c>
      <c r="D5" s="13">
        <f t="shared" ref="D5:Z5" si="2">D4</f>
        <v>2.6530185142984729E-2</v>
      </c>
      <c r="E5" s="13">
        <f t="shared" si="2"/>
        <v>-8.9647601840458613E-2</v>
      </c>
      <c r="F5" s="13">
        <f t="shared" si="2"/>
        <v>8.1522883210353003E-2</v>
      </c>
      <c r="G5" s="13">
        <f t="shared" si="2"/>
        <v>2.9990185030353701E-2</v>
      </c>
      <c r="H5" s="29">
        <f t="shared" si="2"/>
        <v>3.0209713606143024E-2</v>
      </c>
      <c r="I5" s="13">
        <f t="shared" si="2"/>
        <v>3.4267458858537624E-2</v>
      </c>
      <c r="J5" s="13">
        <f t="shared" si="2"/>
        <v>3.7646937478302243E-2</v>
      </c>
      <c r="K5" s="13">
        <f t="shared" si="2"/>
        <v>3.7647228057670526E-2</v>
      </c>
      <c r="L5" s="13">
        <f t="shared" si="2"/>
        <v>3.7646997434177085E-2</v>
      </c>
      <c r="M5" s="13">
        <f t="shared" si="2"/>
        <v>3.7646772726317376E-2</v>
      </c>
      <c r="N5" s="13">
        <f t="shared" si="2"/>
        <v>3.7646926921713675E-2</v>
      </c>
      <c r="O5" s="13">
        <f t="shared" si="2"/>
        <v>3.7647003056387941E-2</v>
      </c>
      <c r="P5" s="13">
        <f t="shared" si="2"/>
        <v>3.76472287489273E-2</v>
      </c>
      <c r="Q5" s="13">
        <f t="shared" si="2"/>
        <v>3.7646754914921809E-2</v>
      </c>
      <c r="R5" s="13">
        <f t="shared" si="2"/>
        <v>3.7647003036380841E-2</v>
      </c>
      <c r="S5" s="13">
        <f t="shared" si="2"/>
        <v>3.7646976056608508E-2</v>
      </c>
      <c r="T5" s="13">
        <f t="shared" si="2"/>
        <v>3.7646942245308936E-2</v>
      </c>
      <c r="U5" s="13">
        <f t="shared" si="2"/>
        <v>3.7647059480538987E-2</v>
      </c>
      <c r="V5" s="13">
        <f t="shared" si="2"/>
        <v>3.7646853675640732E-2</v>
      </c>
      <c r="W5" s="13">
        <f t="shared" si="2"/>
        <v>3.7647166218794818E-2</v>
      </c>
      <c r="X5" s="13">
        <f t="shared" si="2"/>
        <v>3.7646875348334594E-2</v>
      </c>
      <c r="Y5" s="13">
        <f t="shared" si="2"/>
        <v>3.7646917708741255E-2</v>
      </c>
      <c r="Z5" s="13">
        <f t="shared" si="2"/>
        <v>3.7647074116139344E-2</v>
      </c>
      <c r="AA5" s="24">
        <f>Z5</f>
        <v>3.7647074116139344E-2</v>
      </c>
      <c r="AB5" s="24">
        <f t="shared" ref="AB5:AI5" si="3">AA5</f>
        <v>3.7647074116139344E-2</v>
      </c>
      <c r="AC5" s="24">
        <f t="shared" si="3"/>
        <v>3.7647074116139344E-2</v>
      </c>
      <c r="AD5" s="24">
        <f t="shared" si="3"/>
        <v>3.7647074116139344E-2</v>
      </c>
      <c r="AE5" s="24">
        <f t="shared" si="3"/>
        <v>3.7647074116139344E-2</v>
      </c>
      <c r="AF5" s="24">
        <f t="shared" si="3"/>
        <v>3.7647074116139344E-2</v>
      </c>
      <c r="AG5" s="24">
        <f t="shared" si="3"/>
        <v>3.7647074116139344E-2</v>
      </c>
      <c r="AH5" s="24">
        <f t="shared" si="3"/>
        <v>3.7647074116139344E-2</v>
      </c>
      <c r="AI5" s="25">
        <f t="shared" si="3"/>
        <v>3.7647074116139344E-2</v>
      </c>
      <c r="AJ5" s="19" t="s">
        <v>120</v>
      </c>
    </row>
    <row r="6" spans="1:37" ht="28.8" x14ac:dyDescent="0.3">
      <c r="A6" s="14" t="s">
        <v>100</v>
      </c>
      <c r="B6" s="14" t="s">
        <v>102</v>
      </c>
      <c r="C6" s="1"/>
      <c r="D6" s="1"/>
      <c r="E6" s="1"/>
      <c r="F6" s="1"/>
      <c r="G6" s="1"/>
      <c r="H6" s="30">
        <v>-9.4288051561304924E-3</v>
      </c>
      <c r="I6" s="15">
        <f>H6</f>
        <v>-9.4288051561304924E-3</v>
      </c>
      <c r="J6" s="15">
        <f t="shared" ref="J6:AI6" si="4">I6</f>
        <v>-9.4288051561304924E-3</v>
      </c>
      <c r="K6" s="15">
        <f t="shared" si="4"/>
        <v>-9.4288051561304924E-3</v>
      </c>
      <c r="L6" s="15">
        <f t="shared" si="4"/>
        <v>-9.4288051561304924E-3</v>
      </c>
      <c r="M6" s="15">
        <f t="shared" si="4"/>
        <v>-9.4288051561304924E-3</v>
      </c>
      <c r="N6" s="15">
        <f t="shared" si="4"/>
        <v>-9.4288051561304924E-3</v>
      </c>
      <c r="O6" s="15">
        <f t="shared" si="4"/>
        <v>-9.4288051561304924E-3</v>
      </c>
      <c r="P6" s="15">
        <f t="shared" si="4"/>
        <v>-9.4288051561304924E-3</v>
      </c>
      <c r="Q6" s="15">
        <f t="shared" si="4"/>
        <v>-9.4288051561304924E-3</v>
      </c>
      <c r="R6" s="15">
        <f t="shared" si="4"/>
        <v>-9.4288051561304924E-3</v>
      </c>
      <c r="S6" s="15">
        <f t="shared" si="4"/>
        <v>-9.4288051561304924E-3</v>
      </c>
      <c r="T6" s="15">
        <f t="shared" si="4"/>
        <v>-9.4288051561304924E-3</v>
      </c>
      <c r="U6" s="15">
        <f t="shared" si="4"/>
        <v>-9.4288051561304924E-3</v>
      </c>
      <c r="V6" s="15">
        <f t="shared" si="4"/>
        <v>-9.4288051561304924E-3</v>
      </c>
      <c r="W6" s="15">
        <f t="shared" si="4"/>
        <v>-9.4288051561304924E-3</v>
      </c>
      <c r="X6" s="15">
        <f t="shared" si="4"/>
        <v>-9.4288051561304924E-3</v>
      </c>
      <c r="Y6" s="15">
        <f t="shared" si="4"/>
        <v>-9.4288051561304924E-3</v>
      </c>
      <c r="Z6" s="15">
        <f t="shared" si="4"/>
        <v>-9.4288051561304924E-3</v>
      </c>
      <c r="AA6" s="15">
        <f t="shared" si="4"/>
        <v>-9.4288051561304924E-3</v>
      </c>
      <c r="AB6" s="15">
        <f t="shared" si="4"/>
        <v>-9.4288051561304924E-3</v>
      </c>
      <c r="AC6" s="15">
        <f t="shared" si="4"/>
        <v>-9.4288051561304924E-3</v>
      </c>
      <c r="AD6" s="15">
        <f t="shared" si="4"/>
        <v>-9.4288051561304924E-3</v>
      </c>
      <c r="AE6" s="15">
        <f t="shared" si="4"/>
        <v>-9.4288051561304924E-3</v>
      </c>
      <c r="AF6" s="15">
        <f t="shared" si="4"/>
        <v>-9.4288051561304924E-3</v>
      </c>
      <c r="AG6" s="15">
        <f t="shared" si="4"/>
        <v>-9.4288051561304924E-3</v>
      </c>
      <c r="AH6" s="15">
        <f t="shared" si="4"/>
        <v>-9.4288051561304924E-3</v>
      </c>
      <c r="AI6" s="15">
        <f t="shared" si="4"/>
        <v>-9.4288051561304924E-3</v>
      </c>
      <c r="AJ6" t="s">
        <v>107</v>
      </c>
    </row>
    <row r="7" spans="1:37" x14ac:dyDescent="0.3">
      <c r="A7" s="22" t="s">
        <v>111</v>
      </c>
      <c r="B7" s="21" t="s">
        <v>110</v>
      </c>
      <c r="C7" s="20">
        <v>9792850</v>
      </c>
      <c r="D7" s="20">
        <v>9958829</v>
      </c>
      <c r="E7" s="20">
        <v>10121763</v>
      </c>
      <c r="F7" s="20">
        <v>10278345</v>
      </c>
      <c r="G7" s="20">
        <v>10432860</v>
      </c>
      <c r="H7" s="31">
        <f>G7+($AI$7-$G$7)/($AI$1-$G$1)</f>
        <v>10560257.857142856</v>
      </c>
      <c r="I7" s="20">
        <f t="shared" ref="I7:AH7" si="5">H7+($AI$7-$G$7)/($AI$1-$G$1)</f>
        <v>10687655.714285713</v>
      </c>
      <c r="J7" s="20">
        <f t="shared" si="5"/>
        <v>10815053.571428569</v>
      </c>
      <c r="K7" s="20">
        <f t="shared" si="5"/>
        <v>10942451.428571425</v>
      </c>
      <c r="L7" s="20">
        <f t="shared" si="5"/>
        <v>11069849.285714282</v>
      </c>
      <c r="M7" s="20">
        <f t="shared" si="5"/>
        <v>11197247.142857138</v>
      </c>
      <c r="N7" s="20">
        <f t="shared" si="5"/>
        <v>11324644.999999994</v>
      </c>
      <c r="O7" s="20">
        <f t="shared" si="5"/>
        <v>11452042.857142851</v>
      </c>
      <c r="P7" s="20">
        <f t="shared" si="5"/>
        <v>11579440.714285707</v>
      </c>
      <c r="Q7" s="20">
        <f t="shared" si="5"/>
        <v>11706838.571428563</v>
      </c>
      <c r="R7" s="20">
        <f t="shared" si="5"/>
        <v>11834236.42857142</v>
      </c>
      <c r="S7" s="20">
        <f t="shared" si="5"/>
        <v>11961634.285714276</v>
      </c>
      <c r="T7" s="20">
        <f t="shared" si="5"/>
        <v>12089032.142857132</v>
      </c>
      <c r="U7" s="20">
        <f t="shared" si="5"/>
        <v>12216429.999999989</v>
      </c>
      <c r="V7" s="20">
        <f t="shared" si="5"/>
        <v>12343827.857142845</v>
      </c>
      <c r="W7" s="20">
        <f t="shared" si="5"/>
        <v>12471225.714285702</v>
      </c>
      <c r="X7" s="20">
        <f t="shared" si="5"/>
        <v>12598623.571428558</v>
      </c>
      <c r="Y7" s="20">
        <f t="shared" si="5"/>
        <v>12726021.428571414</v>
      </c>
      <c r="Z7" s="20">
        <f t="shared" si="5"/>
        <v>12853419.285714271</v>
      </c>
      <c r="AA7" s="20">
        <f t="shared" si="5"/>
        <v>12980817.142857127</v>
      </c>
      <c r="AB7" s="20">
        <f t="shared" si="5"/>
        <v>13108214.999999983</v>
      </c>
      <c r="AC7" s="20">
        <f t="shared" si="5"/>
        <v>13235612.85714284</v>
      </c>
      <c r="AD7" s="20">
        <f t="shared" si="5"/>
        <v>13363010.714285696</v>
      </c>
      <c r="AE7" s="20">
        <f t="shared" si="5"/>
        <v>13490408.571428552</v>
      </c>
      <c r="AF7" s="20">
        <f t="shared" si="5"/>
        <v>13617806.428571409</v>
      </c>
      <c r="AG7" s="20">
        <f t="shared" si="5"/>
        <v>13745204.285714265</v>
      </c>
      <c r="AH7" s="20">
        <f t="shared" si="5"/>
        <v>13872602.142857121</v>
      </c>
      <c r="AI7" s="20">
        <v>14000000</v>
      </c>
      <c r="AJ7" t="s">
        <v>109</v>
      </c>
      <c r="AK7" t="s">
        <v>108</v>
      </c>
    </row>
    <row r="8" spans="1:37" ht="28.8" x14ac:dyDescent="0.3">
      <c r="A8" s="22" t="s">
        <v>124</v>
      </c>
      <c r="B8" s="21" t="s">
        <v>125</v>
      </c>
      <c r="C8">
        <f>C2/C7</f>
        <v>2.1957142200687237E-2</v>
      </c>
      <c r="D8">
        <f>D2/D7</f>
        <v>2.2164011451547165E-2</v>
      </c>
      <c r="E8">
        <f t="shared" ref="E8:AI8" si="6">E2/E7</f>
        <v>1.9852262891355981E-2</v>
      </c>
      <c r="F8">
        <f t="shared" si="6"/>
        <v>2.1143588778154459E-2</v>
      </c>
      <c r="G8">
        <f t="shared" si="6"/>
        <v>2.1455152278473975E-2</v>
      </c>
      <c r="H8" s="32">
        <f t="shared" si="6"/>
        <v>2.1836654286242065E-2</v>
      </c>
      <c r="I8">
        <f t="shared" si="6"/>
        <v>2.2315726327262201E-2</v>
      </c>
      <c r="J8">
        <f t="shared" si="6"/>
        <v>2.2883076663975318E-2</v>
      </c>
      <c r="K8">
        <f t="shared" si="6"/>
        <v>2.3468114222511653E-2</v>
      </c>
      <c r="L8">
        <f t="shared" si="6"/>
        <v>2.4071366567192273E-2</v>
      </c>
      <c r="M8">
        <f t="shared" si="6"/>
        <v>2.4693390837263199E-2</v>
      </c>
      <c r="N8">
        <f t="shared" si="6"/>
        <v>2.5334772083363332E-2</v>
      </c>
      <c r="O8">
        <f t="shared" si="6"/>
        <v>2.5996104250894738E-2</v>
      </c>
      <c r="P8">
        <f t="shared" si="6"/>
        <v>2.667800696270985E-2</v>
      </c>
      <c r="Q8">
        <f t="shared" si="6"/>
        <v>2.7381098495909674E-2</v>
      </c>
      <c r="R8">
        <f t="shared" si="6"/>
        <v>2.810605500469554E-2</v>
      </c>
      <c r="S8">
        <f t="shared" si="6"/>
        <v>2.8853548917825871E-2</v>
      </c>
      <c r="T8">
        <f t="shared" si="6"/>
        <v>2.9624282222758615E-2</v>
      </c>
      <c r="U8">
        <f t="shared" si="6"/>
        <v>3.0418984924401021E-2</v>
      </c>
      <c r="V8">
        <f t="shared" si="6"/>
        <v>3.1238397396871426E-2</v>
      </c>
      <c r="W8">
        <f t="shared" si="6"/>
        <v>3.208330994616411E-2</v>
      </c>
      <c r="X8">
        <f t="shared" si="6"/>
        <v>3.2954504723957126E-2</v>
      </c>
      <c r="Y8">
        <f t="shared" si="6"/>
        <v>3.3852818999092447E-2</v>
      </c>
      <c r="Z8">
        <f t="shared" si="6"/>
        <v>3.4779111305957705E-2</v>
      </c>
      <c r="AA8">
        <f t="shared" si="6"/>
        <v>3.4287099793524768E-2</v>
      </c>
      <c r="AB8">
        <f t="shared" si="6"/>
        <v>3.4642304671122073E-2</v>
      </c>
      <c r="AC8">
        <f t="shared" si="6"/>
        <v>3.4990671581979028E-2</v>
      </c>
      <c r="AD8">
        <f t="shared" si="6"/>
        <v>3.5332396097811157E-2</v>
      </c>
      <c r="AE8">
        <f t="shared" si="6"/>
        <v>3.5667666402739336E-2</v>
      </c>
      <c r="AF8">
        <f t="shared" si="6"/>
        <v>3.5996663638853461E-2</v>
      </c>
      <c r="AG8">
        <f t="shared" si="6"/>
        <v>3.631956223255884E-2</v>
      </c>
      <c r="AH8">
        <f t="shared" si="6"/>
        <v>3.6636530202940797E-2</v>
      </c>
      <c r="AI8">
        <f t="shared" si="6"/>
        <v>3.6947729453292742E-2</v>
      </c>
    </row>
    <row r="9" spans="1:37" x14ac:dyDescent="0.3">
      <c r="A9" s="22" t="s">
        <v>112</v>
      </c>
      <c r="B9" s="21" t="s">
        <v>113</v>
      </c>
      <c r="C9">
        <f>C3/C7</f>
        <v>2.1957142200687237E-2</v>
      </c>
      <c r="D9">
        <f>D3/D7</f>
        <v>2.2164011451547165E-2</v>
      </c>
      <c r="E9">
        <f t="shared" ref="E9:AI9" si="7">E3/E7</f>
        <v>1.9852262891355981E-2</v>
      </c>
      <c r="F9">
        <f t="shared" si="7"/>
        <v>2.1143588778154459E-2</v>
      </c>
      <c r="G9">
        <f t="shared" si="7"/>
        <v>2.1455152278473975E-2</v>
      </c>
      <c r="H9" s="32">
        <f t="shared" si="7"/>
        <v>2.1836654286242065E-2</v>
      </c>
      <c r="I9">
        <f t="shared" si="7"/>
        <v>2.2315726327262201E-2</v>
      </c>
      <c r="J9">
        <f t="shared" si="7"/>
        <v>2.2883076663975318E-2</v>
      </c>
      <c r="K9">
        <f t="shared" si="7"/>
        <v>2.3468114222511653E-2</v>
      </c>
      <c r="L9">
        <f t="shared" si="7"/>
        <v>2.4071366567192273E-2</v>
      </c>
      <c r="M9">
        <f t="shared" si="7"/>
        <v>2.4693390837263199E-2</v>
      </c>
      <c r="N9">
        <f t="shared" si="7"/>
        <v>2.5334772083363332E-2</v>
      </c>
      <c r="O9">
        <f t="shared" si="7"/>
        <v>2.5996104250894738E-2</v>
      </c>
      <c r="P9">
        <f t="shared" si="7"/>
        <v>2.667800696270985E-2</v>
      </c>
      <c r="Q9">
        <f t="shared" si="7"/>
        <v>2.7381098495909674E-2</v>
      </c>
      <c r="R9">
        <f t="shared" si="7"/>
        <v>2.810605500469554E-2</v>
      </c>
      <c r="S9">
        <f t="shared" si="7"/>
        <v>2.8853548917825871E-2</v>
      </c>
      <c r="T9">
        <f t="shared" si="7"/>
        <v>2.9624282222758615E-2</v>
      </c>
      <c r="U9">
        <f t="shared" si="7"/>
        <v>3.0418984924401021E-2</v>
      </c>
      <c r="V9">
        <f t="shared" si="7"/>
        <v>3.1238397396871426E-2</v>
      </c>
      <c r="W9">
        <f t="shared" si="7"/>
        <v>3.208330994616411E-2</v>
      </c>
      <c r="X9">
        <f t="shared" si="7"/>
        <v>3.2954504723957126E-2</v>
      </c>
      <c r="Y9">
        <f t="shared" si="7"/>
        <v>3.3852818999092447E-2</v>
      </c>
      <c r="Z9">
        <f t="shared" si="7"/>
        <v>3.4779111305957705E-2</v>
      </c>
      <c r="AA9">
        <f t="shared" si="7"/>
        <v>3.5734259658755006E-2</v>
      </c>
      <c r="AB9">
        <f t="shared" si="7"/>
        <v>3.6719176336196528E-2</v>
      </c>
      <c r="AC9">
        <f t="shared" si="7"/>
        <v>3.7734803876390374E-2</v>
      </c>
      <c r="AD9">
        <f t="shared" si="7"/>
        <v>3.8782116072464339E-2</v>
      </c>
      <c r="AE9">
        <f t="shared" si="7"/>
        <v>3.9862119002693978E-2</v>
      </c>
      <c r="AF9">
        <f t="shared" si="7"/>
        <v>4.0975852096266425E-2</v>
      </c>
      <c r="AG9">
        <f t="shared" si="7"/>
        <v>4.2124389235853502E-2</v>
      </c>
      <c r="AH9">
        <f t="shared" si="7"/>
        <v>4.3308839898211861E-2</v>
      </c>
      <c r="AI9">
        <f t="shared" si="7"/>
        <v>4.4530350334072634E-2</v>
      </c>
    </row>
    <row r="10" spans="1:37" ht="28.8" x14ac:dyDescent="0.3">
      <c r="A10" s="22" t="s">
        <v>121</v>
      </c>
      <c r="B10" s="21" t="s">
        <v>123</v>
      </c>
      <c r="D10" s="11">
        <f>(D8-C8)/C8</f>
        <v>9.4215016220760128E-3</v>
      </c>
      <c r="E10" s="11">
        <f t="shared" ref="E10:AI11" si="8">(E8-D8)/D8</f>
        <v>-0.10430190244419008</v>
      </c>
      <c r="F10" s="11">
        <f t="shared" si="8"/>
        <v>6.5046785541044969E-2</v>
      </c>
      <c r="G10" s="11">
        <f t="shared" si="8"/>
        <v>1.4735601585357307E-2</v>
      </c>
      <c r="H10" s="33">
        <f t="shared" si="8"/>
        <v>1.7781370312195489E-2</v>
      </c>
      <c r="I10" s="11">
        <f t="shared" si="8"/>
        <v>2.193889387725342E-2</v>
      </c>
      <c r="J10" s="11">
        <f t="shared" si="8"/>
        <v>2.5423789859799834E-2</v>
      </c>
      <c r="K10" s="11">
        <f t="shared" si="8"/>
        <v>2.5566385461503794E-2</v>
      </c>
      <c r="L10" s="11">
        <f t="shared" si="8"/>
        <v>2.5705190411164484E-2</v>
      </c>
      <c r="M10" s="11">
        <f t="shared" si="8"/>
        <v>2.5840837425437465E-2</v>
      </c>
      <c r="N10" s="11">
        <f t="shared" si="8"/>
        <v>2.597380207226406E-2</v>
      </c>
      <c r="O10" s="11">
        <f t="shared" si="8"/>
        <v>2.6103734636147968E-2</v>
      </c>
      <c r="P10" s="11">
        <f t="shared" si="8"/>
        <v>2.6230957732508789E-2</v>
      </c>
      <c r="Q10" s="11">
        <f t="shared" si="8"/>
        <v>2.6354724855668404E-2</v>
      </c>
      <c r="R10" s="11">
        <f t="shared" si="8"/>
        <v>2.6476531206159025E-2</v>
      </c>
      <c r="S10" s="11">
        <f t="shared" si="8"/>
        <v>2.6595476063981587E-2</v>
      </c>
      <c r="T10" s="11">
        <f t="shared" si="8"/>
        <v>2.6711906640246318E-2</v>
      </c>
      <c r="U10" s="11">
        <f t="shared" si="8"/>
        <v>2.6826057612693188E-2</v>
      </c>
      <c r="V10" s="11">
        <f t="shared" si="8"/>
        <v>2.6937535046184322E-2</v>
      </c>
      <c r="W10" s="11">
        <f t="shared" si="8"/>
        <v>2.7047243767290806E-2</v>
      </c>
      <c r="X10" s="11">
        <f t="shared" si="8"/>
        <v>2.7154142738230056E-2</v>
      </c>
      <c r="Y10" s="11">
        <f t="shared" si="8"/>
        <v>2.7259225488595155E-2</v>
      </c>
      <c r="Z10" s="11">
        <f t="shared" si="8"/>
        <v>2.736233892043349E-2</v>
      </c>
      <c r="AA10" s="11">
        <f t="shared" si="8"/>
        <v>-1.4146753437850343E-2</v>
      </c>
      <c r="AB10" s="11">
        <f t="shared" si="8"/>
        <v>1.0359723620146689E-2</v>
      </c>
      <c r="AC10" s="11">
        <f t="shared" si="8"/>
        <v>1.0056112437211915E-2</v>
      </c>
      <c r="AD10" s="11">
        <f t="shared" si="8"/>
        <v>9.7661605331440474E-3</v>
      </c>
      <c r="AE10" s="11">
        <f t="shared" si="8"/>
        <v>9.4890339166368784E-3</v>
      </c>
      <c r="AF10" s="11">
        <f t="shared" si="8"/>
        <v>9.2239630257632509E-3</v>
      </c>
      <c r="AG10" s="11">
        <f t="shared" si="8"/>
        <v>8.9702367126283829E-3</v>
      </c>
      <c r="AH10" s="11">
        <f t="shared" si="8"/>
        <v>8.7271968850386981E-3</v>
      </c>
      <c r="AI10" s="11">
        <f t="shared" si="8"/>
        <v>8.4942337232297681E-3</v>
      </c>
    </row>
    <row r="11" spans="1:37" ht="28.8" x14ac:dyDescent="0.3">
      <c r="A11" s="22" t="s">
        <v>114</v>
      </c>
      <c r="B11" s="21" t="s">
        <v>115</v>
      </c>
      <c r="D11" s="11">
        <f>(D9-C9)/C9</f>
        <v>9.4215016220760128E-3</v>
      </c>
      <c r="E11" s="11">
        <f t="shared" si="8"/>
        <v>-0.10430190244419008</v>
      </c>
      <c r="F11" s="11">
        <f t="shared" si="8"/>
        <v>6.5046785541044969E-2</v>
      </c>
      <c r="G11" s="11">
        <f t="shared" si="8"/>
        <v>1.4735601585357307E-2</v>
      </c>
      <c r="H11" s="33">
        <f t="shared" si="8"/>
        <v>1.7781370312195489E-2</v>
      </c>
      <c r="I11" s="11">
        <f t="shared" si="8"/>
        <v>2.193889387725342E-2</v>
      </c>
      <c r="J11" s="11">
        <f t="shared" si="8"/>
        <v>2.5423789859799834E-2</v>
      </c>
      <c r="K11" s="11">
        <f t="shared" si="8"/>
        <v>2.5566385461503794E-2</v>
      </c>
      <c r="L11" s="11">
        <f t="shared" si="8"/>
        <v>2.5705190411164484E-2</v>
      </c>
      <c r="M11" s="11">
        <f t="shared" si="8"/>
        <v>2.5840837425437465E-2</v>
      </c>
      <c r="N11" s="11">
        <f t="shared" si="8"/>
        <v>2.597380207226406E-2</v>
      </c>
      <c r="O11" s="11">
        <f t="shared" si="8"/>
        <v>2.6103734636147968E-2</v>
      </c>
      <c r="P11" s="11">
        <f t="shared" si="8"/>
        <v>2.6230957732508789E-2</v>
      </c>
      <c r="Q11" s="11">
        <f t="shared" si="8"/>
        <v>2.6354724855668404E-2</v>
      </c>
      <c r="R11" s="11">
        <f t="shared" si="8"/>
        <v>2.6476531206159025E-2</v>
      </c>
      <c r="S11" s="11">
        <f t="shared" si="8"/>
        <v>2.6595476063981587E-2</v>
      </c>
      <c r="T11" s="11">
        <f t="shared" si="8"/>
        <v>2.6711906640246318E-2</v>
      </c>
      <c r="U11" s="11">
        <f t="shared" si="8"/>
        <v>2.6826057612693188E-2</v>
      </c>
      <c r="V11" s="11">
        <f t="shared" si="8"/>
        <v>2.6937535046184322E-2</v>
      </c>
      <c r="W11" s="11">
        <f t="shared" si="8"/>
        <v>2.7047243767290806E-2</v>
      </c>
      <c r="X11" s="11">
        <f t="shared" si="8"/>
        <v>2.7154142738230056E-2</v>
      </c>
      <c r="Y11" s="11">
        <f t="shared" si="8"/>
        <v>2.7259225488595155E-2</v>
      </c>
      <c r="Z11" s="11">
        <f t="shared" si="8"/>
        <v>2.736233892043349E-2</v>
      </c>
      <c r="AA11" s="11">
        <f t="shared" si="8"/>
        <v>2.7463276574110827E-2</v>
      </c>
      <c r="AB11" s="11">
        <f t="shared" si="8"/>
        <v>2.7562252215297098E-2</v>
      </c>
      <c r="AC11" s="11">
        <f t="shared" si="8"/>
        <v>2.7659322499363218E-2</v>
      </c>
      <c r="AD11" s="11">
        <f t="shared" si="8"/>
        <v>2.7754541921158324E-2</v>
      </c>
      <c r="AE11" s="11">
        <f t="shared" si="8"/>
        <v>2.7847962917022261E-2</v>
      </c>
      <c r="AF11" s="11">
        <f t="shared" si="8"/>
        <v>2.7939635961078194E-2</v>
      </c>
      <c r="AG11" s="11">
        <f t="shared" si="8"/>
        <v>2.802960965616446E-2</v>
      </c>
      <c r="AH11" s="11">
        <f t="shared" si="8"/>
        <v>2.8117930819759707E-2</v>
      </c>
      <c r="AI11" s="11">
        <f t="shared" si="8"/>
        <v>2.8204644565212815E-2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F1E3411D7E7846976F93E821C2CC95" ma:contentTypeVersion="13" ma:contentTypeDescription="Crear nuevo documento." ma:contentTypeScope="" ma:versionID="bf56f9a7fa2be0dc2dd7c558ea68c50d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4993e8e448d5aa23e96fe80c2fad0299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0E3A19-191C-44C7-B3DF-FCE51FB69946}"/>
</file>

<file path=customXml/itemProps2.xml><?xml version="1.0" encoding="utf-8"?>
<ds:datastoreItem xmlns:ds="http://schemas.openxmlformats.org/officeDocument/2006/customXml" ds:itemID="{0EBED8A2-6046-4789-9601-0BDD74FE0F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8EA4ED-26FC-4F00-96CB-7F3F0CBDF9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Demand_Projection</vt:lpstr>
      <vt:lpstr>growth_formula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 Rodríguez Delgado</dc:creator>
  <cp:lastModifiedBy>Susana Solorzano Jiménez</cp:lastModifiedBy>
  <dcterms:created xsi:type="dcterms:W3CDTF">2023-08-03T05:43:35Z</dcterms:created>
  <dcterms:modified xsi:type="dcterms:W3CDTF">2024-07-11T02:32:29Z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