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ergy_20250709\ndc_cr_30\t1_confection\A1_Outputs\"/>
    </mc:Choice>
  </mc:AlternateContent>
  <xr:revisionPtr revIDLastSave="0" documentId="13_ncr:1_{0CCB328C-6721-459E-991F-AC6EFFFC35EC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Demand_Projection" sheetId="1" r:id="rId1"/>
  </sheets>
  <definedNames>
    <definedName name="_xlnm._FilterDatabase" localSheetId="0" hidden="1">Demand_Projection!$A$1:$AP$50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1" l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R29" i="1"/>
  <c r="Q29" i="1"/>
  <c r="D43" i="1"/>
  <c r="D44" i="1"/>
  <c r="M48" i="1" l="1"/>
  <c r="M36" i="1" l="1"/>
  <c r="M38" i="1" s="1"/>
  <c r="M45" i="1"/>
  <c r="M46" i="1" s="1"/>
  <c r="M49" i="1"/>
  <c r="M41" i="1"/>
  <c r="M42" i="1" s="1"/>
  <c r="M37" i="1" l="1"/>
  <c r="M47" i="1"/>
  <c r="M43" i="1"/>
  <c r="M44" i="1"/>
  <c r="M39" i="1" l="1"/>
  <c r="M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  <author>Susana Solorzano Jiménez</author>
  </authors>
  <commentList>
    <comment ref="E37" authorId="0" shapeId="0" xr:uid="{0353B3CA-08E3-4400-B098-633D8BABC034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E38" authorId="0" shapeId="0" xr:uid="{921EB6DA-728E-43CF-8AD9-6767D25D68A5}">
      <text>
        <r>
          <rPr>
            <b/>
            <sz val="9"/>
            <color indexed="81"/>
            <rFont val="Tahoma"/>
            <family val="2"/>
          </rPr>
          <t>Calibrado con los datos de ARESEP</t>
        </r>
      </text>
    </comment>
    <comment ref="E39" authorId="0" shapeId="0" xr:uid="{F75498BA-CB6D-4CC9-8D9A-D8AC67A98F68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40" authorId="1" shapeId="0" xr:uid="{8D94644D-6D75-45BF-84C5-AA9CD1EDCBB3}">
      <text>
        <r>
          <rPr>
            <sz val="9"/>
            <color indexed="81"/>
            <rFont val="Tahoma"/>
            <family val="2"/>
          </rPr>
          <t>Datos abiertos de ARESEP</t>
        </r>
      </text>
    </comment>
    <comment ref="E42" authorId="0" shapeId="0" xr:uid="{6C025570-EB07-445D-91E5-DD5CB8FACA2C}">
      <text>
        <r>
          <rPr>
            <b/>
            <sz val="9"/>
            <color indexed="81"/>
            <rFont val="Tahoma"/>
            <family val="2"/>
          </rPr>
          <t xml:space="preserve">Encuesta de transporte de SEPSE 2021//
pasajero // vehiculo
</t>
        </r>
      </text>
    </comment>
    <comment ref="F42" authorId="1" shapeId="0" xr:uid="{DC1AB301-EB80-475E-8CC4-6B39AD06C238}">
      <text>
        <r>
          <rPr>
            <b/>
            <sz val="9"/>
            <color indexed="81"/>
            <rFont val="Tahoma"/>
            <family val="2"/>
          </rPr>
          <t>RITEVE 2021</t>
        </r>
      </text>
    </comment>
    <comment ref="E43" authorId="0" shapeId="0" xr:uid="{79C7CFB6-AC3B-4744-A6C0-1A8BE7796326}">
      <text>
        <r>
          <rPr>
            <b/>
            <sz val="9"/>
            <color indexed="81"/>
            <rFont val="Tahoma"/>
            <family val="2"/>
          </rPr>
          <t>Encuesta de consumo energético</t>
        </r>
      </text>
    </comment>
    <comment ref="E44" authorId="0" shapeId="0" xr:uid="{F8EBEEF2-E845-4256-B63E-C4E1857ED4F0}">
      <text>
        <r>
          <rPr>
            <b/>
            <sz val="9"/>
            <color indexed="81"/>
            <rFont val="Tahoma"/>
            <family val="2"/>
          </rPr>
          <t>Encuesta de Consumo energético sector transporte 2021</t>
        </r>
      </text>
    </comment>
    <comment ref="F44" authorId="0" shapeId="0" xr:uid="{93EA9DEC-2DD5-41CE-A2C4-92F40F2A0969}">
      <text>
        <r>
          <rPr>
            <b/>
            <sz val="9"/>
            <color indexed="81"/>
            <rFont val="Tahoma"/>
            <family val="2"/>
          </rPr>
          <t>RITEVE 2021</t>
        </r>
      </text>
    </comment>
    <comment ref="E46" authorId="0" shapeId="0" xr:uid="{C0F02C0D-1D49-434E-B64A-146DB14A204D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46" authorId="1" shapeId="0" xr:uid="{F50EBB31-27CF-438C-9392-38CB69466689}">
      <text>
        <r>
          <rPr>
            <b/>
            <sz val="9"/>
            <color indexed="81"/>
            <rFont val="Tahoma"/>
            <family val="2"/>
          </rPr>
          <t xml:space="preserve">RITEVE 2021
</t>
        </r>
      </text>
    </comment>
    <comment ref="E49" authorId="0" shapeId="0" xr:uid="{DD0DE0D9-0C28-4C29-AA23-1CF636FB1CE7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49" authorId="1" shapeId="0" xr:uid="{F05A6A23-CF9C-4911-826A-9D693DB97E2E}">
      <text>
        <r>
          <rPr>
            <b/>
            <sz val="9"/>
            <color indexed="81"/>
            <rFont val="Tahoma"/>
            <family val="2"/>
          </rPr>
          <t>RITEVE 2021</t>
        </r>
      </text>
    </comment>
  </commentList>
</comments>
</file>

<file path=xl/sharedStrings.xml><?xml version="1.0" encoding="utf-8"?>
<sst xmlns="http://schemas.openxmlformats.org/spreadsheetml/2006/main" count="534" uniqueCount="127">
  <si>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</si>
  <si>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</si>
  <si>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</si>
  <si>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</si>
  <si>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</si>
  <si>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</si>
  <si>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</si>
  <si>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</si>
  <si>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</si>
  <si>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Share</t>
  </si>
  <si>
    <t>E5AGRPURDSL</t>
  </si>
  <si>
    <t>E5AGRDSL</t>
  </si>
  <si>
    <t>E5AGRELE</t>
  </si>
  <si>
    <t>E5AGRPURGSL</t>
  </si>
  <si>
    <t>E5AGRKJF</t>
  </si>
  <si>
    <t>E5AGRLPG</t>
  </si>
  <si>
    <t>E5COMPURDSL</t>
  </si>
  <si>
    <t>E5COMELE</t>
  </si>
  <si>
    <t>E5COMFOI</t>
  </si>
  <si>
    <t>E5COMPURGSL</t>
  </si>
  <si>
    <t>E5COMLPG</t>
  </si>
  <si>
    <t>E5INDPURDSL</t>
  </si>
  <si>
    <t>E5INDDSL</t>
  </si>
  <si>
    <t>E5INDELE</t>
  </si>
  <si>
    <t>E5INDFOI</t>
  </si>
  <si>
    <t>E5INDPURGSL</t>
  </si>
  <si>
    <t>E5INDGSL</t>
  </si>
  <si>
    <t>E5INDHYD</t>
  </si>
  <si>
    <t>E5INDCOK</t>
  </si>
  <si>
    <t>E5INDLPG</t>
  </si>
  <si>
    <t>E5INDSUG</t>
  </si>
  <si>
    <t>E5INDBMS</t>
  </si>
  <si>
    <t>E5INDCOA</t>
  </si>
  <si>
    <t>E5INDIWA</t>
  </si>
  <si>
    <t>E5RESELE</t>
  </si>
  <si>
    <t>E5RESLPG</t>
  </si>
  <si>
    <t>E5EXPELE</t>
  </si>
  <si>
    <t>E5EXPFIR</t>
  </si>
  <si>
    <t>E5PUBELE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</si>
  <si>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</si>
  <si>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</si>
  <si>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</si>
  <si>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</si>
  <si>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</si>
  <si>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</si>
  <si>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</si>
  <si>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</si>
  <si>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</si>
  <si>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DEMTRNFREHEA</t>
  </si>
  <si>
    <t>TRNFREHEA</t>
  </si>
  <si>
    <t>DEMTRNFRELIG</t>
  </si>
  <si>
    <t>TRNFRELIG</t>
  </si>
  <si>
    <t>TRNFRERAI</t>
  </si>
  <si>
    <t>Demand Agriculture, Fisheries and Mines Pure_Diesel</t>
  </si>
  <si>
    <t>Demand Agriculture, Fisheries and Mines Diesel_Blend</t>
  </si>
  <si>
    <t>Demand Agriculture, Fisheries and Mines Electricity</t>
  </si>
  <si>
    <t>Demand Agriculture, Fisheries and Mines Pure_Gasoline</t>
  </si>
  <si>
    <t>Demand Agriculture, Fisheries and Mines Kerosene and Jet Fuel</t>
  </si>
  <si>
    <t>Demand Agriculture, Fisheries and Mines LPG</t>
  </si>
  <si>
    <t>Demand Commercial and Services Pure_Diesel</t>
  </si>
  <si>
    <t>Demand Commercial and Services Electricity</t>
  </si>
  <si>
    <t>Demand Commercial and Services Fuel Oil</t>
  </si>
  <si>
    <t>Demand Commercial and Services Pure_Gasoline</t>
  </si>
  <si>
    <t>Demand Commercial and Services LPG</t>
  </si>
  <si>
    <t>Demand Industrial Pure_Diesel</t>
  </si>
  <si>
    <t>Demand Industrial Diesel_Blend</t>
  </si>
  <si>
    <t>Demand Industrial Electricity</t>
  </si>
  <si>
    <t>Demand Industrial Fuel Oil</t>
  </si>
  <si>
    <t>Demand Industrial Pure_Gasoline</t>
  </si>
  <si>
    <t>Demand Industrial Gasoline_Blend</t>
  </si>
  <si>
    <t>Demand Industrial Hydrogen</t>
  </si>
  <si>
    <t>Demand Industrial Petroleum Coke</t>
  </si>
  <si>
    <t>Demand Industrial LPG</t>
  </si>
  <si>
    <t>Demand Industrial Sugarcane and subproducts</t>
  </si>
  <si>
    <t>Demand Industrial Biomass for power</t>
  </si>
  <si>
    <t>Demand Industrial Coal</t>
  </si>
  <si>
    <t>Demand Industrial Industrial Waste</t>
  </si>
  <si>
    <t>Demand Residential Electricity</t>
  </si>
  <si>
    <t>Demand Residential LPG</t>
  </si>
  <si>
    <t>Demand Exports Electricity</t>
  </si>
  <si>
    <t>Demand Exports Firewood</t>
  </si>
  <si>
    <t>Demand Public Services Electricity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</si>
  <si>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</si>
  <si>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</si>
  <si>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</si>
  <si>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</si>
  <si>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</si>
  <si>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</si>
  <si>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</si>
  <si>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</si>
  <si>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</si>
  <si>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Transport Demand - Heavy Freight</t>
  </si>
  <si>
    <t>Heavy freight</t>
  </si>
  <si>
    <t>Transport Demand - Light Freight</t>
  </si>
  <si>
    <t>Light freight</t>
  </si>
  <si>
    <t>Freight rail</t>
  </si>
  <si>
    <t>not needed</t>
  </si>
  <si>
    <t>User defined</t>
  </si>
  <si>
    <t>Use passenger file</t>
  </si>
  <si>
    <t>Flat</t>
  </si>
  <si>
    <t> </t>
  </si>
  <si>
    <t>GDP coupling joint with DEMTRNPASPUB</t>
  </si>
  <si>
    <t>GDP coupling joint with DEMTRNPASPRI</t>
  </si>
  <si>
    <t>GDP coupling joint with DEMTRNFREHEA</t>
  </si>
  <si>
    <t>GDP coupling joint with DEMTRNFRELIG</t>
  </si>
  <si>
    <t>DEMTRNNOMOT</t>
  </si>
  <si>
    <t>Transport Demand - Non Motorized</t>
  </si>
  <si>
    <t>Ref.Cap.BY.Unit</t>
  </si>
  <si>
    <t>Ref.OAR.BY.Unit</t>
  </si>
  <si>
    <t>Ref.km.BY.Unit</t>
  </si>
  <si>
    <t>Unit</t>
  </si>
  <si>
    <t>PJ</t>
  </si>
  <si>
    <t>vehiculos</t>
  </si>
  <si>
    <t>-</t>
  </si>
  <si>
    <t>Gigapasageros/vehiculo</t>
  </si>
  <si>
    <t>km/(año*vehiculo)</t>
  </si>
  <si>
    <t>Gigapasajeros/1e9</t>
  </si>
  <si>
    <t>E5COMFIR</t>
  </si>
  <si>
    <t>Demand Commercial and Services firewood</t>
  </si>
  <si>
    <t>E5TMADSL</t>
  </si>
  <si>
    <t>Demand Transport - Maritimo Diesel</t>
  </si>
  <si>
    <t>E5TAEAVG</t>
  </si>
  <si>
    <t>Demand Transport - Aero AV Gas</t>
  </si>
  <si>
    <t>E5TAEJTF</t>
  </si>
  <si>
    <t>Demand Transport - Aero Jet Fuel</t>
  </si>
  <si>
    <t>E5TOTGSL</t>
  </si>
  <si>
    <t>Demand Transport - Otros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</si>
</sst>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sz val="11"/>
      <name val="Calibri"/>
      <family val="2"/>
      <scheme val="minor"/>
    </font>
    <font>
      <sz val="11"/>
      <color rgb="FFFF00FF"/>
      <name val="Calibr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/>
    <xf numFmtId="0" fontId="0" fillId="0" borderId="2" xfId="0" applyBorder="1"/>
    <xf numFmtId="0" fontId="3" fillId="0" borderId="1" xfId="0" applyFont="1" applyBorder="1"/>
    <xf numFmtId="165" fontId="5" fillId="0" borderId="1" xfId="1" applyNumberFormat="1" applyFont="1" applyBorder="1" applyAlignment="1">
      <alignment horizontal="center" vertical="center"/>
    </xf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/>
    <xf numFmtId="0" fontId="3" fillId="2" borderId="1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3" fillId="0" borderId="3" xfId="0" applyFont="1" applyBorder="1"/>
    <xf numFmtId="0" fontId="3" fillId="2" borderId="3" xfId="0" applyFont="1" applyFill="1" applyBorder="1"/>
    <xf numFmtId="0" fontId="0" fillId="0" borderId="3" xfId="0" applyBorder="1"/>
    <xf numFmtId="166" fontId="5" fillId="0" borderId="1" xfId="1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3" fontId="7" fillId="2" borderId="1" xfId="0" applyNumberFormat="1" applyFont="1" applyFill="1" applyBorder="1"/>
    <xf numFmtId="2" fontId="3" fillId="2" borderId="1" xfId="0" applyNumberFormat="1" applyFont="1" applyFill="1" applyBorder="1"/>
    <xf numFmtId="0" fontId="8" fillId="0" borderId="1" xfId="0" applyFont="1" applyBorder="1"/>
    <xf numFmtId="0" fontId="3" fillId="3" borderId="1" xfId="0" applyFont="1" applyFill="1" applyBorder="1"/>
    <xf numFmtId="3" fontId="0" fillId="3" borderId="1" xfId="0" applyNumberFormat="1" applyFill="1" applyBorder="1"/>
    <xf numFmtId="3" fontId="9" fillId="2" borderId="1" xfId="0" applyNumberFormat="1" applyFont="1" applyFill="1" applyBorder="1"/>
    <xf numFmtId="3" fontId="8" fillId="3" borderId="1" xfId="0" applyNumberFormat="1" applyFont="1" applyFill="1" applyBorder="1"/>
    <xf numFmtId="3" fontId="4" fillId="2" borderId="1" xfId="0" applyNumberFormat="1" applyFont="1" applyFill="1" applyBorder="1"/>
    <xf numFmtId="0" fontId="10" fillId="3" borderId="0" xfId="0" applyFont="1" applyFill="1" applyAlignment="1">
      <alignment horizontal="right" vertical="center"/>
    </xf>
    <xf numFmtId="0" fontId="10" fillId="0" borderId="1" xfId="0" applyFont="1" applyBorder="1"/>
    <xf numFmtId="0" fontId="10" fillId="0" borderId="0" xfId="0" applyFont="1"/>
    <xf numFmtId="3" fontId="0" fillId="0" borderId="0" xfId="0" applyNumberFormat="1"/>
    <xf numFmtId="0" fontId="11" fillId="2" borderId="1" xfId="0" applyFont="1" applyFill="1" applyBorder="1"/>
    <xf numFmtId="0" fontId="7" fillId="2" borderId="1" xfId="0" applyFont="1" applyFill="1" applyBorder="1"/>
    <xf numFmtId="164" fontId="7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zoomScale="85" zoomScaleNormal="85" workbookViewId="0">
      <pane ySplit="1" topLeftCell="A17" activePane="bottomLeft" state="frozen"/>
      <selection pane="bottomLeft" activeCell="H36" sqref="H36"/>
    </sheetView>
  </sheetViews>
  <sheetFormatPr defaultRowHeight="14.4" x14ac:dyDescent="0.3"/>
  <cols>
    <col min="1" max="1" width="13.88671875" bestFit="1" customWidth="1"/>
    <col min="2" max="2" width="15.109375" bestFit="1" customWidth="1"/>
    <col min="3" max="3" width="51.109375" customWidth="1"/>
    <col min="4" max="4" width="12" customWidth="1"/>
    <col min="5" max="9" width="11.33203125" customWidth="1"/>
    <col min="10" max="10" width="17.109375" customWidth="1"/>
    <col min="11" max="11" width="17.44140625" customWidth="1"/>
    <col min="12" max="12" width="19.33203125" customWidth="1"/>
    <col min="13" max="13" width="9.109375" bestFit="1" customWidth="1"/>
    <col min="14" max="42" width="8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6</v>
      </c>
      <c r="L1" s="1" t="s">
        <v>7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">
      <c r="A2" s="6" t="s">
        <v>8</v>
      </c>
      <c r="B2" s="6" t="s">
        <v>10</v>
      </c>
      <c r="C2" s="6" t="s">
        <v>53</v>
      </c>
      <c r="D2" s="6" t="s">
        <v>96</v>
      </c>
      <c r="E2" s="6" t="s">
        <v>96</v>
      </c>
      <c r="F2" s="6" t="s">
        <v>96</v>
      </c>
      <c r="G2" s="6" t="s">
        <v>96</v>
      </c>
      <c r="H2" s="6" t="s">
        <v>96</v>
      </c>
      <c r="I2" s="6" t="s">
        <v>96</v>
      </c>
      <c r="J2" s="6" t="s">
        <v>111</v>
      </c>
      <c r="K2" s="6" t="s">
        <v>97</v>
      </c>
      <c r="L2" s="6">
        <v>0</v>
      </c>
      <c r="M2" s="19">
        <v>1.694</v>
      </c>
      <c r="N2" s="19">
        <v>1.1626399999999999</v>
      </c>
      <c r="O2" s="19">
        <v>1.2054674161783865</v>
      </c>
      <c r="P2" s="19">
        <v>1.2296625103109413</v>
      </c>
      <c r="Q2" s="19">
        <v>1.2522398550564882</v>
      </c>
      <c r="R2" s="19">
        <v>1.2738696493908279</v>
      </c>
      <c r="S2" s="19">
        <v>1.2900434804140761</v>
      </c>
      <c r="T2" s="19">
        <v>1.3052053763827025</v>
      </c>
      <c r="U2" s="19">
        <v>1.3192835907028535</v>
      </c>
      <c r="V2" s="19">
        <v>1.3319493130322937</v>
      </c>
      <c r="W2" s="19">
        <v>1.3431613089575942</v>
      </c>
      <c r="X2" s="19">
        <v>1.3534048746334157</v>
      </c>
      <c r="Y2" s="19">
        <v>1.3631021767228073</v>
      </c>
      <c r="Z2" s="19">
        <v>1.3727574580327122</v>
      </c>
      <c r="AA2" s="19">
        <v>1.3819619512975849</v>
      </c>
      <c r="AB2" s="19">
        <v>1.3906298861092914</v>
      </c>
      <c r="AC2" s="19">
        <v>1.3984168587034269</v>
      </c>
      <c r="AD2" s="19">
        <v>1.405274289101849</v>
      </c>
      <c r="AE2" s="19">
        <v>1.4114447109901098</v>
      </c>
      <c r="AF2" s="19">
        <v>1.4166244639349237</v>
      </c>
      <c r="AG2" s="19">
        <v>1.4209670231970004</v>
      </c>
      <c r="AH2" s="19">
        <v>1.4242761248178359</v>
      </c>
      <c r="AI2" s="19">
        <v>1.4267413862210536</v>
      </c>
      <c r="AJ2" s="19">
        <v>1.4279190010018732</v>
      </c>
      <c r="AK2" s="19">
        <v>1.4277434773320428</v>
      </c>
      <c r="AL2" s="19">
        <v>1.4260083272506725</v>
      </c>
      <c r="AM2" s="19">
        <v>1.4228861476855208</v>
      </c>
      <c r="AN2" s="19">
        <v>1.4181165891216623</v>
      </c>
      <c r="AO2" s="19">
        <v>1.4117521219355003</v>
      </c>
      <c r="AP2" s="19">
        <v>1.4037107253838035</v>
      </c>
    </row>
    <row r="3" spans="1:42" x14ac:dyDescent="0.3">
      <c r="A3" s="6" t="s">
        <v>8</v>
      </c>
      <c r="B3" s="6" t="s">
        <v>11</v>
      </c>
      <c r="C3" s="6" t="s">
        <v>54</v>
      </c>
      <c r="D3" s="6" t="s">
        <v>96</v>
      </c>
      <c r="E3" s="6" t="s">
        <v>96</v>
      </c>
      <c r="F3" s="6" t="s">
        <v>96</v>
      </c>
      <c r="G3" s="6" t="s">
        <v>96</v>
      </c>
      <c r="H3" s="6" t="s">
        <v>96</v>
      </c>
      <c r="I3" s="6" t="s">
        <v>96</v>
      </c>
      <c r="J3" s="6" t="s">
        <v>111</v>
      </c>
      <c r="K3" s="6" t="s">
        <v>97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</row>
    <row r="4" spans="1:42" x14ac:dyDescent="0.3">
      <c r="A4" s="6" t="s">
        <v>8</v>
      </c>
      <c r="B4" s="6" t="s">
        <v>12</v>
      </c>
      <c r="C4" s="6" t="s">
        <v>55</v>
      </c>
      <c r="D4" s="6" t="s">
        <v>96</v>
      </c>
      <c r="E4" s="6" t="s">
        <v>96</v>
      </c>
      <c r="F4" s="6" t="s">
        <v>96</v>
      </c>
      <c r="G4" s="6" t="s">
        <v>96</v>
      </c>
      <c r="H4" s="6" t="s">
        <v>96</v>
      </c>
      <c r="I4" s="6" t="s">
        <v>96</v>
      </c>
      <c r="J4" s="6" t="s">
        <v>111</v>
      </c>
      <c r="K4" s="6" t="s">
        <v>97</v>
      </c>
      <c r="L4" s="6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</row>
    <row r="5" spans="1:42" x14ac:dyDescent="0.3">
      <c r="A5" s="6" t="s">
        <v>8</v>
      </c>
      <c r="B5" s="6" t="s">
        <v>13</v>
      </c>
      <c r="C5" s="6" t="s">
        <v>56</v>
      </c>
      <c r="D5" s="6" t="s">
        <v>96</v>
      </c>
      <c r="E5" s="6" t="s">
        <v>96</v>
      </c>
      <c r="F5" s="6" t="s">
        <v>96</v>
      </c>
      <c r="G5" s="6" t="s">
        <v>96</v>
      </c>
      <c r="H5" s="6" t="s">
        <v>96</v>
      </c>
      <c r="I5" s="6" t="s">
        <v>96</v>
      </c>
      <c r="J5" s="6" t="s">
        <v>111</v>
      </c>
      <c r="K5" s="6" t="s">
        <v>97</v>
      </c>
      <c r="L5" s="6">
        <v>0</v>
      </c>
      <c r="M5" s="19">
        <v>0.31900000000000001</v>
      </c>
      <c r="N5" s="19">
        <v>0.31192846141654135</v>
      </c>
      <c r="O5" s="19">
        <v>0.32341876799034752</v>
      </c>
      <c r="P5" s="19">
        <v>0.32991014837171767</v>
      </c>
      <c r="Q5" s="19">
        <v>0.33596749751620719</v>
      </c>
      <c r="R5" s="19">
        <v>0.34177062528358731</v>
      </c>
      <c r="S5" s="19">
        <v>0.34610995493532215</v>
      </c>
      <c r="T5" s="19">
        <v>0.35017778924486881</v>
      </c>
      <c r="U5" s="19">
        <v>0.3539548790855564</v>
      </c>
      <c r="V5" s="19">
        <v>0.35735300686281457</v>
      </c>
      <c r="W5" s="19">
        <v>0.36036110966195062</v>
      </c>
      <c r="X5" s="19">
        <v>0.36310938916435748</v>
      </c>
      <c r="Y5" s="19">
        <v>0.3657111098351028</v>
      </c>
      <c r="Z5" s="19">
        <v>0.36830155661445196</v>
      </c>
      <c r="AA5" s="19">
        <v>0.37077106000520976</v>
      </c>
      <c r="AB5" s="19">
        <v>0.37309660838602793</v>
      </c>
      <c r="AC5" s="19">
        <v>0.37518580055246076</v>
      </c>
      <c r="AD5" s="19">
        <v>0.37702560282440295</v>
      </c>
      <c r="AE5" s="19">
        <v>0.37868108535200923</v>
      </c>
      <c r="AF5" s="19">
        <v>0.38007077809145873</v>
      </c>
      <c r="AG5" s="19">
        <v>0.38123585741887711</v>
      </c>
      <c r="AH5" s="19">
        <v>0.38212366703944595</v>
      </c>
      <c r="AI5" s="19">
        <v>0.38278508002755512</v>
      </c>
      <c r="AJ5" s="19">
        <v>0.38310102612155023</v>
      </c>
      <c r="AK5" s="19">
        <v>0.38305393430613671</v>
      </c>
      <c r="AL5" s="19">
        <v>0.38258840525569238</v>
      </c>
      <c r="AM5" s="19">
        <v>0.38175074556049526</v>
      </c>
      <c r="AN5" s="19">
        <v>0.38047110520366906</v>
      </c>
      <c r="AO5" s="19">
        <v>0.37876356163290287</v>
      </c>
      <c r="AP5" s="19">
        <v>0.3766061092366228</v>
      </c>
    </row>
    <row r="6" spans="1:42" x14ac:dyDescent="0.3">
      <c r="A6" s="6" t="s">
        <v>8</v>
      </c>
      <c r="B6" s="6" t="s">
        <v>14</v>
      </c>
      <c r="C6" s="6" t="s">
        <v>57</v>
      </c>
      <c r="D6" s="6" t="s">
        <v>96</v>
      </c>
      <c r="E6" s="6" t="s">
        <v>96</v>
      </c>
      <c r="F6" s="6" t="s">
        <v>96</v>
      </c>
      <c r="G6" s="6" t="s">
        <v>96</v>
      </c>
      <c r="H6" s="6" t="s">
        <v>96</v>
      </c>
      <c r="I6" s="6" t="s">
        <v>96</v>
      </c>
      <c r="J6" s="6" t="s">
        <v>111</v>
      </c>
      <c r="K6" s="6" t="s">
        <v>97</v>
      </c>
      <c r="L6" s="6">
        <v>0</v>
      </c>
      <c r="M6" s="19">
        <v>0.27800000000000002</v>
      </c>
      <c r="N6" s="19">
        <v>0.17111999999999999</v>
      </c>
      <c r="O6" s="19">
        <v>0.17742343653791845</v>
      </c>
      <c r="P6" s="19">
        <v>0.18098452553190006</v>
      </c>
      <c r="Q6" s="19">
        <v>0.18430751049100863</v>
      </c>
      <c r="R6" s="19">
        <v>0.18749103282508642</v>
      </c>
      <c r="S6" s="19">
        <v>0.18987153406768795</v>
      </c>
      <c r="T6" s="19">
        <v>0.19210309640697729</v>
      </c>
      <c r="U6" s="19">
        <v>0.19417516001606028</v>
      </c>
      <c r="V6" s="19">
        <v>0.19603932984078143</v>
      </c>
      <c r="W6" s="19">
        <v>0.19768953690637131</v>
      </c>
      <c r="X6" s="19">
        <v>0.19919720820483566</v>
      </c>
      <c r="Y6" s="19">
        <v>0.20062447918599638</v>
      </c>
      <c r="Z6" s="19">
        <v>0.20204556545324243</v>
      </c>
      <c r="AA6" s="19">
        <v>0.20340030371055767</v>
      </c>
      <c r="AB6" s="19">
        <v>0.2046760700741605</v>
      </c>
      <c r="AC6" s="19">
        <v>0.20582217441454828</v>
      </c>
      <c r="AD6" s="19">
        <v>0.20683146662002719</v>
      </c>
      <c r="AE6" s="19">
        <v>0.20773964335015793</v>
      </c>
      <c r="AF6" s="19">
        <v>0.20850201117159581</v>
      </c>
      <c r="AG6" s="19">
        <v>0.20914115892234114</v>
      </c>
      <c r="AH6" s="19">
        <v>0.20962820002651558</v>
      </c>
      <c r="AI6" s="19">
        <v>0.20999104280787403</v>
      </c>
      <c r="AJ6" s="19">
        <v>0.21016436683018005</v>
      </c>
      <c r="AK6" s="19">
        <v>0.21013853285716916</v>
      </c>
      <c r="AL6" s="19">
        <v>0.20988314952103407</v>
      </c>
      <c r="AM6" s="19">
        <v>0.20942362003022971</v>
      </c>
      <c r="AN6" s="19">
        <v>0.20872162555090037</v>
      </c>
      <c r="AO6" s="19">
        <v>0.20778488879240586</v>
      </c>
      <c r="AP6" s="19">
        <v>0.20660133775517478</v>
      </c>
    </row>
    <row r="7" spans="1:42" x14ac:dyDescent="0.3">
      <c r="A7" s="6" t="s">
        <v>8</v>
      </c>
      <c r="B7" s="6" t="s">
        <v>15</v>
      </c>
      <c r="C7" s="6" t="s">
        <v>58</v>
      </c>
      <c r="D7" s="6" t="s">
        <v>96</v>
      </c>
      <c r="E7" s="6" t="s">
        <v>96</v>
      </c>
      <c r="F7" s="6" t="s">
        <v>96</v>
      </c>
      <c r="G7" s="6" t="s">
        <v>96</v>
      </c>
      <c r="H7" s="6" t="s">
        <v>96</v>
      </c>
      <c r="I7" s="6" t="s">
        <v>96</v>
      </c>
      <c r="J7" s="6" t="s">
        <v>111</v>
      </c>
      <c r="K7" s="6" t="s">
        <v>97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</row>
    <row r="8" spans="1:42" s="27" customFormat="1" x14ac:dyDescent="0.3">
      <c r="A8" s="26" t="s">
        <v>8</v>
      </c>
      <c r="B8" s="26" t="s">
        <v>16</v>
      </c>
      <c r="C8" s="26" t="s">
        <v>59</v>
      </c>
      <c r="D8" s="26" t="s">
        <v>96</v>
      </c>
      <c r="E8" s="26" t="s">
        <v>96</v>
      </c>
      <c r="F8" s="26" t="s">
        <v>96</v>
      </c>
      <c r="G8" s="26" t="s">
        <v>96</v>
      </c>
      <c r="H8" s="26" t="s">
        <v>96</v>
      </c>
      <c r="I8" s="26" t="s">
        <v>96</v>
      </c>
      <c r="J8" s="26" t="s">
        <v>111</v>
      </c>
      <c r="K8" s="26" t="s">
        <v>97</v>
      </c>
      <c r="L8" s="26">
        <v>0</v>
      </c>
      <c r="M8" s="26">
        <v>0.749</v>
      </c>
      <c r="N8" s="26">
        <v>0.40633000000000002</v>
      </c>
      <c r="O8" s="26">
        <v>0.42071355731192872</v>
      </c>
      <c r="P8" s="26">
        <v>0.43728261793565959</v>
      </c>
      <c r="Q8" s="26">
        <v>0.45388381260974869</v>
      </c>
      <c r="R8" s="26">
        <v>0.47076524383994184</v>
      </c>
      <c r="S8" s="26">
        <v>0.47994921246105843</v>
      </c>
      <c r="T8" s="26">
        <v>0.48861648665513852</v>
      </c>
      <c r="U8" s="26">
        <v>0.49671443353030792</v>
      </c>
      <c r="V8" s="26">
        <v>0.50404161032050232</v>
      </c>
      <c r="W8" s="26">
        <v>0.51056089148577055</v>
      </c>
      <c r="X8" s="26">
        <v>0.51654374840432948</v>
      </c>
      <c r="Y8" s="26">
        <v>0.52223055405999719</v>
      </c>
      <c r="Z8" s="26">
        <v>0.52791432917295156</v>
      </c>
      <c r="AA8" s="26">
        <v>0.53335318580497981</v>
      </c>
      <c r="AB8" s="26">
        <v>0.53849329721601757</v>
      </c>
      <c r="AC8" s="26">
        <v>0.54312643779574499</v>
      </c>
      <c r="AD8" s="26">
        <v>0.54721870317161425</v>
      </c>
      <c r="AE8" s="26">
        <v>0.55091062740163443</v>
      </c>
      <c r="AF8" s="26">
        <v>0.55401707773167852</v>
      </c>
      <c r="AG8" s="26">
        <v>0.55662654742335449</v>
      </c>
      <c r="AH8" s="26">
        <v>0.55861826661865832</v>
      </c>
      <c r="AI8" s="26">
        <v>0.56010393541974446</v>
      </c>
      <c r="AJ8" s="26">
        <v>0.56081427285246432</v>
      </c>
      <c r="AK8" s="26">
        <v>0.56152551115239191</v>
      </c>
      <c r="AL8" s="26">
        <v>0.56223765146202886</v>
      </c>
      <c r="AM8" s="26">
        <v>0.5629506949253259</v>
      </c>
      <c r="AN8" s="26">
        <v>0.56366464268768446</v>
      </c>
      <c r="AO8" s="26">
        <v>0.56437949589595859</v>
      </c>
      <c r="AP8" s="26">
        <v>0.56509525569845676</v>
      </c>
    </row>
    <row r="9" spans="1:42" s="27" customFormat="1" x14ac:dyDescent="0.3">
      <c r="A9" s="26" t="s">
        <v>8</v>
      </c>
      <c r="B9" s="26" t="s">
        <v>17</v>
      </c>
      <c r="C9" s="26" t="s">
        <v>60</v>
      </c>
      <c r="D9" s="26" t="s">
        <v>96</v>
      </c>
      <c r="E9" s="26" t="s">
        <v>96</v>
      </c>
      <c r="F9" s="26" t="s">
        <v>96</v>
      </c>
      <c r="G9" s="26" t="s">
        <v>96</v>
      </c>
      <c r="H9" s="26" t="s">
        <v>96</v>
      </c>
      <c r="I9" s="26" t="s">
        <v>96</v>
      </c>
      <c r="J9" s="26" t="s">
        <v>111</v>
      </c>
      <c r="K9" s="26" t="s">
        <v>97</v>
      </c>
      <c r="L9" s="26">
        <v>0</v>
      </c>
      <c r="M9" s="26">
        <v>13.500999999999999</v>
      </c>
      <c r="N9" s="26">
        <v>11.923</v>
      </c>
      <c r="O9" s="26">
        <v>12.352228</v>
      </c>
      <c r="P9" s="26">
        <v>12.871021576</v>
      </c>
      <c r="Q9" s="26">
        <v>13.320992490296963</v>
      </c>
      <c r="R9" s="26">
        <v>13.720622265005872</v>
      </c>
      <c r="S9" s="26">
        <v>14.077358443896024</v>
      </c>
      <c r="T9" s="26">
        <v>14.485038744431254</v>
      </c>
      <c r="U9" s="26">
        <v>14.861649751786468</v>
      </c>
      <c r="V9" s="26">
        <v>15.233190995581127</v>
      </c>
      <c r="W9" s="26">
        <v>15.583554388479492</v>
      </c>
      <c r="X9" s="26">
        <v>15.941352797238983</v>
      </c>
      <c r="Y9" s="26">
        <v>16.29142490466635</v>
      </c>
      <c r="Z9" s="26">
        <v>16.632893170668158</v>
      </c>
      <c r="AA9" s="26">
        <v>16.948918140910852</v>
      </c>
      <c r="AB9" s="26">
        <v>17.237049749306333</v>
      </c>
      <c r="AC9" s="26">
        <v>17.512842545295236</v>
      </c>
      <c r="AD9" s="26">
        <v>17.758022340929369</v>
      </c>
      <c r="AE9" s="26">
        <v>17.98887663136145</v>
      </c>
      <c r="AF9" s="26">
        <v>18.204743150937787</v>
      </c>
      <c r="AG9" s="26">
        <v>18.623452243409353</v>
      </c>
      <c r="AH9" s="26">
        <v>19.051791645007768</v>
      </c>
      <c r="AI9" s="26">
        <v>19.489982852842946</v>
      </c>
      <c r="AJ9" s="26">
        <v>19.938252458458333</v>
      </c>
      <c r="AK9" s="26">
        <v>20.396832265002871</v>
      </c>
      <c r="AL9" s="26">
        <v>20.865959407097936</v>
      </c>
      <c r="AM9" s="26">
        <v>21.345876473461185</v>
      </c>
      <c r="AN9" s="26">
        <v>21.83683163235079</v>
      </c>
      <c r="AO9" s="26">
        <v>22.339078759894857</v>
      </c>
      <c r="AP9" s="26">
        <v>22.852877571372435</v>
      </c>
    </row>
    <row r="10" spans="1:42" s="27" customFormat="1" x14ac:dyDescent="0.3">
      <c r="A10" s="26" t="s">
        <v>8</v>
      </c>
      <c r="B10" s="26" t="s">
        <v>18</v>
      </c>
      <c r="C10" s="26" t="s">
        <v>61</v>
      </c>
      <c r="D10" s="26" t="s">
        <v>96</v>
      </c>
      <c r="E10" s="26" t="s">
        <v>96</v>
      </c>
      <c r="F10" s="26" t="s">
        <v>96</v>
      </c>
      <c r="G10" s="26" t="s">
        <v>96</v>
      </c>
      <c r="H10" s="26" t="s">
        <v>96</v>
      </c>
      <c r="I10" s="26" t="s">
        <v>96</v>
      </c>
      <c r="J10" s="26" t="s">
        <v>111</v>
      </c>
      <c r="K10" s="26" t="s">
        <v>97</v>
      </c>
      <c r="L10" s="26">
        <v>0</v>
      </c>
      <c r="M10" s="26">
        <v>0.2</v>
      </c>
      <c r="N10" s="26">
        <v>0.15415999999999999</v>
      </c>
      <c r="O10" s="26">
        <v>0.15961706493541439</v>
      </c>
      <c r="P10" s="26">
        <v>0.16590330121074318</v>
      </c>
      <c r="Q10" s="26">
        <v>0.17220172901808592</v>
      </c>
      <c r="R10" s="26">
        <v>0.17860647746995159</v>
      </c>
      <c r="S10" s="26">
        <v>0.182090838956013</v>
      </c>
      <c r="T10" s="26">
        <v>0.18537916861358045</v>
      </c>
      <c r="U10" s="26">
        <v>0.18845149773098777</v>
      </c>
      <c r="V10" s="26">
        <v>0.19123139971700004</v>
      </c>
      <c r="W10" s="26">
        <v>0.19370478928813126</v>
      </c>
      <c r="X10" s="26">
        <v>0.19597466161497162</v>
      </c>
      <c r="Y10" s="26">
        <v>0.19813221325988517</v>
      </c>
      <c r="Z10" s="26">
        <v>0.20028861512884158</v>
      </c>
      <c r="AA10" s="26">
        <v>0.20235209589175221</v>
      </c>
      <c r="AB10" s="26">
        <v>0.20430223389565441</v>
      </c>
      <c r="AC10" s="26">
        <v>0.20606002916494484</v>
      </c>
      <c r="AD10" s="26">
        <v>0.20761261851435051</v>
      </c>
      <c r="AE10" s="26">
        <v>0.20901332001140932</v>
      </c>
      <c r="AF10" s="26">
        <v>0.21019189501911142</v>
      </c>
      <c r="AG10" s="26">
        <v>0.21118191753201659</v>
      </c>
      <c r="AH10" s="26">
        <v>0.21193756794214641</v>
      </c>
      <c r="AI10" s="26">
        <v>0.21250122482786846</v>
      </c>
      <c r="AJ10" s="26">
        <v>0.21277072404926017</v>
      </c>
      <c r="AK10" s="26">
        <v>0.21304056505611874</v>
      </c>
      <c r="AL10" s="26">
        <v>0.21331074828190477</v>
      </c>
      <c r="AM10" s="26">
        <v>0.21358127416062866</v>
      </c>
      <c r="AN10" s="26">
        <v>0.21385214312685119</v>
      </c>
      <c r="AO10" s="26">
        <v>0.21412335561568424</v>
      </c>
      <c r="AP10" s="26">
        <v>0.21439491206279157</v>
      </c>
    </row>
    <row r="11" spans="1:42" s="27" customFormat="1" x14ac:dyDescent="0.3">
      <c r="A11" s="26" t="s">
        <v>8</v>
      </c>
      <c r="B11" s="26" t="s">
        <v>19</v>
      </c>
      <c r="C11" s="26" t="s">
        <v>62</v>
      </c>
      <c r="D11" s="26" t="s">
        <v>96</v>
      </c>
      <c r="E11" s="26" t="s">
        <v>96</v>
      </c>
      <c r="F11" s="26" t="s">
        <v>96</v>
      </c>
      <c r="G11" s="26" t="s">
        <v>96</v>
      </c>
      <c r="H11" s="26" t="s">
        <v>96</v>
      </c>
      <c r="I11" s="26" t="s">
        <v>96</v>
      </c>
      <c r="J11" s="26" t="s">
        <v>111</v>
      </c>
      <c r="K11" s="26" t="s">
        <v>97</v>
      </c>
      <c r="L11" s="26">
        <v>0</v>
      </c>
      <c r="M11" s="26">
        <v>1E-3</v>
      </c>
      <c r="N11" s="26">
        <v>8.0000000000000004E-4</v>
      </c>
      <c r="O11" s="26">
        <v>8.2831896697153288E-4</v>
      </c>
      <c r="P11" s="26">
        <v>8.6094084696804977E-4</v>
      </c>
      <c r="Q11" s="26">
        <v>8.9362599386655904E-4</v>
      </c>
      <c r="R11" s="26">
        <v>9.2686288256331906E-4</v>
      </c>
      <c r="S11" s="26">
        <v>9.4494467543338346E-4</v>
      </c>
      <c r="T11" s="26">
        <v>9.6200917806736088E-4</v>
      </c>
      <c r="U11" s="26">
        <v>9.7795276456143112E-4</v>
      </c>
      <c r="V11" s="26">
        <v>9.923788257239234E-4</v>
      </c>
      <c r="W11" s="26">
        <v>1.0052142671932082E-3</v>
      </c>
      <c r="X11" s="26">
        <v>1.0169935735078962E-3</v>
      </c>
      <c r="Y11" s="26">
        <v>1.0281900013486517E-3</v>
      </c>
      <c r="Z11" s="26">
        <v>1.0393804625264222E-3</v>
      </c>
      <c r="AA11" s="26">
        <v>1.0500887176530991E-3</v>
      </c>
      <c r="AB11" s="26">
        <v>1.0602087903251395E-3</v>
      </c>
      <c r="AC11" s="26">
        <v>1.0693307169950433E-3</v>
      </c>
      <c r="AD11" s="26">
        <v>1.0773877452742631E-3</v>
      </c>
      <c r="AE11" s="26">
        <v>1.0846565646674068E-3</v>
      </c>
      <c r="AF11" s="26">
        <v>1.0907726778365925E-3</v>
      </c>
      <c r="AG11" s="26">
        <v>1.0959103141256698E-3</v>
      </c>
      <c r="AH11" s="26">
        <v>1.0998316966380195E-3</v>
      </c>
      <c r="AI11" s="26">
        <v>1.102756745344413E-3</v>
      </c>
      <c r="AJ11" s="26">
        <v>1.1041552882680857E-3</v>
      </c>
      <c r="AK11" s="26">
        <v>1.1055556048579071E-3</v>
      </c>
      <c r="AL11" s="26">
        <v>1.1069576973632834E-3</v>
      </c>
      <c r="AM11" s="26">
        <v>1.1083615680364744E-3</v>
      </c>
      <c r="AN11" s="26">
        <v>1.1097672191325953E-3</v>
      </c>
      <c r="AO11" s="26">
        <v>1.1111746529096221E-3</v>
      </c>
      <c r="AP11" s="26">
        <v>1.1125838716283939E-3</v>
      </c>
    </row>
    <row r="12" spans="1:42" s="27" customFormat="1" x14ac:dyDescent="0.3">
      <c r="A12" s="26" t="s">
        <v>8</v>
      </c>
      <c r="B12" s="26" t="s">
        <v>20</v>
      </c>
      <c r="C12" s="26" t="s">
        <v>63</v>
      </c>
      <c r="D12" s="26" t="s">
        <v>96</v>
      </c>
      <c r="E12" s="26" t="s">
        <v>96</v>
      </c>
      <c r="F12" s="26" t="s">
        <v>96</v>
      </c>
      <c r="G12" s="26" t="s">
        <v>96</v>
      </c>
      <c r="H12" s="26" t="s">
        <v>96</v>
      </c>
      <c r="I12" s="26" t="s">
        <v>96</v>
      </c>
      <c r="J12" s="26" t="s">
        <v>111</v>
      </c>
      <c r="K12" s="26" t="s">
        <v>97</v>
      </c>
      <c r="L12" s="26">
        <v>0</v>
      </c>
      <c r="M12" s="26">
        <v>1.5840000000000001</v>
      </c>
      <c r="N12" s="26">
        <v>1.7565390000000001</v>
      </c>
      <c r="O12" s="26">
        <v>1.8187182124065118</v>
      </c>
      <c r="P12" s="26">
        <v>1.8903452179905138</v>
      </c>
      <c r="Q12" s="26">
        <v>1.9621111370504645</v>
      </c>
      <c r="R12" s="26">
        <v>2.0350885010936124</v>
      </c>
      <c r="S12" s="26">
        <v>2.0747902190513501</v>
      </c>
      <c r="T12" s="26">
        <v>2.1122582995415802</v>
      </c>
      <c r="U12" s="26">
        <v>2.1472652138874646</v>
      </c>
      <c r="V12" s="26">
        <v>2.1789401376978437</v>
      </c>
      <c r="W12" s="26">
        <v>2.2071225796016138</v>
      </c>
      <c r="X12" s="26">
        <v>2.2329860932699832</v>
      </c>
      <c r="Y12" s="26">
        <v>2.2575697959736991</v>
      </c>
      <c r="Z12" s="26">
        <v>2.2821403978321242</v>
      </c>
      <c r="AA12" s="26">
        <v>2.3056522325220716</v>
      </c>
      <c r="AB12" s="26">
        <v>2.3278726104361636</v>
      </c>
      <c r="AC12" s="26">
        <v>2.3479013853746959</v>
      </c>
      <c r="AD12" s="26">
        <v>2.3655919908703869</v>
      </c>
      <c r="AE12" s="26">
        <v>2.3815519468054034</v>
      </c>
      <c r="AF12" s="26">
        <v>2.3949809359430136</v>
      </c>
      <c r="AG12" s="26">
        <v>2.4062615090799877</v>
      </c>
      <c r="AH12" s="26">
        <v>2.414871585726063</v>
      </c>
      <c r="AI12" s="26">
        <v>2.4212940383881629</v>
      </c>
      <c r="AJ12" s="26">
        <v>2.4243647823739192</v>
      </c>
      <c r="AK12" s="26">
        <v>2.4274394207518792</v>
      </c>
      <c r="AL12" s="26">
        <v>2.4305179584610062</v>
      </c>
      <c r="AM12" s="26">
        <v>2.4336004004465264</v>
      </c>
      <c r="AN12" s="26">
        <v>2.4366867516599378</v>
      </c>
      <c r="AO12" s="26">
        <v>2.4397770170590189</v>
      </c>
      <c r="AP12" s="26">
        <v>2.4428712016078347</v>
      </c>
    </row>
    <row r="13" spans="1:42" s="27" customFormat="1" x14ac:dyDescent="0.3">
      <c r="A13" s="26" t="s">
        <v>8</v>
      </c>
      <c r="B13" s="26" t="s">
        <v>117</v>
      </c>
      <c r="C13" s="26" t="s">
        <v>118</v>
      </c>
      <c r="D13" s="26" t="s">
        <v>96</v>
      </c>
      <c r="E13" s="26" t="s">
        <v>96</v>
      </c>
      <c r="F13" s="26" t="s">
        <v>96</v>
      </c>
      <c r="G13" s="26" t="s">
        <v>96</v>
      </c>
      <c r="H13" s="26" t="s">
        <v>96</v>
      </c>
      <c r="I13" s="26" t="s">
        <v>96</v>
      </c>
      <c r="J13" s="26" t="s">
        <v>111</v>
      </c>
      <c r="K13" s="26" t="s">
        <v>97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</row>
    <row r="14" spans="1:42" s="27" customFormat="1" x14ac:dyDescent="0.3">
      <c r="A14" s="26" t="s">
        <v>8</v>
      </c>
      <c r="B14" s="26" t="s">
        <v>21</v>
      </c>
      <c r="C14" s="26" t="s">
        <v>64</v>
      </c>
      <c r="D14" s="26" t="s">
        <v>96</v>
      </c>
      <c r="E14" s="26" t="s">
        <v>96</v>
      </c>
      <c r="F14" s="26" t="s">
        <v>96</v>
      </c>
      <c r="G14" s="26" t="s">
        <v>96</v>
      </c>
      <c r="H14" s="26" t="s">
        <v>96</v>
      </c>
      <c r="I14" s="26" t="s">
        <v>96</v>
      </c>
      <c r="J14" s="26" t="s">
        <v>111</v>
      </c>
      <c r="K14" s="26" t="s">
        <v>97</v>
      </c>
      <c r="L14" s="26">
        <v>0</v>
      </c>
      <c r="M14" s="26">
        <v>2.3460000000000001</v>
      </c>
      <c r="N14" s="26">
        <v>2.3337560000000002</v>
      </c>
      <c r="O14" s="26">
        <v>2.5297856156270817</v>
      </c>
      <c r="P14" s="26">
        <v>2.6678192932504903</v>
      </c>
      <c r="Q14" s="26">
        <v>2.7804977586037825</v>
      </c>
      <c r="R14" s="26">
        <v>2.8913687477563093</v>
      </c>
      <c r="S14" s="26">
        <v>2.9771678230889984</v>
      </c>
      <c r="T14" s="26">
        <v>3.0589471806653159</v>
      </c>
      <c r="U14" s="26">
        <v>3.1360609461315105</v>
      </c>
      <c r="V14" s="26">
        <v>3.2064276989163578</v>
      </c>
      <c r="W14" s="26">
        <v>3.2695100539717017</v>
      </c>
      <c r="X14" s="26">
        <v>3.3277870120125241</v>
      </c>
      <c r="Y14" s="26">
        <v>3.3835145587570277</v>
      </c>
      <c r="Z14" s="26">
        <v>3.4395284551429963</v>
      </c>
      <c r="AA14" s="26">
        <v>3.4934293770122076</v>
      </c>
      <c r="AB14" s="26">
        <v>3.5446403152143864</v>
      </c>
      <c r="AC14" s="26">
        <v>3.5910298988046754</v>
      </c>
      <c r="AD14" s="26">
        <v>3.6321860725758022</v>
      </c>
      <c r="AE14" s="26">
        <v>3.6694606785379702</v>
      </c>
      <c r="AF14" s="26">
        <v>3.7009337137341021</v>
      </c>
      <c r="AG14" s="26">
        <v>3.7274488300729773</v>
      </c>
      <c r="AH14" s="26">
        <v>3.7477363523253224</v>
      </c>
      <c r="AI14" s="26">
        <v>3.7628973935020835</v>
      </c>
      <c r="AJ14" s="26">
        <v>3.7701563062944921</v>
      </c>
      <c r="AK14" s="26">
        <v>3.7774292220769952</v>
      </c>
      <c r="AL14" s="26">
        <v>3.7847161678624168</v>
      </c>
      <c r="AM14" s="26">
        <v>3.79201717071569</v>
      </c>
      <c r="AN14" s="26">
        <v>3.7993322577539588</v>
      </c>
      <c r="AO14" s="26">
        <v>3.8066614561466778</v>
      </c>
      <c r="AP14" s="26">
        <v>3.8140047931157137</v>
      </c>
    </row>
    <row r="15" spans="1:42" s="27" customFormat="1" x14ac:dyDescent="0.3">
      <c r="A15" s="26" t="s">
        <v>8</v>
      </c>
      <c r="B15" s="26" t="s">
        <v>22</v>
      </c>
      <c r="C15" s="26" t="s">
        <v>65</v>
      </c>
      <c r="D15" s="26" t="s">
        <v>96</v>
      </c>
      <c r="E15" s="26" t="s">
        <v>96</v>
      </c>
      <c r="F15" s="26" t="s">
        <v>96</v>
      </c>
      <c r="G15" s="26" t="s">
        <v>96</v>
      </c>
      <c r="H15" s="26" t="s">
        <v>96</v>
      </c>
      <c r="I15" s="26" t="s">
        <v>96</v>
      </c>
      <c r="J15" s="26" t="s">
        <v>111</v>
      </c>
      <c r="K15" s="26" t="s">
        <v>97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</row>
    <row r="16" spans="1:42" s="27" customFormat="1" x14ac:dyDescent="0.3">
      <c r="A16" s="26" t="s">
        <v>8</v>
      </c>
      <c r="B16" s="26" t="s">
        <v>23</v>
      </c>
      <c r="C16" s="26" t="s">
        <v>66</v>
      </c>
      <c r="D16" s="26" t="s">
        <v>96</v>
      </c>
      <c r="E16" s="26" t="s">
        <v>96</v>
      </c>
      <c r="F16" s="26" t="s">
        <v>96</v>
      </c>
      <c r="G16" s="26" t="s">
        <v>96</v>
      </c>
      <c r="H16" s="26" t="s">
        <v>96</v>
      </c>
      <c r="I16" s="26" t="s">
        <v>96</v>
      </c>
      <c r="J16" s="26" t="s">
        <v>111</v>
      </c>
      <c r="K16" s="26" t="s">
        <v>97</v>
      </c>
      <c r="L16" s="26">
        <v>0</v>
      </c>
      <c r="M16" s="26">
        <v>7.3390000000000004</v>
      </c>
      <c r="N16" s="26">
        <v>11.19523</v>
      </c>
      <c r="O16" s="26">
        <v>11.598258280000001</v>
      </c>
      <c r="P16" s="26">
        <v>12.085385127760002</v>
      </c>
      <c r="Q16" s="26">
        <v>12.507890191826494</v>
      </c>
      <c r="R16" s="26">
        <v>12.883126897581288</v>
      </c>
      <c r="S16" s="26">
        <v>13.218088196918401</v>
      </c>
      <c r="T16" s="26">
        <v>13.60088403110116</v>
      </c>
      <c r="U16" s="26">
        <v>13.95450701590979</v>
      </c>
      <c r="V16" s="26">
        <v>14.303369691307534</v>
      </c>
      <c r="W16" s="26">
        <v>14.632347194207606</v>
      </c>
      <c r="X16" s="26">
        <v>14.968305885786613</v>
      </c>
      <c r="Y16" s="26">
        <v>15.297009883038486</v>
      </c>
      <c r="Z16" s="26">
        <v>15.617635210186974</v>
      </c>
      <c r="AA16" s="26">
        <v>15.914370279180524</v>
      </c>
      <c r="AB16" s="26">
        <v>16.184914573926591</v>
      </c>
      <c r="AC16" s="26">
        <v>16.443873207109416</v>
      </c>
      <c r="AD16" s="26">
        <v>16.674087432008946</v>
      </c>
      <c r="AE16" s="26">
        <v>16.890850568625062</v>
      </c>
      <c r="AF16" s="26">
        <v>17.093540775448563</v>
      </c>
      <c r="AG16" s="26">
        <v>17.486692213283877</v>
      </c>
      <c r="AH16" s="26">
        <v>17.888886134189406</v>
      </c>
      <c r="AI16" s="26">
        <v>18.30033051527576</v>
      </c>
      <c r="AJ16" s="26">
        <v>18.721238117127101</v>
      </c>
      <c r="AK16" s="26">
        <v>19.151826593821021</v>
      </c>
      <c r="AL16" s="26">
        <v>19.592318605478901</v>
      </c>
      <c r="AM16" s="26">
        <v>20.042941933404915</v>
      </c>
      <c r="AN16" s="26">
        <v>20.503929597873228</v>
      </c>
      <c r="AO16" s="26">
        <v>20.975519978624309</v>
      </c>
      <c r="AP16" s="26">
        <v>21.457956938132668</v>
      </c>
    </row>
    <row r="17" spans="1:42" s="27" customFormat="1" x14ac:dyDescent="0.3">
      <c r="A17" s="26" t="s">
        <v>8</v>
      </c>
      <c r="B17" s="26" t="s">
        <v>24</v>
      </c>
      <c r="C17" s="26" t="s">
        <v>67</v>
      </c>
      <c r="D17" s="26" t="s">
        <v>96</v>
      </c>
      <c r="E17" s="26" t="s">
        <v>96</v>
      </c>
      <c r="F17" s="26" t="s">
        <v>96</v>
      </c>
      <c r="G17" s="26" t="s">
        <v>96</v>
      </c>
      <c r="H17" s="26" t="s">
        <v>96</v>
      </c>
      <c r="I17" s="26" t="s">
        <v>96</v>
      </c>
      <c r="J17" s="26" t="s">
        <v>111</v>
      </c>
      <c r="K17" s="26" t="s">
        <v>97</v>
      </c>
      <c r="L17" s="26">
        <v>0</v>
      </c>
      <c r="M17" s="26">
        <v>3.843</v>
      </c>
      <c r="N17" s="26">
        <v>3.1799849999999998</v>
      </c>
      <c r="O17" s="26">
        <v>3.447095716480165</v>
      </c>
      <c r="P17" s="26">
        <v>3.6351809423295149</v>
      </c>
      <c r="Q17" s="26">
        <v>3.7887170573503175</v>
      </c>
      <c r="R17" s="26">
        <v>3.939790298271904</v>
      </c>
      <c r="S17" s="26">
        <v>4.0567004519348497</v>
      </c>
      <c r="T17" s="26">
        <v>4.1681333225529977</v>
      </c>
      <c r="U17" s="26">
        <v>4.2732088392205574</v>
      </c>
      <c r="V17" s="26">
        <v>4.3690908501739401</v>
      </c>
      <c r="W17" s="26">
        <v>4.4550471124570015</v>
      </c>
      <c r="X17" s="26">
        <v>4.5344555220831344</v>
      </c>
      <c r="Y17" s="26">
        <v>4.6103900939639653</v>
      </c>
      <c r="Z17" s="26">
        <v>4.6867148469796769</v>
      </c>
      <c r="AA17" s="26">
        <v>4.7601604527029249</v>
      </c>
      <c r="AB17" s="26">
        <v>4.8299406762219457</v>
      </c>
      <c r="AC17" s="26">
        <v>4.8931513031998151</v>
      </c>
      <c r="AD17" s="26">
        <v>4.9492308656089001</v>
      </c>
      <c r="AE17" s="26">
        <v>5.0000213886287037</v>
      </c>
      <c r="AF17" s="26">
        <v>5.042906668764318</v>
      </c>
      <c r="AG17" s="26">
        <v>5.0790362693870383</v>
      </c>
      <c r="AH17" s="26">
        <v>5.1066801260925487</v>
      </c>
      <c r="AI17" s="26">
        <v>5.1273386197510469</v>
      </c>
      <c r="AJ17" s="26">
        <v>5.1372296425469894</v>
      </c>
      <c r="AK17" s="26">
        <v>5.1471397458716828</v>
      </c>
      <c r="AL17" s="26">
        <v>5.1570689665329059</v>
      </c>
      <c r="AM17" s="26">
        <v>5.1670173414094425</v>
      </c>
      <c r="AN17" s="26">
        <v>5.1769849074512173</v>
      </c>
      <c r="AO17" s="26">
        <v>5.1869717016794361</v>
      </c>
      <c r="AP17" s="26">
        <v>5.1969777611867194</v>
      </c>
    </row>
    <row r="18" spans="1:42" s="27" customFormat="1" x14ac:dyDescent="0.3">
      <c r="A18" s="26" t="s">
        <v>8</v>
      </c>
      <c r="B18" s="26" t="s">
        <v>25</v>
      </c>
      <c r="C18" s="26" t="s">
        <v>68</v>
      </c>
      <c r="D18" s="26" t="s">
        <v>96</v>
      </c>
      <c r="E18" s="26" t="s">
        <v>96</v>
      </c>
      <c r="F18" s="26" t="s">
        <v>96</v>
      </c>
      <c r="G18" s="26" t="s">
        <v>96</v>
      </c>
      <c r="H18" s="26" t="s">
        <v>96</v>
      </c>
      <c r="I18" s="26" t="s">
        <v>96</v>
      </c>
      <c r="J18" s="26" t="s">
        <v>111</v>
      </c>
      <c r="K18" s="26" t="s">
        <v>97</v>
      </c>
      <c r="L18" s="26">
        <v>0</v>
      </c>
      <c r="M18" s="26">
        <v>2E-3</v>
      </c>
      <c r="N18" s="26">
        <v>1.1099999999999999E-3</v>
      </c>
      <c r="O18" s="26">
        <v>1.2032371993242054E-3</v>
      </c>
      <c r="P18" s="26">
        <v>1.2688898991617134E-3</v>
      </c>
      <c r="Q18" s="26">
        <v>1.3224829468248599E-3</v>
      </c>
      <c r="R18" s="26">
        <v>1.375216307964287E-3</v>
      </c>
      <c r="S18" s="26">
        <v>1.4160247616412287E-3</v>
      </c>
      <c r="T18" s="26">
        <v>1.4549213244822935E-3</v>
      </c>
      <c r="U18" s="26">
        <v>1.4915988004769887E-3</v>
      </c>
      <c r="V18" s="26">
        <v>1.5250672074532024E-3</v>
      </c>
      <c r="W18" s="26">
        <v>1.5550709499658865E-3</v>
      </c>
      <c r="X18" s="26">
        <v>1.5827891104870863E-3</v>
      </c>
      <c r="Y18" s="26">
        <v>1.6092946992831724E-3</v>
      </c>
      <c r="Z18" s="26">
        <v>1.6359364840234903E-3</v>
      </c>
      <c r="AA18" s="26">
        <v>1.6615732786476175E-3</v>
      </c>
      <c r="AB18" s="26">
        <v>1.6859306413729489E-3</v>
      </c>
      <c r="AC18" s="26">
        <v>1.707994832224615E-3</v>
      </c>
      <c r="AD18" s="26">
        <v>1.7275698661553046E-3</v>
      </c>
      <c r="AE18" s="26">
        <v>1.7452987172511376E-3</v>
      </c>
      <c r="AF18" s="26">
        <v>1.7602681780978183E-3</v>
      </c>
      <c r="AG18" s="26">
        <v>1.7728795132743113E-3</v>
      </c>
      <c r="AH18" s="26">
        <v>1.782528829526783E-3</v>
      </c>
      <c r="AI18" s="26">
        <v>1.7897398471765308E-3</v>
      </c>
      <c r="AJ18" s="26">
        <v>1.7931923902871104E-3</v>
      </c>
      <c r="AK18" s="26">
        <v>1.7966515936136702E-3</v>
      </c>
      <c r="AL18" s="26">
        <v>1.8001174700042687E-3</v>
      </c>
      <c r="AM18" s="26">
        <v>1.80359003233175E-3</v>
      </c>
      <c r="AN18" s="26">
        <v>1.8070692934937902E-3</v>
      </c>
      <c r="AO18" s="26">
        <v>1.8105552664129461E-3</v>
      </c>
      <c r="AP18" s="26">
        <v>1.8140479640367036E-3</v>
      </c>
    </row>
    <row r="19" spans="1:42" s="27" customFormat="1" x14ac:dyDescent="0.3">
      <c r="A19" s="26" t="s">
        <v>8</v>
      </c>
      <c r="B19" s="26" t="s">
        <v>26</v>
      </c>
      <c r="C19" s="26" t="s">
        <v>69</v>
      </c>
      <c r="D19" s="26" t="s">
        <v>96</v>
      </c>
      <c r="E19" s="26" t="s">
        <v>96</v>
      </c>
      <c r="F19" s="26" t="s">
        <v>96</v>
      </c>
      <c r="G19" s="26" t="s">
        <v>96</v>
      </c>
      <c r="H19" s="26" t="s">
        <v>96</v>
      </c>
      <c r="I19" s="26" t="s">
        <v>96</v>
      </c>
      <c r="J19" s="26" t="s">
        <v>111</v>
      </c>
      <c r="K19" s="26" t="s">
        <v>97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</row>
    <row r="20" spans="1:42" s="27" customFormat="1" x14ac:dyDescent="0.3">
      <c r="A20" s="26" t="s">
        <v>8</v>
      </c>
      <c r="B20" s="26" t="s">
        <v>27</v>
      </c>
      <c r="C20" s="26" t="s">
        <v>70</v>
      </c>
      <c r="D20" s="26" t="s">
        <v>96</v>
      </c>
      <c r="E20" s="26" t="s">
        <v>96</v>
      </c>
      <c r="F20" s="26" t="s">
        <v>96</v>
      </c>
      <c r="G20" s="26" t="s">
        <v>96</v>
      </c>
      <c r="H20" s="26" t="s">
        <v>96</v>
      </c>
      <c r="I20" s="26" t="s">
        <v>96</v>
      </c>
      <c r="J20" s="26" t="s">
        <v>111</v>
      </c>
      <c r="K20" s="26" t="s">
        <v>97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</row>
    <row r="21" spans="1:42" s="27" customFormat="1" x14ac:dyDescent="0.3">
      <c r="A21" s="26" t="s">
        <v>8</v>
      </c>
      <c r="B21" s="26" t="s">
        <v>28</v>
      </c>
      <c r="C21" s="26" t="s">
        <v>71</v>
      </c>
      <c r="D21" s="26" t="s">
        <v>96</v>
      </c>
      <c r="E21" s="26" t="s">
        <v>96</v>
      </c>
      <c r="F21" s="26" t="s">
        <v>96</v>
      </c>
      <c r="G21" s="26" t="s">
        <v>96</v>
      </c>
      <c r="H21" s="26" t="s">
        <v>96</v>
      </c>
      <c r="I21" s="26" t="s">
        <v>96</v>
      </c>
      <c r="J21" s="26" t="s">
        <v>111</v>
      </c>
      <c r="K21" s="26" t="s">
        <v>97</v>
      </c>
      <c r="L21" s="26">
        <v>0</v>
      </c>
      <c r="M21" s="26">
        <v>4.0910000000000002</v>
      </c>
      <c r="N21" s="26">
        <v>3.7130000000000001</v>
      </c>
      <c r="O21" s="26">
        <v>4.0248826316133108</v>
      </c>
      <c r="P21" s="26">
        <v>4.244493869898597</v>
      </c>
      <c r="Q21" s="26">
        <v>4.4237650284330687</v>
      </c>
      <c r="R21" s="26">
        <v>4.6001604968210801</v>
      </c>
      <c r="S21" s="26">
        <v>4.7366666125890839</v>
      </c>
      <c r="T21" s="26">
        <v>4.8667773673898713</v>
      </c>
      <c r="U21" s="26">
        <v>4.9894651767306852</v>
      </c>
      <c r="V21" s="26">
        <v>5.1014185056520196</v>
      </c>
      <c r="W21" s="26">
        <v>5.2017823758768813</v>
      </c>
      <c r="X21" s="26">
        <v>5.2945008713860835</v>
      </c>
      <c r="Y21" s="26">
        <v>5.3831632598544328</v>
      </c>
      <c r="Z21" s="26">
        <v>5.4722812298911903</v>
      </c>
      <c r="AA21" s="26">
        <v>5.5580374627194642</v>
      </c>
      <c r="AB21" s="26">
        <v>5.6395139382141988</v>
      </c>
      <c r="AC21" s="26">
        <v>5.7133196504954924</v>
      </c>
      <c r="AD21" s="26">
        <v>5.7787990207519346</v>
      </c>
      <c r="AE21" s="26">
        <v>5.8381028262643921</v>
      </c>
      <c r="AF21" s="26">
        <v>5.8881763470965778</v>
      </c>
      <c r="AG21" s="26">
        <v>5.9303618313401074</v>
      </c>
      <c r="AH21" s="26">
        <v>5.9626392288585102</v>
      </c>
      <c r="AI21" s="26">
        <v>5.9867604077175312</v>
      </c>
      <c r="AJ21" s="26">
        <v>5.99830931994238</v>
      </c>
      <c r="AK21" s="26">
        <v>6.0098805108896922</v>
      </c>
      <c r="AL21" s="26">
        <v>6.0214740235368023</v>
      </c>
      <c r="AM21" s="26">
        <v>6.0330899009439536</v>
      </c>
      <c r="AN21" s="26">
        <v>6.0447281862544537</v>
      </c>
      <c r="AO21" s="26">
        <v>6.056388922694838</v>
      </c>
      <c r="AP21" s="26">
        <v>6.0680721535750282</v>
      </c>
    </row>
    <row r="22" spans="1:42" s="27" customFormat="1" x14ac:dyDescent="0.3">
      <c r="A22" s="26" t="s">
        <v>8</v>
      </c>
      <c r="B22" s="26" t="s">
        <v>29</v>
      </c>
      <c r="C22" s="26" t="s">
        <v>72</v>
      </c>
      <c r="D22" s="26" t="s">
        <v>96</v>
      </c>
      <c r="E22" s="26" t="s">
        <v>96</v>
      </c>
      <c r="F22" s="26" t="s">
        <v>96</v>
      </c>
      <c r="G22" s="26" t="s">
        <v>96</v>
      </c>
      <c r="H22" s="26" t="s">
        <v>96</v>
      </c>
      <c r="I22" s="26" t="s">
        <v>96</v>
      </c>
      <c r="J22" s="26" t="s">
        <v>111</v>
      </c>
      <c r="K22" s="26" t="s">
        <v>97</v>
      </c>
      <c r="L22" s="26">
        <v>0</v>
      </c>
      <c r="M22" s="26">
        <v>3.2170000000000001</v>
      </c>
      <c r="N22" s="26">
        <v>3.4097499999999998</v>
      </c>
      <c r="O22" s="26">
        <v>3.6961603967528913</v>
      </c>
      <c r="P22" s="26">
        <v>3.8978354357357232</v>
      </c>
      <c r="Q22" s="26">
        <v>4.0624650702126726</v>
      </c>
      <c r="R22" s="26">
        <v>4.224453879352458</v>
      </c>
      <c r="S22" s="26">
        <v>4.3498111991046668</v>
      </c>
      <c r="T22" s="26">
        <v>4.4692954830211722</v>
      </c>
      <c r="U22" s="26">
        <v>4.5819630720057773</v>
      </c>
      <c r="V22" s="26">
        <v>4.6847728924446459</v>
      </c>
      <c r="W22" s="26">
        <v>4.7769397942758394</v>
      </c>
      <c r="X22" s="26">
        <v>4.8620857382732812</v>
      </c>
      <c r="Y22" s="26">
        <v>4.9435068476403572</v>
      </c>
      <c r="Z22" s="26">
        <v>5.0253463300892749</v>
      </c>
      <c r="AA22" s="26">
        <v>5.1040986368186605</v>
      </c>
      <c r="AB22" s="26">
        <v>5.1789207247039748</v>
      </c>
      <c r="AC22" s="26">
        <v>5.2466985397998922</v>
      </c>
      <c r="AD22" s="26">
        <v>5.3068300460568016</v>
      </c>
      <c r="AE22" s="26">
        <v>5.3612903613937535</v>
      </c>
      <c r="AF22" s="26">
        <v>5.4072742524946271</v>
      </c>
      <c r="AG22" s="26">
        <v>5.4460143426910657</v>
      </c>
      <c r="AH22" s="26">
        <v>5.4756555643954483</v>
      </c>
      <c r="AI22" s="26">
        <v>5.4978067062253828</v>
      </c>
      <c r="AJ22" s="26">
        <v>5.5084123898932198</v>
      </c>
      <c r="AK22" s="26">
        <v>5.5190385327245144</v>
      </c>
      <c r="AL22" s="26">
        <v>5.5296851741865352</v>
      </c>
      <c r="AM22" s="26">
        <v>5.5403523538226871</v>
      </c>
      <c r="AN22" s="26">
        <v>5.5510401112526564</v>
      </c>
      <c r="AO22" s="26">
        <v>5.5617484861725597</v>
      </c>
      <c r="AP22" s="26">
        <v>5.5724775183550888</v>
      </c>
    </row>
    <row r="23" spans="1:42" s="27" customFormat="1" x14ac:dyDescent="0.3">
      <c r="A23" s="26" t="s">
        <v>8</v>
      </c>
      <c r="B23" s="26" t="s">
        <v>30</v>
      </c>
      <c r="C23" s="26" t="s">
        <v>73</v>
      </c>
      <c r="D23" s="26" t="s">
        <v>96</v>
      </c>
      <c r="E23" s="26" t="s">
        <v>96</v>
      </c>
      <c r="F23" s="26" t="s">
        <v>96</v>
      </c>
      <c r="G23" s="26" t="s">
        <v>96</v>
      </c>
      <c r="H23" s="26" t="s">
        <v>96</v>
      </c>
      <c r="I23" s="26" t="s">
        <v>96</v>
      </c>
      <c r="J23" s="26" t="s">
        <v>111</v>
      </c>
      <c r="K23" s="26" t="s">
        <v>97</v>
      </c>
      <c r="L23" s="26">
        <v>0</v>
      </c>
      <c r="M23" s="26">
        <v>9.6045800000000003</v>
      </c>
      <c r="N23" s="26">
        <v>9.6045800000000003</v>
      </c>
      <c r="O23" s="26">
        <v>10.411340486383132</v>
      </c>
      <c r="P23" s="26">
        <v>10.979418511432982</v>
      </c>
      <c r="Q23" s="26">
        <v>11.443147082355958</v>
      </c>
      <c r="R23" s="26">
        <v>11.899436979412281</v>
      </c>
      <c r="S23" s="26">
        <v>12.252543337985687</v>
      </c>
      <c r="T23" s="26">
        <v>12.589106535762294</v>
      </c>
      <c r="U23" s="26">
        <v>12.9064684748516</v>
      </c>
      <c r="V23" s="26">
        <v>13.196063062487278</v>
      </c>
      <c r="W23" s="26">
        <v>13.45567868884987</v>
      </c>
      <c r="X23" s="26">
        <v>13.695517689010865</v>
      </c>
      <c r="Y23" s="26">
        <v>13.924864579136191</v>
      </c>
      <c r="Z23" s="26">
        <v>14.155389942092194</v>
      </c>
      <c r="AA23" s="26">
        <v>14.377219351921923</v>
      </c>
      <c r="AB23" s="26">
        <v>14.587978125691709</v>
      </c>
      <c r="AC23" s="26">
        <v>14.778894599718821</v>
      </c>
      <c r="AD23" s="26">
        <v>14.948272959529653</v>
      </c>
      <c r="AE23" s="26">
        <v>15.101676715077414</v>
      </c>
      <c r="AF23" s="26">
        <v>15.231204088283551</v>
      </c>
      <c r="AG23" s="26">
        <v>15.34032713117494</v>
      </c>
      <c r="AH23" s="26">
        <v>15.42382049143815</v>
      </c>
      <c r="AI23" s="26">
        <v>15.486215803058343</v>
      </c>
      <c r="AJ23" s="26">
        <v>15.516089880994388</v>
      </c>
      <c r="AK23" s="26">
        <v>15.54602158827926</v>
      </c>
      <c r="AL23" s="26">
        <v>15.576011036084319</v>
      </c>
      <c r="AM23" s="26">
        <v>15.606058335795382</v>
      </c>
      <c r="AN23" s="26">
        <v>15.636163599013136</v>
      </c>
      <c r="AO23" s="26">
        <v>15.666326937553556</v>
      </c>
      <c r="AP23" s="26">
        <v>15.696548463448321</v>
      </c>
    </row>
    <row r="24" spans="1:42" s="27" customFormat="1" x14ac:dyDescent="0.3">
      <c r="A24" s="26" t="s">
        <v>8</v>
      </c>
      <c r="B24" s="26" t="s">
        <v>31</v>
      </c>
      <c r="C24" s="26" t="s">
        <v>74</v>
      </c>
      <c r="D24" s="26" t="s">
        <v>96</v>
      </c>
      <c r="E24" s="26" t="s">
        <v>96</v>
      </c>
      <c r="F24" s="26" t="s">
        <v>96</v>
      </c>
      <c r="G24" s="26" t="s">
        <v>96</v>
      </c>
      <c r="H24" s="26" t="s">
        <v>96</v>
      </c>
      <c r="I24" s="26" t="s">
        <v>96</v>
      </c>
      <c r="J24" s="26" t="s">
        <v>111</v>
      </c>
      <c r="K24" s="26" t="s">
        <v>97</v>
      </c>
      <c r="L24" s="26">
        <v>0</v>
      </c>
      <c r="M24" s="26">
        <v>3.9900600000000002</v>
      </c>
      <c r="N24" s="26">
        <v>3.9900600000000002</v>
      </c>
      <c r="O24" s="26">
        <v>4.3252149725545399</v>
      </c>
      <c r="P24" s="26">
        <v>4.5612133613055734</v>
      </c>
      <c r="Q24" s="26">
        <v>4.7538615376648661</v>
      </c>
      <c r="R24" s="26">
        <v>4.9434194430234086</v>
      </c>
      <c r="S24" s="26">
        <v>5.090111495886668</v>
      </c>
      <c r="T24" s="26">
        <v>5.2299309729403793</v>
      </c>
      <c r="U24" s="26">
        <v>5.3617736124605537</v>
      </c>
      <c r="V24" s="26">
        <v>5.4820807763700232</v>
      </c>
      <c r="W24" s="26">
        <v>5.5899336888476459</v>
      </c>
      <c r="X24" s="26">
        <v>5.6895707371082027</v>
      </c>
      <c r="Y24" s="26">
        <v>5.7848490160556905</v>
      </c>
      <c r="Z24" s="26">
        <v>5.8806168715700622</v>
      </c>
      <c r="AA24" s="26">
        <v>5.9727721407213643</v>
      </c>
      <c r="AB24" s="26">
        <v>6.0603283017266216</v>
      </c>
      <c r="AC24" s="26">
        <v>6.1396413155550889</v>
      </c>
      <c r="AD24" s="26">
        <v>6.2100066848212938</v>
      </c>
      <c r="AE24" s="26">
        <v>6.2737356754550229</v>
      </c>
      <c r="AF24" s="26">
        <v>6.3275456276585427</v>
      </c>
      <c r="AG24" s="26">
        <v>6.3728789466083784</v>
      </c>
      <c r="AH24" s="26">
        <v>6.407564848235709</v>
      </c>
      <c r="AI24" s="26">
        <v>6.4334859230857564</v>
      </c>
      <c r="AJ24" s="26">
        <v>6.4458966025126028</v>
      </c>
      <c r="AK24" s="26">
        <v>6.4583312230758212</v>
      </c>
      <c r="AL24" s="26">
        <v>6.4707898309596699</v>
      </c>
      <c r="AM24" s="26">
        <v>6.4832724724374984</v>
      </c>
      <c r="AN24" s="26">
        <v>6.4957791938719218</v>
      </c>
      <c r="AO24" s="26">
        <v>6.5083100417149922</v>
      </c>
      <c r="AP24" s="26">
        <v>6.5208650625083706</v>
      </c>
    </row>
    <row r="25" spans="1:42" s="27" customFormat="1" x14ac:dyDescent="0.3">
      <c r="A25" s="26" t="s">
        <v>8</v>
      </c>
      <c r="B25" s="26" t="s">
        <v>32</v>
      </c>
      <c r="C25" s="26" t="s">
        <v>75</v>
      </c>
      <c r="D25" s="26" t="s">
        <v>96</v>
      </c>
      <c r="E25" s="26" t="s">
        <v>96</v>
      </c>
      <c r="F25" s="26" t="s">
        <v>96</v>
      </c>
      <c r="G25" s="26" t="s">
        <v>96</v>
      </c>
      <c r="H25" s="26" t="s">
        <v>96</v>
      </c>
      <c r="I25" s="26" t="s">
        <v>96</v>
      </c>
      <c r="J25" s="26" t="s">
        <v>111</v>
      </c>
      <c r="K25" s="26" t="s">
        <v>97</v>
      </c>
      <c r="L25" s="26">
        <v>0</v>
      </c>
      <c r="M25" s="26">
        <v>0.67500000000000004</v>
      </c>
      <c r="N25" s="26">
        <v>6.6699999999999997E-3</v>
      </c>
      <c r="O25" s="26">
        <v>7.2302631707139185E-3</v>
      </c>
      <c r="P25" s="26">
        <v>7.6247708355032693E-3</v>
      </c>
      <c r="Q25" s="26">
        <v>7.9468119417313663E-3</v>
      </c>
      <c r="R25" s="26">
        <v>8.2636871838935085E-3</v>
      </c>
      <c r="S25" s="26">
        <v>8.5089055496819777E-3</v>
      </c>
      <c r="T25" s="26">
        <v>8.7426353462134211E-3</v>
      </c>
      <c r="U25" s="26">
        <v>8.9630306298932559E-3</v>
      </c>
      <c r="V25" s="26">
        <v>9.1641425889305034E-3</v>
      </c>
      <c r="W25" s="26">
        <v>9.3444353479932088E-3</v>
      </c>
      <c r="X25" s="26">
        <v>9.5109940242782548E-3</v>
      </c>
      <c r="Y25" s="26">
        <v>9.6702663461430242E-3</v>
      </c>
      <c r="Z25" s="26">
        <v>9.8303570706636742E-3</v>
      </c>
      <c r="AA25" s="26">
        <v>9.9844088005221678E-3</v>
      </c>
      <c r="AB25" s="26">
        <v>1.0130772412574384E-2</v>
      </c>
      <c r="AC25" s="26">
        <v>1.026335633417854E-2</v>
      </c>
      <c r="AD25" s="26">
        <v>1.0380982889419712E-2</v>
      </c>
      <c r="AE25" s="26">
        <v>1.048751571537395E-2</v>
      </c>
      <c r="AF25" s="26">
        <v>1.0577467340461662E-2</v>
      </c>
      <c r="AG25" s="26">
        <v>1.0653248967152841E-2</v>
      </c>
      <c r="AH25" s="26">
        <v>1.071123179544472E-2</v>
      </c>
      <c r="AI25" s="26">
        <v>1.0754562865466178E-2</v>
      </c>
      <c r="AJ25" s="26">
        <v>1.0775309228121643E-2</v>
      </c>
      <c r="AK25" s="26">
        <v>1.0796095612074934E-2</v>
      </c>
      <c r="AL25" s="26">
        <v>1.0816922094530152E-2</v>
      </c>
      <c r="AM25" s="26">
        <v>1.0837788752840333E-2</v>
      </c>
      <c r="AN25" s="26">
        <v>1.0858695664507726E-2</v>
      </c>
      <c r="AO25" s="26">
        <v>1.0879642907184097E-2</v>
      </c>
      <c r="AP25" s="26">
        <v>1.0900630558671E-2</v>
      </c>
    </row>
    <row r="26" spans="1:42" s="27" customFormat="1" x14ac:dyDescent="0.3">
      <c r="A26" s="26" t="s">
        <v>8</v>
      </c>
      <c r="B26" s="26" t="s">
        <v>33</v>
      </c>
      <c r="C26" s="26" t="s">
        <v>76</v>
      </c>
      <c r="D26" s="26" t="s">
        <v>96</v>
      </c>
      <c r="E26" s="26" t="s">
        <v>96</v>
      </c>
      <c r="F26" s="26" t="s">
        <v>96</v>
      </c>
      <c r="G26" s="26" t="s">
        <v>96</v>
      </c>
      <c r="H26" s="26" t="s">
        <v>96</v>
      </c>
      <c r="I26" s="26" t="s">
        <v>96</v>
      </c>
      <c r="J26" s="26" t="s">
        <v>111</v>
      </c>
      <c r="K26" s="26" t="s">
        <v>97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</row>
    <row r="27" spans="1:42" x14ac:dyDescent="0.3">
      <c r="A27" s="6" t="s">
        <v>8</v>
      </c>
      <c r="B27" s="6" t="s">
        <v>34</v>
      </c>
      <c r="C27" s="6" t="s">
        <v>77</v>
      </c>
      <c r="D27" s="6" t="s">
        <v>96</v>
      </c>
      <c r="E27" s="6" t="s">
        <v>96</v>
      </c>
      <c r="F27" s="6" t="s">
        <v>96</v>
      </c>
      <c r="G27" s="6" t="s">
        <v>96</v>
      </c>
      <c r="H27" s="6" t="s">
        <v>96</v>
      </c>
      <c r="I27" s="6" t="s">
        <v>96</v>
      </c>
      <c r="J27" s="6" t="s">
        <v>111</v>
      </c>
      <c r="K27" s="6" t="s">
        <v>97</v>
      </c>
      <c r="L27" s="6">
        <v>0</v>
      </c>
      <c r="M27" s="26">
        <v>14.967000000000001</v>
      </c>
      <c r="N27" s="26">
        <v>15.221</v>
      </c>
      <c r="O27" s="26">
        <v>15.768956000000001</v>
      </c>
      <c r="P27" s="26">
        <v>16.431252152000003</v>
      </c>
      <c r="Q27" s="26">
        <v>17.005688727233924</v>
      </c>
      <c r="R27" s="26">
        <v>17.515859389050942</v>
      </c>
      <c r="S27" s="26">
        <v>17.971271733166265</v>
      </c>
      <c r="T27" s="26">
        <v>18.491719762558763</v>
      </c>
      <c r="U27" s="26">
        <v>18.972504476385289</v>
      </c>
      <c r="V27" s="26">
        <v>19.446817088294921</v>
      </c>
      <c r="W27" s="26">
        <v>19.894093881325702</v>
      </c>
      <c r="X27" s="26">
        <v>20.350862276840942</v>
      </c>
      <c r="Y27" s="26">
        <v>20.79776721244037</v>
      </c>
      <c r="Z27" s="26">
        <v>21.233688413213123</v>
      </c>
      <c r="AA27" s="26">
        <v>21.637128493064171</v>
      </c>
      <c r="AB27" s="26">
        <v>22.004959677446259</v>
      </c>
      <c r="AC27" s="26">
        <v>22.3570390322854</v>
      </c>
      <c r="AD27" s="26">
        <v>22.670037578737396</v>
      </c>
      <c r="AE27" s="26">
        <v>22.964748067260981</v>
      </c>
      <c r="AF27" s="26">
        <v>23.240325044068111</v>
      </c>
      <c r="AG27" s="26">
        <v>23.774852520081676</v>
      </c>
      <c r="AH27" s="26">
        <v>24.321674128043554</v>
      </c>
      <c r="AI27" s="26">
        <v>24.881072632988555</v>
      </c>
      <c r="AJ27" s="26">
        <v>25.45333730354729</v>
      </c>
      <c r="AK27" s="26">
        <v>26.038764061528877</v>
      </c>
      <c r="AL27" s="26">
        <v>26.637655634944039</v>
      </c>
      <c r="AM27" s="26">
        <v>27.250321714547749</v>
      </c>
      <c r="AN27" s="26">
        <v>27.877079113982344</v>
      </c>
      <c r="AO27" s="26">
        <v>28.518251933603935</v>
      </c>
      <c r="AP27" s="26">
        <v>29.174171728076821</v>
      </c>
    </row>
    <row r="28" spans="1:42" x14ac:dyDescent="0.3">
      <c r="A28" s="6" t="s">
        <v>8</v>
      </c>
      <c r="B28" s="6" t="s">
        <v>35</v>
      </c>
      <c r="C28" s="6" t="s">
        <v>78</v>
      </c>
      <c r="D28" s="6" t="s">
        <v>96</v>
      </c>
      <c r="E28" s="6" t="s">
        <v>96</v>
      </c>
      <c r="F28" s="6" t="s">
        <v>96</v>
      </c>
      <c r="G28" s="6" t="s">
        <v>96</v>
      </c>
      <c r="H28" s="6" t="s">
        <v>96</v>
      </c>
      <c r="I28" s="6" t="s">
        <v>96</v>
      </c>
      <c r="J28" s="6" t="s">
        <v>111</v>
      </c>
      <c r="K28" s="6" t="s">
        <v>97</v>
      </c>
      <c r="L28" s="6">
        <v>0</v>
      </c>
      <c r="M28" s="26">
        <v>3.6389999999999998</v>
      </c>
      <c r="N28" s="26">
        <v>3.7189999999999999</v>
      </c>
      <c r="O28" s="26">
        <v>3.7930417045834197</v>
      </c>
      <c r="P28" s="26">
        <v>3.85398135526184</v>
      </c>
      <c r="Q28" s="26">
        <v>3.9369706997064555</v>
      </c>
      <c r="R28" s="26">
        <v>4.0183969096056655</v>
      </c>
      <c r="S28" s="26">
        <v>4.0848802873266958</v>
      </c>
      <c r="T28" s="26">
        <v>4.1474408766823547</v>
      </c>
      <c r="U28" s="26">
        <v>4.2057345275755429</v>
      </c>
      <c r="V28" s="26">
        <v>4.2583490934817378</v>
      </c>
      <c r="W28" s="26">
        <v>4.3050589817201708</v>
      </c>
      <c r="X28" s="26">
        <v>4.3478422957933818</v>
      </c>
      <c r="Y28" s="26">
        <v>4.3884369928969571</v>
      </c>
      <c r="Z28" s="26">
        <v>4.4289429334806991</v>
      </c>
      <c r="AA28" s="26">
        <v>4.4676400397901084</v>
      </c>
      <c r="AB28" s="26">
        <v>4.5041549350000318</v>
      </c>
      <c r="AC28" s="26">
        <v>4.5370206240804904</v>
      </c>
      <c r="AD28" s="26">
        <v>4.5660119343903149</v>
      </c>
      <c r="AE28" s="26">
        <v>4.5921373455712704</v>
      </c>
      <c r="AF28" s="26">
        <v>4.6140973476983111</v>
      </c>
      <c r="AG28" s="26">
        <v>4.6325283987949089</v>
      </c>
      <c r="AH28" s="26">
        <v>4.6465861718895223</v>
      </c>
      <c r="AI28" s="26">
        <v>4.6570665055977463</v>
      </c>
      <c r="AJ28" s="26">
        <v>4.6620754102244941</v>
      </c>
      <c r="AK28" s="26">
        <v>4.6670897021751143</v>
      </c>
      <c r="AL28" s="26">
        <v>4.672109387243939</v>
      </c>
      <c r="AM28" s="26">
        <v>4.6771344712315326</v>
      </c>
      <c r="AN28" s="26">
        <v>4.6821649599446991</v>
      </c>
      <c r="AO28" s="26">
        <v>4.6872008591964862</v>
      </c>
      <c r="AP28" s="26">
        <v>4.6922421748061955</v>
      </c>
    </row>
    <row r="29" spans="1:42" x14ac:dyDescent="0.3">
      <c r="A29" s="6" t="s">
        <v>8</v>
      </c>
      <c r="B29" s="6" t="s">
        <v>36</v>
      </c>
      <c r="C29" s="6" t="s">
        <v>79</v>
      </c>
      <c r="D29" s="6" t="s">
        <v>96</v>
      </c>
      <c r="E29" s="6" t="s">
        <v>96</v>
      </c>
      <c r="F29" s="6" t="s">
        <v>96</v>
      </c>
      <c r="G29" s="6" t="s">
        <v>96</v>
      </c>
      <c r="H29" s="6" t="s">
        <v>96</v>
      </c>
      <c r="I29" s="6" t="s">
        <v>96</v>
      </c>
      <c r="J29" s="6" t="s">
        <v>111</v>
      </c>
      <c r="K29" s="6" t="s">
        <v>97</v>
      </c>
      <c r="L29" s="6">
        <v>0</v>
      </c>
      <c r="M29" s="19">
        <v>5.9081576760000001</v>
      </c>
      <c r="N29" s="19">
        <v>4.9925249279999999</v>
      </c>
      <c r="O29" s="19">
        <v>1.561056912</v>
      </c>
      <c r="P29" s="19">
        <v>3.040088436</v>
      </c>
      <c r="Q29" s="19">
        <f>AVERAGE(M29:P29)</f>
        <v>3.8754569879999998</v>
      </c>
      <c r="R29" s="19">
        <f>Q29</f>
        <v>3.8754569879999998</v>
      </c>
      <c r="S29" s="19">
        <f t="shared" ref="S29:AP29" si="0">R29</f>
        <v>3.8754569879999998</v>
      </c>
      <c r="T29" s="19">
        <f t="shared" si="0"/>
        <v>3.8754569879999998</v>
      </c>
      <c r="U29" s="19">
        <f t="shared" si="0"/>
        <v>3.8754569879999998</v>
      </c>
      <c r="V29" s="19">
        <f t="shared" si="0"/>
        <v>3.8754569879999998</v>
      </c>
      <c r="W29" s="19">
        <f t="shared" si="0"/>
        <v>3.8754569879999998</v>
      </c>
      <c r="X29" s="19">
        <f t="shared" si="0"/>
        <v>3.8754569879999998</v>
      </c>
      <c r="Y29" s="19">
        <f t="shared" si="0"/>
        <v>3.8754569879999998</v>
      </c>
      <c r="Z29" s="19">
        <f t="shared" si="0"/>
        <v>3.8754569879999998</v>
      </c>
      <c r="AA29" s="19">
        <f t="shared" si="0"/>
        <v>3.8754569879999998</v>
      </c>
      <c r="AB29" s="19">
        <f t="shared" si="0"/>
        <v>3.8754569879999998</v>
      </c>
      <c r="AC29" s="19">
        <f t="shared" si="0"/>
        <v>3.8754569879999998</v>
      </c>
      <c r="AD29" s="19">
        <f t="shared" si="0"/>
        <v>3.8754569879999998</v>
      </c>
      <c r="AE29" s="19">
        <f t="shared" si="0"/>
        <v>3.8754569879999998</v>
      </c>
      <c r="AF29" s="19">
        <f t="shared" si="0"/>
        <v>3.8754569879999998</v>
      </c>
      <c r="AG29" s="19">
        <f t="shared" si="0"/>
        <v>3.8754569879999998</v>
      </c>
      <c r="AH29" s="19">
        <f t="shared" si="0"/>
        <v>3.8754569879999998</v>
      </c>
      <c r="AI29" s="19">
        <f t="shared" si="0"/>
        <v>3.8754569879999998</v>
      </c>
      <c r="AJ29" s="19">
        <f t="shared" si="0"/>
        <v>3.8754569879999998</v>
      </c>
      <c r="AK29" s="19">
        <f t="shared" si="0"/>
        <v>3.8754569879999998</v>
      </c>
      <c r="AL29" s="19">
        <f t="shared" si="0"/>
        <v>3.8754569879999998</v>
      </c>
      <c r="AM29" s="19">
        <f t="shared" si="0"/>
        <v>3.8754569879999998</v>
      </c>
      <c r="AN29" s="19">
        <f t="shared" si="0"/>
        <v>3.8754569879999998</v>
      </c>
      <c r="AO29" s="19">
        <f t="shared" si="0"/>
        <v>3.8754569879999998</v>
      </c>
      <c r="AP29" s="19">
        <f t="shared" si="0"/>
        <v>3.8754569879999998</v>
      </c>
    </row>
    <row r="30" spans="1:42" x14ac:dyDescent="0.3">
      <c r="A30" s="6" t="s">
        <v>8</v>
      </c>
      <c r="B30" s="6" t="s">
        <v>37</v>
      </c>
      <c r="C30" s="6" t="s">
        <v>80</v>
      </c>
      <c r="D30" s="6" t="s">
        <v>96</v>
      </c>
      <c r="E30" s="6" t="s">
        <v>96</v>
      </c>
      <c r="F30" s="6" t="s">
        <v>96</v>
      </c>
      <c r="G30" s="6" t="s">
        <v>96</v>
      </c>
      <c r="H30" s="6" t="s">
        <v>96</v>
      </c>
      <c r="I30" s="6" t="s">
        <v>96</v>
      </c>
      <c r="J30" s="6" t="s">
        <v>111</v>
      </c>
      <c r="K30" s="6" t="s">
        <v>97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</row>
    <row r="31" spans="1:42" x14ac:dyDescent="0.3">
      <c r="A31" s="6" t="s">
        <v>8</v>
      </c>
      <c r="B31" s="6" t="s">
        <v>38</v>
      </c>
      <c r="C31" s="6" t="s">
        <v>81</v>
      </c>
      <c r="D31" s="6" t="s">
        <v>96</v>
      </c>
      <c r="E31" s="6" t="s">
        <v>96</v>
      </c>
      <c r="F31" s="6" t="s">
        <v>96</v>
      </c>
      <c r="G31" s="6" t="s">
        <v>96</v>
      </c>
      <c r="H31" s="6" t="s">
        <v>96</v>
      </c>
      <c r="I31" s="6" t="s">
        <v>96</v>
      </c>
      <c r="J31" s="6" t="s">
        <v>111</v>
      </c>
      <c r="K31" s="6" t="s">
        <v>97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</row>
    <row r="32" spans="1:42" s="27" customFormat="1" x14ac:dyDescent="0.3">
      <c r="A32" s="26" t="s">
        <v>8</v>
      </c>
      <c r="B32" s="26" t="s">
        <v>119</v>
      </c>
      <c r="C32" s="26" t="s">
        <v>120</v>
      </c>
      <c r="D32" s="26" t="s">
        <v>96</v>
      </c>
      <c r="E32" s="26" t="s">
        <v>96</v>
      </c>
      <c r="F32" s="26" t="s">
        <v>96</v>
      </c>
      <c r="G32" s="26" t="s">
        <v>96</v>
      </c>
      <c r="H32" s="26" t="s">
        <v>96</v>
      </c>
      <c r="I32" s="26" t="s">
        <v>96</v>
      </c>
      <c r="J32" s="26" t="s">
        <v>111</v>
      </c>
      <c r="K32" s="26" t="s">
        <v>97</v>
      </c>
      <c r="L32" s="26">
        <v>0</v>
      </c>
      <c r="M32" s="26">
        <v>9.8000000000000004E-2</v>
      </c>
      <c r="N32" s="26">
        <v>0.10153</v>
      </c>
      <c r="O32" s="26">
        <v>0.10669353339145095</v>
      </c>
      <c r="P32" s="26">
        <v>0.11496847970719322</v>
      </c>
      <c r="Q32" s="26">
        <v>0.12369652523520044</v>
      </c>
      <c r="R32" s="26">
        <v>0.1330219582707842</v>
      </c>
      <c r="S32" s="26">
        <v>0.13666403986919512</v>
      </c>
      <c r="T32" s="26">
        <v>0.14012775241288741</v>
      </c>
      <c r="U32" s="26">
        <v>0.14338710465820378</v>
      </c>
      <c r="V32" s="26">
        <v>0.14635562699426985</v>
      </c>
      <c r="W32" s="26">
        <v>0.14901233045373116</v>
      </c>
      <c r="X32" s="26">
        <v>0.15146299356538837</v>
      </c>
      <c r="Y32" s="26">
        <v>0.15380327532817883</v>
      </c>
      <c r="Z32" s="26">
        <v>0.1561525864140984</v>
      </c>
      <c r="AA32" s="26">
        <v>0.15841042909307998</v>
      </c>
      <c r="AB32" s="26">
        <v>0.16055303226960782</v>
      </c>
      <c r="AC32" s="26">
        <v>0.16249174750621448</v>
      </c>
      <c r="AD32" s="26">
        <v>0.16421002970244492</v>
      </c>
      <c r="AE32" s="26">
        <v>0.16576489174525752</v>
      </c>
      <c r="AF32" s="26">
        <v>0.16707671750076736</v>
      </c>
      <c r="AG32" s="26">
        <v>0.16818116575823372</v>
      </c>
      <c r="AH32" s="26">
        <v>0.16902574788627586</v>
      </c>
      <c r="AI32" s="26">
        <v>0.16965664722461091</v>
      </c>
      <c r="AJ32" s="26">
        <v>0.16995861965380413</v>
      </c>
      <c r="AK32" s="26">
        <v>0.17026112956472578</v>
      </c>
      <c r="AL32" s="26">
        <v>0.17056417791404138</v>
      </c>
      <c r="AM32" s="26">
        <v>0.17086776566011924</v>
      </c>
      <c r="AN32" s="26">
        <v>0.17117189376303343</v>
      </c>
      <c r="AO32" s="26">
        <v>0.17147656318456686</v>
      </c>
      <c r="AP32" s="26">
        <v>0.17178177488821436</v>
      </c>
    </row>
    <row r="33" spans="1:42" s="27" customFormat="1" x14ac:dyDescent="0.3">
      <c r="A33" s="26" t="s">
        <v>8</v>
      </c>
      <c r="B33" s="26" t="s">
        <v>121</v>
      </c>
      <c r="C33" s="26" t="s">
        <v>122</v>
      </c>
      <c r="D33" s="26" t="s">
        <v>96</v>
      </c>
      <c r="E33" s="26" t="s">
        <v>96</v>
      </c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111</v>
      </c>
      <c r="K33" s="26" t="s">
        <v>97</v>
      </c>
      <c r="L33" s="26">
        <v>0</v>
      </c>
      <c r="M33" s="26">
        <v>2.5159851301115241E-3</v>
      </c>
      <c r="N33" s="26">
        <v>2.6732342007434943E-3</v>
      </c>
      <c r="O33" s="26">
        <v>2.8091874565172336E-3</v>
      </c>
      <c r="P33" s="26">
        <v>3.0270626608958273E-3</v>
      </c>
      <c r="Q33" s="26">
        <v>3.2568677412771457E-3</v>
      </c>
      <c r="R33" s="26">
        <v>3.5024017364260248E-3</v>
      </c>
      <c r="S33" s="26">
        <v>3.5982959262297345E-3</v>
      </c>
      <c r="T33" s="26">
        <v>3.689493747891731E-3</v>
      </c>
      <c r="U33" s="26">
        <v>3.7753108649453099E-3</v>
      </c>
      <c r="V33" s="26">
        <v>3.8534705757149621E-3</v>
      </c>
      <c r="W33" s="26">
        <v>3.9234202511711381E-3</v>
      </c>
      <c r="X33" s="26">
        <v>3.987944987156389E-3</v>
      </c>
      <c r="Y33" s="26">
        <v>4.0495634373451782E-3</v>
      </c>
      <c r="Z33" s="26">
        <v>4.1114196251031418E-3</v>
      </c>
      <c r="AA33" s="26">
        <v>4.1708674953814025E-3</v>
      </c>
      <c r="AB33" s="26">
        <v>4.2272811671051876E-3</v>
      </c>
      <c r="AC33" s="26">
        <v>4.2783265711827945E-3</v>
      </c>
      <c r="AD33" s="26">
        <v>4.3235680833810788E-3</v>
      </c>
      <c r="AE33" s="26">
        <v>4.3645068245441289E-3</v>
      </c>
      <c r="AF33" s="26">
        <v>4.399046541623269E-3</v>
      </c>
      <c r="AG33" s="26">
        <v>4.4281261127333904E-3</v>
      </c>
      <c r="AH33" s="26">
        <v>4.4503635384205665E-3</v>
      </c>
      <c r="AI33" s="26">
        <v>4.4669748029577839E-3</v>
      </c>
      <c r="AJ33" s="26">
        <v>4.4749255862277619E-3</v>
      </c>
      <c r="AK33" s="26">
        <v>4.4828905211232572E-3</v>
      </c>
      <c r="AL33" s="26">
        <v>4.4908696328327946E-3</v>
      </c>
      <c r="AM33" s="26">
        <v>4.498862946589733E-3</v>
      </c>
      <c r="AN33" s="26">
        <v>4.5068704876723431E-3</v>
      </c>
      <c r="AO33" s="26">
        <v>4.5148922814038893E-3</v>
      </c>
      <c r="AP33" s="26">
        <v>4.5229283531527092E-3</v>
      </c>
    </row>
    <row r="34" spans="1:42" s="27" customFormat="1" x14ac:dyDescent="0.3">
      <c r="A34" s="26" t="s">
        <v>8</v>
      </c>
      <c r="B34" s="26" t="s">
        <v>123</v>
      </c>
      <c r="C34" s="26" t="s">
        <v>124</v>
      </c>
      <c r="D34" s="26" t="s">
        <v>96</v>
      </c>
      <c r="E34" s="26" t="s">
        <v>96</v>
      </c>
      <c r="F34" s="26" t="s">
        <v>96</v>
      </c>
      <c r="G34" s="26" t="s">
        <v>96</v>
      </c>
      <c r="H34" s="26" t="s">
        <v>96</v>
      </c>
      <c r="I34" s="26" t="s">
        <v>96</v>
      </c>
      <c r="J34" s="26" t="s">
        <v>111</v>
      </c>
      <c r="K34" s="26" t="s">
        <v>97</v>
      </c>
      <c r="L34" s="26">
        <v>0</v>
      </c>
      <c r="M34" s="26">
        <v>0.58551691449814125</v>
      </c>
      <c r="N34" s="26">
        <v>0.83756515985130109</v>
      </c>
      <c r="O34" s="26">
        <v>0.88016139417030181</v>
      </c>
      <c r="P34" s="26">
        <v>0.94842502791112338</v>
      </c>
      <c r="Q34" s="26">
        <v>1.0204264742605256</v>
      </c>
      <c r="R34" s="26">
        <v>1.0973560301664775</v>
      </c>
      <c r="S34" s="26">
        <v>1.1274011464490004</v>
      </c>
      <c r="T34" s="26">
        <v>1.1559748187659176</v>
      </c>
      <c r="U34" s="26">
        <v>1.1828626340358881</v>
      </c>
      <c r="V34" s="26">
        <v>1.207351266803832</v>
      </c>
      <c r="W34" s="26">
        <v>1.2292675699428177</v>
      </c>
      <c r="X34" s="26">
        <v>1.2494841565759001</v>
      </c>
      <c r="Y34" s="26">
        <v>1.2687901594198741</v>
      </c>
      <c r="Z34" s="26">
        <v>1.2881706490802569</v>
      </c>
      <c r="AA34" s="26">
        <v>1.306796576041158</v>
      </c>
      <c r="AB34" s="26">
        <v>1.3244718421895521</v>
      </c>
      <c r="AC34" s="26">
        <v>1.3404651479814815</v>
      </c>
      <c r="AD34" s="26">
        <v>1.3546400056822141</v>
      </c>
      <c r="AE34" s="26">
        <v>1.3674667394105215</v>
      </c>
      <c r="AF34" s="26">
        <v>1.3782885610259126</v>
      </c>
      <c r="AG34" s="26">
        <v>1.3873996354010953</v>
      </c>
      <c r="AH34" s="26">
        <v>1.3943669609706921</v>
      </c>
      <c r="AI34" s="26">
        <v>1.3995715242048363</v>
      </c>
      <c r="AJ34" s="26">
        <v>1.4020626262035352</v>
      </c>
      <c r="AK34" s="26">
        <v>1.4045581621229453</v>
      </c>
      <c r="AL34" s="26">
        <v>1.4070581398550166</v>
      </c>
      <c r="AM34" s="26">
        <v>1.4095625673057464</v>
      </c>
      <c r="AN34" s="26">
        <v>1.4120714523952036</v>
      </c>
      <c r="AO34" s="26">
        <v>1.4145848030575543</v>
      </c>
      <c r="AP34" s="26">
        <v>1.4171026272410863</v>
      </c>
    </row>
    <row r="35" spans="1:42" s="27" customFormat="1" x14ac:dyDescent="0.3">
      <c r="A35" s="26" t="s">
        <v>8</v>
      </c>
      <c r="B35" s="26" t="s">
        <v>125</v>
      </c>
      <c r="C35" s="26" t="s">
        <v>126</v>
      </c>
      <c r="D35" s="26" t="s">
        <v>96</v>
      </c>
      <c r="E35" s="26" t="s">
        <v>96</v>
      </c>
      <c r="F35" s="26" t="s">
        <v>96</v>
      </c>
      <c r="G35" s="26" t="s">
        <v>96</v>
      </c>
      <c r="H35" s="26" t="s">
        <v>96</v>
      </c>
      <c r="I35" s="26" t="s">
        <v>96</v>
      </c>
      <c r="J35" s="26" t="s">
        <v>111</v>
      </c>
      <c r="K35" s="26" t="s">
        <v>97</v>
      </c>
      <c r="L35" s="26">
        <v>0</v>
      </c>
      <c r="M35" s="26">
        <v>0.34399999999999997</v>
      </c>
      <c r="N35" s="26">
        <v>0.33545999999999998</v>
      </c>
      <c r="O35" s="26">
        <v>0.35252056250858005</v>
      </c>
      <c r="P35" s="26">
        <v>0.37986138286787191</v>
      </c>
      <c r="Q35" s="26">
        <v>0.40869926480252478</v>
      </c>
      <c r="R35" s="26">
        <v>0.43951094377540889</v>
      </c>
      <c r="S35" s="26">
        <v>0.46962475765044281</v>
      </c>
      <c r="T35" s="26">
        <v>0.49941049156431766</v>
      </c>
      <c r="U35" s="26">
        <v>0.52847978912179705</v>
      </c>
      <c r="V35" s="26">
        <v>0.55585946751076309</v>
      </c>
      <c r="W35" s="26">
        <v>0.5811098753685211</v>
      </c>
      <c r="X35" s="26">
        <v>0.60502592226914631</v>
      </c>
      <c r="Y35" s="26">
        <v>0.62841996766110764</v>
      </c>
      <c r="Z35" s="26">
        <v>0.6524411651448101</v>
      </c>
      <c r="AA35" s="26">
        <v>0.67604896879363374</v>
      </c>
      <c r="AB35" s="26">
        <v>0.69893159479650246</v>
      </c>
      <c r="AC35" s="26">
        <v>0.7200518867792578</v>
      </c>
      <c r="AD35" s="26">
        <v>0.73910634949609411</v>
      </c>
      <c r="AE35" s="26">
        <v>0.75661968425212134</v>
      </c>
      <c r="AF35" s="26">
        <v>0.7716037947978126</v>
      </c>
      <c r="AG35" s="26">
        <v>0.78436799268793</v>
      </c>
      <c r="AH35" s="26">
        <v>0.79422520533894558</v>
      </c>
      <c r="AI35" s="26">
        <v>0.80164378227560584</v>
      </c>
      <c r="AJ35" s="26">
        <v>0.80521443468032705</v>
      </c>
      <c r="AK35" s="26">
        <v>0.8046802987085564</v>
      </c>
      <c r="AL35" s="26">
        <v>0.799402918476118</v>
      </c>
      <c r="AM35" s="26">
        <v>0.78995775014890535</v>
      </c>
      <c r="AN35" s="26">
        <v>0.77566815067844974</v>
      </c>
      <c r="AO35" s="26">
        <v>0.75688215443835694</v>
      </c>
      <c r="AP35" s="26">
        <v>0.733616811786721</v>
      </c>
    </row>
    <row r="36" spans="1:42" x14ac:dyDescent="0.3">
      <c r="A36" s="4" t="s">
        <v>8</v>
      </c>
      <c r="B36" s="4" t="s">
        <v>39</v>
      </c>
      <c r="C36" s="4" t="s">
        <v>82</v>
      </c>
      <c r="D36" s="20" t="s">
        <v>96</v>
      </c>
      <c r="E36" s="20" t="s">
        <v>96</v>
      </c>
      <c r="F36" s="20" t="s">
        <v>96</v>
      </c>
      <c r="G36" s="20" t="s">
        <v>96</v>
      </c>
      <c r="H36" s="20" t="s">
        <v>96</v>
      </c>
      <c r="I36" s="20" t="s">
        <v>96</v>
      </c>
      <c r="J36" s="20" t="s">
        <v>116</v>
      </c>
      <c r="K36" s="9" t="s">
        <v>101</v>
      </c>
      <c r="L36" s="4" t="s">
        <v>98</v>
      </c>
      <c r="M36" s="7">
        <f>(D37*E37*F37 + D38*E38*F38 + D39*E39*F39 + D40*E40*F40)/1000000000</f>
        <v>4.442224273755162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3">
      <c r="A37" s="4" t="s">
        <v>9</v>
      </c>
      <c r="B37" s="4" t="s">
        <v>40</v>
      </c>
      <c r="C37" s="4" t="s">
        <v>83</v>
      </c>
      <c r="D37" s="8">
        <v>5479.7429937139859</v>
      </c>
      <c r="E37" s="18">
        <v>4.6364999999999998</v>
      </c>
      <c r="F37" s="8">
        <v>32843</v>
      </c>
      <c r="G37" s="8" t="s">
        <v>112</v>
      </c>
      <c r="H37" s="8" t="s">
        <v>114</v>
      </c>
      <c r="I37" s="8" t="s">
        <v>115</v>
      </c>
      <c r="J37" s="8" t="s">
        <v>113</v>
      </c>
      <c r="K37" s="9" t="s">
        <v>99</v>
      </c>
      <c r="L37" s="4" t="s">
        <v>100</v>
      </c>
      <c r="M37" s="15">
        <f>((D37*E37*F37)/1000000000)/M36</f>
        <v>0.18784203889801548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3">
      <c r="A38" s="4" t="s">
        <v>9</v>
      </c>
      <c r="B38" s="4" t="s">
        <v>41</v>
      </c>
      <c r="C38" s="4" t="s">
        <v>84</v>
      </c>
      <c r="D38" s="21">
        <v>4400.2380172865378</v>
      </c>
      <c r="E38" s="29">
        <v>11.2</v>
      </c>
      <c r="F38" s="8">
        <v>58999</v>
      </c>
      <c r="G38" s="8" t="s">
        <v>112</v>
      </c>
      <c r="H38" s="8" t="s">
        <v>114</v>
      </c>
      <c r="I38" s="8" t="s">
        <v>115</v>
      </c>
      <c r="J38" s="8" t="s">
        <v>113</v>
      </c>
      <c r="K38" s="9" t="s">
        <v>99</v>
      </c>
      <c r="L38" s="4" t="s">
        <v>100</v>
      </c>
      <c r="M38" s="5">
        <f>((D38*E38*F38)/1000000000)/M36</f>
        <v>0.65454326931117202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x14ac:dyDescent="0.3">
      <c r="A39" s="4" t="s">
        <v>9</v>
      </c>
      <c r="B39" s="4" t="s">
        <v>42</v>
      </c>
      <c r="C39" s="4" t="s">
        <v>85</v>
      </c>
      <c r="D39" s="25">
        <v>11647</v>
      </c>
      <c r="E39" s="29">
        <v>1.1000000000000001</v>
      </c>
      <c r="F39" s="8">
        <v>46880</v>
      </c>
      <c r="G39" s="8" t="s">
        <v>112</v>
      </c>
      <c r="H39" s="8" t="s">
        <v>114</v>
      </c>
      <c r="I39" s="8" t="s">
        <v>115</v>
      </c>
      <c r="J39" s="8" t="s">
        <v>113</v>
      </c>
      <c r="K39" s="9" t="s">
        <v>99</v>
      </c>
      <c r="L39" s="4" t="s">
        <v>100</v>
      </c>
      <c r="M39" s="5">
        <f>((D39*E39*F39)/1000000000)/M36</f>
        <v>0.13520535186583049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x14ac:dyDescent="0.3">
      <c r="A40" s="4" t="s">
        <v>9</v>
      </c>
      <c r="B40" s="4" t="s">
        <v>43</v>
      </c>
      <c r="C40" s="4" t="s">
        <v>86</v>
      </c>
      <c r="D40" s="17">
        <v>17</v>
      </c>
      <c r="E40" s="30">
        <v>90</v>
      </c>
      <c r="F40" s="8">
        <v>65063.603773584902</v>
      </c>
      <c r="G40" s="8" t="s">
        <v>112</v>
      </c>
      <c r="H40" s="8" t="s">
        <v>114</v>
      </c>
      <c r="I40" s="8" t="s">
        <v>115</v>
      </c>
      <c r="J40" s="8" t="s">
        <v>113</v>
      </c>
      <c r="K40" s="9" t="s">
        <v>99</v>
      </c>
      <c r="L40" s="4" t="s">
        <v>100</v>
      </c>
      <c r="M40" s="5">
        <f>((D40*E40*F40)/1000000000)/M36</f>
        <v>2.2409339924981817E-2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x14ac:dyDescent="0.3">
      <c r="A41" s="2" t="s">
        <v>8</v>
      </c>
      <c r="B41" s="2" t="s">
        <v>44</v>
      </c>
      <c r="C41" s="2" t="s">
        <v>87</v>
      </c>
      <c r="D41" s="10" t="s">
        <v>96</v>
      </c>
      <c r="E41" s="10" t="s">
        <v>96</v>
      </c>
      <c r="F41" s="10" t="s">
        <v>96</v>
      </c>
      <c r="G41" s="10" t="s">
        <v>96</v>
      </c>
      <c r="H41" s="10" t="s">
        <v>96</v>
      </c>
      <c r="I41" s="10" t="s">
        <v>96</v>
      </c>
      <c r="J41" s="10" t="s">
        <v>116</v>
      </c>
      <c r="K41" s="11" t="s">
        <v>102</v>
      </c>
      <c r="L41" s="2" t="s">
        <v>98</v>
      </c>
      <c r="M41" s="7">
        <f>(D42*E42*F42 + D43*E43*F43 + D44*E44*F44 )/1000000000</f>
        <v>21.651312806110351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3">
      <c r="A42" s="4" t="s">
        <v>9</v>
      </c>
      <c r="B42" s="4" t="s">
        <v>45</v>
      </c>
      <c r="C42" s="4" t="s">
        <v>88</v>
      </c>
      <c r="D42" s="24">
        <v>433719</v>
      </c>
      <c r="E42" s="29">
        <v>1.1000000000000001</v>
      </c>
      <c r="F42" s="8">
        <v>7413</v>
      </c>
      <c r="G42" s="8" t="s">
        <v>112</v>
      </c>
      <c r="H42" s="8" t="s">
        <v>114</v>
      </c>
      <c r="I42" s="8" t="s">
        <v>115</v>
      </c>
      <c r="J42" s="8" t="s">
        <v>113</v>
      </c>
      <c r="K42" s="9" t="s">
        <v>99</v>
      </c>
      <c r="L42" s="4" t="s">
        <v>100</v>
      </c>
      <c r="M42" s="5">
        <f>((D42*E42*F42)/1000000000)/M41</f>
        <v>0.1633469006416042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3">
      <c r="A43" s="4" t="s">
        <v>9</v>
      </c>
      <c r="B43" s="4" t="s">
        <v>46</v>
      </c>
      <c r="C43" s="4" t="s">
        <v>89</v>
      </c>
      <c r="D43" s="24">
        <f>1035243*53.29%</f>
        <v>551680.99470000004</v>
      </c>
      <c r="E43" s="29">
        <v>1.4</v>
      </c>
      <c r="F43" s="8">
        <v>12095</v>
      </c>
      <c r="G43" s="8" t="s">
        <v>112</v>
      </c>
      <c r="H43" s="8" t="s">
        <v>114</v>
      </c>
      <c r="I43" s="8" t="s">
        <v>115</v>
      </c>
      <c r="J43" s="8" t="s">
        <v>113</v>
      </c>
      <c r="K43" s="9" t="s">
        <v>99</v>
      </c>
      <c r="L43" s="4" t="s">
        <v>100</v>
      </c>
      <c r="M43" s="5">
        <f>((D43*E43*F43)/1000000000)/M41</f>
        <v>0.43145717614955648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x14ac:dyDescent="0.3">
      <c r="A44" s="4" t="s">
        <v>9</v>
      </c>
      <c r="B44" s="4" t="s">
        <v>47</v>
      </c>
      <c r="C44" s="4" t="s">
        <v>90</v>
      </c>
      <c r="D44" s="24">
        <f>1035243*(46.71%)</f>
        <v>483562.00530000002</v>
      </c>
      <c r="E44" s="29">
        <v>1.5</v>
      </c>
      <c r="F44" s="8">
        <v>12095</v>
      </c>
      <c r="G44" s="8" t="s">
        <v>112</v>
      </c>
      <c r="H44" s="8" t="s">
        <v>114</v>
      </c>
      <c r="I44" s="8" t="s">
        <v>115</v>
      </c>
      <c r="J44" s="8" t="s">
        <v>113</v>
      </c>
      <c r="K44" s="9" t="s">
        <v>99</v>
      </c>
      <c r="L44" s="4" t="s">
        <v>100</v>
      </c>
      <c r="M44" s="5">
        <f>((D44*E44*F44)/1000000000)/M41</f>
        <v>0.40519592320883935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x14ac:dyDescent="0.3">
      <c r="A45" s="2" t="s">
        <v>8</v>
      </c>
      <c r="B45" s="2" t="s">
        <v>48</v>
      </c>
      <c r="C45" s="2" t="s">
        <v>91</v>
      </c>
      <c r="D45" s="10" t="s">
        <v>96</v>
      </c>
      <c r="E45" s="10" t="s">
        <v>96</v>
      </c>
      <c r="F45" s="10" t="s">
        <v>96</v>
      </c>
      <c r="G45" s="10" t="s">
        <v>96</v>
      </c>
      <c r="H45" s="10" t="s">
        <v>96</v>
      </c>
      <c r="I45" s="10" t="s">
        <v>96</v>
      </c>
      <c r="J45" s="10" t="s">
        <v>116</v>
      </c>
      <c r="K45" s="9" t="s">
        <v>103</v>
      </c>
      <c r="L45" s="2" t="s">
        <v>98</v>
      </c>
      <c r="M45" s="7">
        <f>(D46*E46*F46 +D47*E47*F47)/1000000000</f>
        <v>16.234748614080001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3">
      <c r="A46" s="4" t="s">
        <v>9</v>
      </c>
      <c r="B46" s="4" t="s">
        <v>49</v>
      </c>
      <c r="C46" s="4" t="s">
        <v>92</v>
      </c>
      <c r="D46" s="22">
        <v>48072</v>
      </c>
      <c r="E46" s="9">
        <v>11.16</v>
      </c>
      <c r="F46" s="8">
        <v>26979</v>
      </c>
      <c r="G46" s="8" t="s">
        <v>112</v>
      </c>
      <c r="H46" s="8" t="s">
        <v>114</v>
      </c>
      <c r="I46" s="8" t="s">
        <v>115</v>
      </c>
      <c r="J46" s="8" t="s">
        <v>113</v>
      </c>
      <c r="K46" s="9" t="s">
        <v>99</v>
      </c>
      <c r="L46" s="4" t="s">
        <v>100</v>
      </c>
      <c r="M46" s="16">
        <f>((D46*E46*F46)/1000000000)/M45</f>
        <v>0.89153144468940138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x14ac:dyDescent="0.3">
      <c r="A47" s="4" t="s">
        <v>9</v>
      </c>
      <c r="B47" s="4" t="s">
        <v>52</v>
      </c>
      <c r="C47" s="4" t="s">
        <v>95</v>
      </c>
      <c r="D47" s="17">
        <v>22</v>
      </c>
      <c r="E47" s="31">
        <v>94.2</v>
      </c>
      <c r="F47" s="8">
        <v>849720</v>
      </c>
      <c r="G47" s="8" t="s">
        <v>112</v>
      </c>
      <c r="H47" s="8" t="s">
        <v>114</v>
      </c>
      <c r="I47" s="8" t="s">
        <v>115</v>
      </c>
      <c r="J47" s="8" t="s">
        <v>113</v>
      </c>
      <c r="K47" s="13" t="s">
        <v>99</v>
      </c>
      <c r="L47" s="12"/>
      <c r="M47" s="5">
        <f>((D47*E47*F47)/1000000000)/M45</f>
        <v>0.10846855531059857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x14ac:dyDescent="0.3">
      <c r="A48" s="2" t="s">
        <v>8</v>
      </c>
      <c r="B48" s="2" t="s">
        <v>50</v>
      </c>
      <c r="C48" s="2" t="s">
        <v>93</v>
      </c>
      <c r="D48" s="10" t="s">
        <v>96</v>
      </c>
      <c r="E48" s="10" t="s">
        <v>96</v>
      </c>
      <c r="F48" s="10" t="s">
        <v>96</v>
      </c>
      <c r="G48" s="10" t="s">
        <v>96</v>
      </c>
      <c r="H48" s="10" t="s">
        <v>96</v>
      </c>
      <c r="I48" s="10" t="s">
        <v>96</v>
      </c>
      <c r="J48" s="10" t="s">
        <v>116</v>
      </c>
      <c r="K48" s="9" t="s">
        <v>104</v>
      </c>
      <c r="L48" s="2" t="s">
        <v>98</v>
      </c>
      <c r="M48" s="7">
        <f>(D49*E49*F49 )/1000000000</f>
        <v>6.5905779621000002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3">
      <c r="A49" s="4" t="s">
        <v>9</v>
      </c>
      <c r="B49" s="4" t="s">
        <v>51</v>
      </c>
      <c r="C49" s="4" t="s">
        <v>94</v>
      </c>
      <c r="D49" s="23">
        <v>229267</v>
      </c>
      <c r="E49" s="9">
        <v>1.86</v>
      </c>
      <c r="F49" s="8">
        <v>15455</v>
      </c>
      <c r="G49" s="8" t="s">
        <v>112</v>
      </c>
      <c r="H49" s="8" t="s">
        <v>114</v>
      </c>
      <c r="I49" s="8" t="s">
        <v>115</v>
      </c>
      <c r="J49" s="8" t="s">
        <v>113</v>
      </c>
      <c r="K49" s="9" t="s">
        <v>99</v>
      </c>
      <c r="L49" s="4" t="s">
        <v>100</v>
      </c>
      <c r="M49" s="5">
        <f>((D49*E49*F49)/1000000000)/M48</f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x14ac:dyDescent="0.3">
      <c r="A50" s="4" t="s">
        <v>8</v>
      </c>
      <c r="B50" s="6" t="s">
        <v>105</v>
      </c>
      <c r="C50" s="4" t="s">
        <v>106</v>
      </c>
      <c r="D50" s="9" t="s">
        <v>96</v>
      </c>
      <c r="E50" s="9" t="s">
        <v>96</v>
      </c>
      <c r="F50" s="9" t="s">
        <v>96</v>
      </c>
      <c r="G50" s="10" t="s">
        <v>96</v>
      </c>
      <c r="H50" s="10" t="s">
        <v>96</v>
      </c>
      <c r="I50" s="10" t="s">
        <v>96</v>
      </c>
      <c r="J50" s="10" t="s">
        <v>116</v>
      </c>
      <c r="K50" s="9" t="s">
        <v>99</v>
      </c>
      <c r="L50" s="6"/>
      <c r="M50" s="6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4" spans="1:42" x14ac:dyDescent="0.3">
      <c r="D54" s="28"/>
    </row>
    <row r="55" spans="1:42" x14ac:dyDescent="0.3">
      <c r="D55" s="28"/>
    </row>
    <row r="57" spans="1:42" x14ac:dyDescent="0.3">
      <c r="D57" s="28"/>
    </row>
    <row r="58" spans="1:42" x14ac:dyDescent="0.3">
      <c r="D58" s="28"/>
    </row>
  </sheetData>
  <autoFilter ref="A1:AP50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79271-1C50-4F5A-9313-0FD203E31515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A74474DB-F33C-49FE-9D2F-4023292F5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E5444-0A87-4E25-BEA0-2033E0F74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2025-03-24T18:45:28Z</dcterms:created>
  <dcterms:modified xsi:type="dcterms:W3CDTF">2025-07-09T22:34:34Z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