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0CCCDA36-3233-CF4C-A597-06FBE10D548B}" xr6:coauthVersionLast="46" xr6:coauthVersionMax="46" xr10:uidLastSave="{00000000-0000-0000-0000-000000000000}"/>
  <bookViews>
    <workbookView xWindow="0" yWindow="500" windowWidth="25600" windowHeight="14500" firstSheet="1" activeTab="5" xr2:uid="{B23CCEE7-B385-394C-97D3-042B3BB0C5CB}"/>
  </bookViews>
  <sheets>
    <sheet name="2016_data_compiled" sheetId="2" r:id="rId1"/>
    <sheet name="multiple-regression analysis" sheetId="3" r:id="rId2"/>
    <sheet name="simple-reg" sheetId="4" r:id="rId3"/>
    <sheet name="simple-reg-median-household" sheetId="5" r:id="rId4"/>
    <sheet name="correlation" sheetId="6" r:id="rId5"/>
    <sheet name="cluster_analysis" sheetId="7" r:id="rId6"/>
    <sheet name="clusters_average" sheetId="8" r:id="rId7"/>
  </sheets>
  <definedNames>
    <definedName name="Cluster">cluster_analysis!$A$12:$J$67</definedName>
    <definedName name="solver_adj" localSheetId="5" hidden="1">cluster_analysis!$C$3:$C$5</definedName>
    <definedName name="solver_cvg" localSheetId="5" hidden="1">0.0001</definedName>
    <definedName name="solver_drv" localSheetId="5" hidden="1">1</definedName>
    <definedName name="solver_eng" localSheetId="5" hidden="1">3</definedName>
    <definedName name="solver_itr" localSheetId="5" hidden="1">2147483647</definedName>
    <definedName name="solver_lhs1" localSheetId="5" hidden="1">cluster_analysis!$C$3:$C$5</definedName>
    <definedName name="solver_lhs2" localSheetId="5" hidden="1">cluster_analysis!$C$3:$C$5</definedName>
    <definedName name="solver_lhs3" localSheetId="5" hidden="1">cluster_analysis!$C$3:$C$5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3</definedName>
    <definedName name="solver_opt" localSheetId="5" hidden="1">cluster_analysis!$N$10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4</definedName>
    <definedName name="solver_rel3" localSheetId="5" hidden="1">3</definedName>
    <definedName name="solver_rhs1" localSheetId="5" hidden="1">55</definedName>
    <definedName name="solver_rhs2" localSheetId="5" hidden="1">integer</definedName>
    <definedName name="solver_rhs3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C10" i="7"/>
  <c r="D10" i="7"/>
  <c r="E10" i="7"/>
  <c r="F10" i="7"/>
  <c r="C11" i="7"/>
  <c r="D11" i="7"/>
  <c r="E11" i="7"/>
  <c r="F11" i="7"/>
  <c r="G13" i="7"/>
  <c r="H13" i="7"/>
  <c r="I13" i="7"/>
  <c r="J13" i="7"/>
  <c r="G14" i="7"/>
  <c r="H14" i="7"/>
  <c r="I14" i="7"/>
  <c r="J14" i="7"/>
  <c r="G15" i="7"/>
  <c r="H15" i="7"/>
  <c r="I15" i="7"/>
  <c r="J15" i="7"/>
  <c r="G16" i="7"/>
  <c r="H16" i="7"/>
  <c r="I16" i="7"/>
  <c r="J16" i="7"/>
  <c r="G17" i="7"/>
  <c r="H17" i="7"/>
  <c r="I17" i="7"/>
  <c r="J17" i="7"/>
  <c r="G18" i="7"/>
  <c r="H18" i="7"/>
  <c r="I18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D3" i="7" s="1"/>
  <c r="H30" i="7"/>
  <c r="E3" i="7" s="1"/>
  <c r="I30" i="7"/>
  <c r="F3" i="7" s="1"/>
  <c r="J30" i="7"/>
  <c r="G3" i="7" s="1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D5" i="7" s="1"/>
  <c r="M66" i="7" s="1"/>
  <c r="H34" i="7"/>
  <c r="E5" i="7" s="1"/>
  <c r="I34" i="7"/>
  <c r="F5" i="7" s="1"/>
  <c r="J34" i="7"/>
  <c r="G5" i="7" s="1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M50" i="7"/>
  <c r="G51" i="7"/>
  <c r="H51" i="7"/>
  <c r="I51" i="7"/>
  <c r="J51" i="7"/>
  <c r="G52" i="7"/>
  <c r="D4" i="7" s="1"/>
  <c r="H52" i="7"/>
  <c r="E4" i="7" s="1"/>
  <c r="I52" i="7"/>
  <c r="F4" i="7" s="1"/>
  <c r="J52" i="7"/>
  <c r="G4" i="7" s="1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K60" i="7" l="1"/>
  <c r="L63" i="7"/>
  <c r="L67" i="7"/>
  <c r="L51" i="7"/>
  <c r="M54" i="7"/>
  <c r="K48" i="7"/>
  <c r="M62" i="7"/>
  <c r="L59" i="7"/>
  <c r="K56" i="7"/>
  <c r="M46" i="7"/>
  <c r="M15" i="7"/>
  <c r="M19" i="7"/>
  <c r="M23" i="7"/>
  <c r="M27" i="7"/>
  <c r="M31" i="7"/>
  <c r="M35" i="7"/>
  <c r="M39" i="7"/>
  <c r="M43" i="7"/>
  <c r="M47" i="7"/>
  <c r="M51" i="7"/>
  <c r="M55" i="7"/>
  <c r="M59" i="7"/>
  <c r="M63" i="7"/>
  <c r="M67" i="7"/>
  <c r="M64" i="7"/>
  <c r="M34" i="7"/>
  <c r="M42" i="7"/>
  <c r="M16" i="7"/>
  <c r="M20" i="7"/>
  <c r="M24" i="7"/>
  <c r="M28" i="7"/>
  <c r="M32" i="7"/>
  <c r="M36" i="7"/>
  <c r="M40" i="7"/>
  <c r="M44" i="7"/>
  <c r="M48" i="7"/>
  <c r="M52" i="7"/>
  <c r="M56" i="7"/>
  <c r="M60" i="7"/>
  <c r="M13" i="7"/>
  <c r="M17" i="7"/>
  <c r="M21" i="7"/>
  <c r="M25" i="7"/>
  <c r="M29" i="7"/>
  <c r="M33" i="7"/>
  <c r="M37" i="7"/>
  <c r="M41" i="7"/>
  <c r="M45" i="7"/>
  <c r="M49" i="7"/>
  <c r="M53" i="7"/>
  <c r="M57" i="7"/>
  <c r="M61" i="7"/>
  <c r="M65" i="7"/>
  <c r="M30" i="7"/>
  <c r="M38" i="7"/>
  <c r="M14" i="7"/>
  <c r="M18" i="7"/>
  <c r="M22" i="7"/>
  <c r="M26" i="7"/>
  <c r="K13" i="7"/>
  <c r="K17" i="7"/>
  <c r="K21" i="7"/>
  <c r="K25" i="7"/>
  <c r="K29" i="7"/>
  <c r="K33" i="7"/>
  <c r="K37" i="7"/>
  <c r="K41" i="7"/>
  <c r="K45" i="7"/>
  <c r="K49" i="7"/>
  <c r="K53" i="7"/>
  <c r="K57" i="7"/>
  <c r="K61" i="7"/>
  <c r="K65" i="7"/>
  <c r="K62" i="7"/>
  <c r="K66" i="7"/>
  <c r="K36" i="7"/>
  <c r="K44" i="7"/>
  <c r="K14" i="7"/>
  <c r="K18" i="7"/>
  <c r="K22" i="7"/>
  <c r="K26" i="7"/>
  <c r="K30" i="7"/>
  <c r="K34" i="7"/>
  <c r="K38" i="7"/>
  <c r="K42" i="7"/>
  <c r="K46" i="7"/>
  <c r="K50" i="7"/>
  <c r="K54" i="7"/>
  <c r="K58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28" i="7"/>
  <c r="K32" i="7"/>
  <c r="K40" i="7"/>
  <c r="K16" i="7"/>
  <c r="K20" i="7"/>
  <c r="K24" i="7"/>
  <c r="M58" i="7"/>
  <c r="L55" i="7"/>
  <c r="K52" i="7"/>
  <c r="L16" i="7"/>
  <c r="L20" i="7"/>
  <c r="L24" i="7"/>
  <c r="L28" i="7"/>
  <c r="L32" i="7"/>
  <c r="L36" i="7"/>
  <c r="L40" i="7"/>
  <c r="L44" i="7"/>
  <c r="L48" i="7"/>
  <c r="L52" i="7"/>
  <c r="L56" i="7"/>
  <c r="L60" i="7"/>
  <c r="N60" i="7" s="1"/>
  <c r="O60" i="7" s="1"/>
  <c r="L64" i="7"/>
  <c r="L31" i="7"/>
  <c r="L39" i="7"/>
  <c r="L13" i="7"/>
  <c r="L17" i="7"/>
  <c r="L21" i="7"/>
  <c r="L25" i="7"/>
  <c r="L29" i="7"/>
  <c r="L33" i="7"/>
  <c r="L37" i="7"/>
  <c r="L41" i="7"/>
  <c r="L45" i="7"/>
  <c r="L49" i="7"/>
  <c r="L53" i="7"/>
  <c r="L57" i="7"/>
  <c r="L61" i="7"/>
  <c r="L65" i="7"/>
  <c r="L14" i="7"/>
  <c r="L18" i="7"/>
  <c r="L22" i="7"/>
  <c r="L26" i="7"/>
  <c r="L30" i="7"/>
  <c r="L34" i="7"/>
  <c r="L38" i="7"/>
  <c r="L42" i="7"/>
  <c r="L46" i="7"/>
  <c r="L50" i="7"/>
  <c r="L54" i="7"/>
  <c r="L58" i="7"/>
  <c r="L62" i="7"/>
  <c r="L66" i="7"/>
  <c r="L27" i="7"/>
  <c r="L35" i="7"/>
  <c r="L43" i="7"/>
  <c r="L15" i="7"/>
  <c r="L19" i="7"/>
  <c r="L23" i="7"/>
  <c r="L47" i="7"/>
  <c r="K64" i="7"/>
  <c r="N64" i="7" s="1"/>
  <c r="O64" i="7" s="1"/>
  <c r="N48" i="7" l="1"/>
  <c r="O48" i="7" s="1"/>
  <c r="N20" i="7"/>
  <c r="O20" i="7" s="1"/>
  <c r="N28" i="7"/>
  <c r="O28" i="7" s="1"/>
  <c r="N23" i="7"/>
  <c r="O23" i="7" s="1"/>
  <c r="N54" i="7"/>
  <c r="O54" i="7" s="1"/>
  <c r="N38" i="7"/>
  <c r="O38" i="7" s="1"/>
  <c r="N22" i="7"/>
  <c r="O22" i="7" s="1"/>
  <c r="N36" i="7"/>
  <c r="O36" i="7" s="1"/>
  <c r="N61" i="7"/>
  <c r="O61" i="7" s="1"/>
  <c r="N45" i="7"/>
  <c r="O45" i="7" s="1"/>
  <c r="N29" i="7"/>
  <c r="O29" i="7" s="1"/>
  <c r="N13" i="7"/>
  <c r="N55" i="7"/>
  <c r="O55" i="7" s="1"/>
  <c r="N16" i="7"/>
  <c r="O16" i="7" s="1"/>
  <c r="N51" i="7"/>
  <c r="O51" i="7" s="1"/>
  <c r="N19" i="7"/>
  <c r="O19" i="7" s="1"/>
  <c r="N34" i="7"/>
  <c r="O34" i="7" s="1"/>
  <c r="N66" i="7"/>
  <c r="O66" i="7" s="1"/>
  <c r="N41" i="7"/>
  <c r="O41" i="7" s="1"/>
  <c r="N52" i="7"/>
  <c r="O52" i="7" s="1"/>
  <c r="N24" i="7"/>
  <c r="O24" i="7" s="1"/>
  <c r="N32" i="7"/>
  <c r="O32" i="7" s="1"/>
  <c r="N59" i="7"/>
  <c r="O59" i="7" s="1"/>
  <c r="N43" i="7"/>
  <c r="O43" i="7" s="1"/>
  <c r="N27" i="7"/>
  <c r="O27" i="7" s="1"/>
  <c r="N58" i="7"/>
  <c r="O58" i="7" s="1"/>
  <c r="N42" i="7"/>
  <c r="O42" i="7" s="1"/>
  <c r="N26" i="7"/>
  <c r="O26" i="7" s="1"/>
  <c r="N44" i="7"/>
  <c r="O44" i="7" s="1"/>
  <c r="N65" i="7"/>
  <c r="O65" i="7" s="1"/>
  <c r="N49" i="7"/>
  <c r="O49" i="7" s="1"/>
  <c r="N33" i="7"/>
  <c r="O33" i="7" s="1"/>
  <c r="N17" i="7"/>
  <c r="O17" i="7" s="1"/>
  <c r="N56" i="7"/>
  <c r="O56" i="7" s="1"/>
  <c r="N39" i="7"/>
  <c r="O39" i="7" s="1"/>
  <c r="O13" i="7"/>
  <c r="N67" i="7"/>
  <c r="O67" i="7" s="1"/>
  <c r="N35" i="7"/>
  <c r="O35" i="7" s="1"/>
  <c r="N50" i="7"/>
  <c r="O50" i="7" s="1"/>
  <c r="N18" i="7"/>
  <c r="O18" i="7" s="1"/>
  <c r="N57" i="7"/>
  <c r="O57" i="7" s="1"/>
  <c r="N25" i="7"/>
  <c r="O25" i="7" s="1"/>
  <c r="N40" i="7"/>
  <c r="O40" i="7" s="1"/>
  <c r="N63" i="7"/>
  <c r="O63" i="7" s="1"/>
  <c r="N47" i="7"/>
  <c r="O47" i="7" s="1"/>
  <c r="N31" i="7"/>
  <c r="O31" i="7" s="1"/>
  <c r="N15" i="7"/>
  <c r="O15" i="7" s="1"/>
  <c r="N46" i="7"/>
  <c r="O46" i="7" s="1"/>
  <c r="N30" i="7"/>
  <c r="O30" i="7" s="1"/>
  <c r="N14" i="7"/>
  <c r="O14" i="7" s="1"/>
  <c r="N62" i="7"/>
  <c r="O62" i="7" s="1"/>
  <c r="N53" i="7"/>
  <c r="O53" i="7" s="1"/>
  <c r="N37" i="7"/>
  <c r="O37" i="7" s="1"/>
  <c r="N21" i="7"/>
  <c r="O21" i="7" s="1"/>
  <c r="N10" i="7" l="1"/>
</calcChain>
</file>

<file path=xl/sharedStrings.xml><?xml version="1.0" encoding="utf-8"?>
<sst xmlns="http://schemas.openxmlformats.org/spreadsheetml/2006/main" count="291" uniqueCount="122">
  <si>
    <t>Westport/Mount Winans/Lakeland</t>
  </si>
  <si>
    <t>Washington Village/Pigtown</t>
  </si>
  <si>
    <t>Upton/Druid Heights</t>
  </si>
  <si>
    <t>The Waverlies</t>
  </si>
  <si>
    <t>Southwest Baltimore</t>
  </si>
  <si>
    <t>Southern Park Heights</t>
  </si>
  <si>
    <t>Southeastern</t>
  </si>
  <si>
    <t>South Baltimore</t>
  </si>
  <si>
    <t>Sandtown-Winchester/Harlem Park</t>
  </si>
  <si>
    <t>Poppleton/The Terraces/Hollins Market</t>
  </si>
  <si>
    <t>Pimlico/Arlington/Hilltop</t>
  </si>
  <si>
    <t>Penn North/Reservoir Hill</t>
  </si>
  <si>
    <t>Patterson Park North &amp; East</t>
  </si>
  <si>
    <t>Orangeville/East Highlandtown</t>
  </si>
  <si>
    <t>Oldtown/Middle East</t>
  </si>
  <si>
    <t>Northwood</t>
  </si>
  <si>
    <t>North Baltimore/Guilford/Homeland</t>
  </si>
  <si>
    <t>Mount Washington/Coldspring</t>
  </si>
  <si>
    <t>Morrell Park/Violetville</t>
  </si>
  <si>
    <t>Midway/Coldstream</t>
  </si>
  <si>
    <t>Midtown</t>
  </si>
  <si>
    <t>Medfield/Hampden/Woodberry/Remington</t>
  </si>
  <si>
    <t>Madison/East End</t>
  </si>
  <si>
    <t>Loch Raven</t>
  </si>
  <si>
    <t>Lauraville</t>
  </si>
  <si>
    <t>Inner Harbor/Federal Hill</t>
  </si>
  <si>
    <t>Howard Park/West Arlington</t>
  </si>
  <si>
    <t>Highlandtown</t>
  </si>
  <si>
    <t>Harford/Echodale</t>
  </si>
  <si>
    <t>Harbor East/Little Italy</t>
  </si>
  <si>
    <t>Hamilton</t>
  </si>
  <si>
    <t>Greenmount East</t>
  </si>
  <si>
    <t>Greater Rosemont</t>
  </si>
  <si>
    <t>Greater Roland Park/Poplar Hill</t>
  </si>
  <si>
    <t>Greater Mondawmin</t>
  </si>
  <si>
    <t>Greater Govans</t>
  </si>
  <si>
    <t>Greater Charles Village/Barclay</t>
  </si>
  <si>
    <t>Glen-Fallstaff</t>
  </si>
  <si>
    <t>Forest Park/Walbrook</t>
  </si>
  <si>
    <t>Fells Point</t>
  </si>
  <si>
    <t>Edmondson Village</t>
  </si>
  <si>
    <t>Downtown/Seton Hill</t>
  </si>
  <si>
    <t>Dorchester/Ashburton</t>
  </si>
  <si>
    <t>Dickeyville/Franklintown</t>
  </si>
  <si>
    <t>Cross-Country/Cheswolde</t>
  </si>
  <si>
    <t>Clifton-Berea</t>
  </si>
  <si>
    <t>Claremont/Armistead</t>
  </si>
  <si>
    <t>Chinquapin Park/Belvedere</t>
  </si>
  <si>
    <t>Cherry Hill</t>
  </si>
  <si>
    <t>Cedonia/Frankford</t>
  </si>
  <si>
    <t>Canton</t>
  </si>
  <si>
    <t>Brooklyn/Curtis Bay/Hawkins Point</t>
  </si>
  <si>
    <t>Belair-Edison</t>
  </si>
  <si>
    <t>Beechfield/Ten Hills/West Hills</t>
  </si>
  <si>
    <t>Allendale/Irvington/S. Hilton</t>
  </si>
  <si>
    <t>percent_african_american</t>
  </si>
  <si>
    <t>percent_white</t>
  </si>
  <si>
    <t>median_household_income</t>
  </si>
  <si>
    <t>hs_completion</t>
  </si>
  <si>
    <t>Neighborhood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</si>
  <si>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</si>
  <si>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</si>
  <si>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</si>
  <si>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</si>
  <si>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</si>
  <si>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</si>
  <si>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</si>
  <si>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</si>
  <si>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</si>
  <si>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</si>
  <si>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</si>
  <si>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</si>
  <si>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</si>
  <si>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</si>
  <si>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</si>
  <si>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</si>
  <si>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</si>
  <si>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</si>
  <si>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</si>
  <si>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</si>
  <si>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</si>
  <si>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</si>
  <si>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</si>
  <si>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</si>
  <si>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</t>
  </si>
  <si>
    <t>Median Household Income</t>
  </si>
  <si>
    <t>High School Completion</t>
  </si>
  <si>
    <t>Percentage of White Students</t>
  </si>
  <si>
    <t>Percentage of African American Students</t>
  </si>
  <si>
    <t>Anchor #</t>
  </si>
  <si>
    <t>min_distsq</t>
  </si>
  <si>
    <t>distsq3</t>
  </si>
  <si>
    <t>distsq2</t>
  </si>
  <si>
    <t>distsq1</t>
  </si>
  <si>
    <t>z_aa</t>
  </si>
  <si>
    <t>z_white</t>
  </si>
  <si>
    <t>z_median</t>
  </si>
  <si>
    <t>z_hs_comp</t>
  </si>
  <si>
    <t>Communities</t>
  </si>
  <si>
    <t>#</t>
  </si>
  <si>
    <t>Standard Deviation</t>
  </si>
  <si>
    <t>Sum</t>
  </si>
  <si>
    <t>Mean</t>
  </si>
  <si>
    <t>Node 3</t>
  </si>
  <si>
    <t>Node 2</t>
  </si>
  <si>
    <t>Node 1</t>
  </si>
  <si>
    <t>Cluster Anchor #</t>
  </si>
  <si>
    <t>Cluster Anchor Communities</t>
  </si>
  <si>
    <t>Cluster #</t>
  </si>
  <si>
    <t>Cluster 3</t>
  </si>
  <si>
    <t>Cluster 2</t>
  </si>
  <si>
    <t>Cluster 1</t>
  </si>
  <si>
    <t>Average of z_aa</t>
  </si>
  <si>
    <t>Average of z_white</t>
  </si>
  <si>
    <t>Average of z_median</t>
  </si>
  <si>
    <t>Average of z_hs_comp</t>
  </si>
  <si>
    <t>Grand Total</t>
  </si>
  <si>
    <t>Average of percent_african_american</t>
  </si>
  <si>
    <t>Average of percent_white</t>
  </si>
  <si>
    <t>Average of median_household_income</t>
  </si>
  <si>
    <t>Average of hs_completion</t>
  </si>
  <si>
    <t>Count of Anchor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</si>
</sst>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3" fillId="0" borderId="0" xfId="0" applyFont="1"/>
    <xf numFmtId="0" fontId="0" fillId="0" borderId="0" xfId="0" applyAlignment="1">
      <alignment horizontal="left"/>
    </xf>
    <xf numFmtId="0" fontId="1" fillId="4" borderId="3" xfId="0" applyFont="1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School</a:t>
            </a:r>
            <a:r>
              <a:rPr lang="en-US" baseline="0"/>
              <a:t> Graduation Rate by Median Household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'simple-reg'!$C$1</c:f>
              <c:strCache>
                <c:ptCount val="1"/>
                <c:pt idx="0">
                  <c:v>median_household_income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482502187226599E-2"/>
                  <c:y val="0.17734434237386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'simple-reg'!$C$2:$C$56</c:f>
              <c:numCache>
                <c:formatCode>General</c:formatCode>
                <c:ptCount val="55"/>
                <c:pt idx="0">
                  <c:v>37302.171049999997</c:v>
                </c:pt>
                <c:pt idx="1">
                  <c:v>53565.079700000002</c:v>
                </c:pt>
                <c:pt idx="2">
                  <c:v>40482.359649999999</c:v>
                </c:pt>
                <c:pt idx="3">
                  <c:v>38603.930229999998</c:v>
                </c:pt>
                <c:pt idx="4">
                  <c:v>103281.8322</c:v>
                </c:pt>
                <c:pt idx="5">
                  <c:v>39807.03213</c:v>
                </c:pt>
                <c:pt idx="6">
                  <c:v>23585.14141</c:v>
                </c:pt>
                <c:pt idx="7">
                  <c:v>48622.463770000002</c:v>
                </c:pt>
                <c:pt idx="8">
                  <c:v>33108.234320000003</c:v>
                </c:pt>
                <c:pt idx="9">
                  <c:v>29828.579549999999</c:v>
                </c:pt>
                <c:pt idx="10">
                  <c:v>58882.090429999997</c:v>
                </c:pt>
                <c:pt idx="11">
                  <c:v>39124.175000000003</c:v>
                </c:pt>
                <c:pt idx="12">
                  <c:v>44053.593260000001</c:v>
                </c:pt>
                <c:pt idx="13">
                  <c:v>47654.836159999999</c:v>
                </c:pt>
                <c:pt idx="14">
                  <c:v>39102.050239999997</c:v>
                </c:pt>
                <c:pt idx="15">
                  <c:v>87653.814809999996</c:v>
                </c:pt>
                <c:pt idx="16">
                  <c:v>40478.627659999998</c:v>
                </c:pt>
                <c:pt idx="17">
                  <c:v>39313.541550000002</c:v>
                </c:pt>
                <c:pt idx="18">
                  <c:v>34641.928569999996</c:v>
                </c:pt>
                <c:pt idx="19">
                  <c:v>39829.034</c:v>
                </c:pt>
                <c:pt idx="20">
                  <c:v>35968.392670000001</c:v>
                </c:pt>
                <c:pt idx="21">
                  <c:v>107924.5196</c:v>
                </c:pt>
                <c:pt idx="22">
                  <c:v>32116.654050000001</c:v>
                </c:pt>
                <c:pt idx="23">
                  <c:v>25376.762869999999</c:v>
                </c:pt>
                <c:pt idx="24">
                  <c:v>61446.604059999998</c:v>
                </c:pt>
                <c:pt idx="25">
                  <c:v>44641.928569999996</c:v>
                </c:pt>
                <c:pt idx="26">
                  <c:v>54464.96226</c:v>
                </c:pt>
                <c:pt idx="27">
                  <c:v>74875.551439999996</c:v>
                </c:pt>
                <c:pt idx="28">
                  <c:v>50516.708100000003</c:v>
                </c:pt>
                <c:pt idx="29">
                  <c:v>94380.113060000003</c:v>
                </c:pt>
                <c:pt idx="30">
                  <c:v>65353.720309999997</c:v>
                </c:pt>
                <c:pt idx="31">
                  <c:v>49447.639710000003</c:v>
                </c:pt>
                <c:pt idx="32">
                  <c:v>29439.410449999999</c:v>
                </c:pt>
                <c:pt idx="33">
                  <c:v>61047.965069999998</c:v>
                </c:pt>
                <c:pt idx="34">
                  <c:v>44186.154470000001</c:v>
                </c:pt>
                <c:pt idx="35">
                  <c:v>29759.321919999998</c:v>
                </c:pt>
                <c:pt idx="36">
                  <c:v>37380.476190000001</c:v>
                </c:pt>
                <c:pt idx="37">
                  <c:v>77317.788079999998</c:v>
                </c:pt>
                <c:pt idx="38">
                  <c:v>83786.961939999994</c:v>
                </c:pt>
                <c:pt idx="39">
                  <c:v>51742.828240000003</c:v>
                </c:pt>
                <c:pt idx="40">
                  <c:v>15467.82086</c:v>
                </c:pt>
                <c:pt idx="41">
                  <c:v>43762.134019999998</c:v>
                </c:pt>
                <c:pt idx="42">
                  <c:v>65203.734689999997</c:v>
                </c:pt>
                <c:pt idx="43">
                  <c:v>34231.957670000003</c:v>
                </c:pt>
                <c:pt idx="44">
                  <c:v>30610.564890000001</c:v>
                </c:pt>
                <c:pt idx="45">
                  <c:v>19974.005000000001</c:v>
                </c:pt>
                <c:pt idx="46">
                  <c:v>24696.70059</c:v>
                </c:pt>
                <c:pt idx="47">
                  <c:v>109517.9679</c:v>
                </c:pt>
                <c:pt idx="48">
                  <c:v>34040.858330000003</c:v>
                </c:pt>
                <c:pt idx="49">
                  <c:v>26320.158449999999</c:v>
                </c:pt>
                <c:pt idx="50">
                  <c:v>25678.435710000002</c:v>
                </c:pt>
                <c:pt idx="51">
                  <c:v>36383.651790000004</c:v>
                </c:pt>
                <c:pt idx="52">
                  <c:v>19037.653849999999</c:v>
                </c:pt>
                <c:pt idx="53">
                  <c:v>34785.36752</c:v>
                </c:pt>
                <c:pt idx="54">
                  <c:v>41249.75</c:v>
                </c:pt>
              </c:numCache>
            </c:numRef>
          </c:xVal>
          <c:yVal>
            <c:numRef>
              <c:f>'simple-reg'!$B$2:$B$56</c:f>
              <c:numCache>
                <c:formatCode>General</c:formatCode>
                <c:ptCount val="55"/>
                <c:pt idx="0">
                  <c:v>75.510204000000002</c:v>
                </c:pt>
                <c:pt idx="1">
                  <c:v>86.111110999999994</c:v>
                </c:pt>
                <c:pt idx="2">
                  <c:v>84.234234000000001</c:v>
                </c:pt>
                <c:pt idx="3">
                  <c:v>74.747474999999994</c:v>
                </c:pt>
                <c:pt idx="4">
                  <c:v>80</c:v>
                </c:pt>
                <c:pt idx="5">
                  <c:v>83.534137000000001</c:v>
                </c:pt>
                <c:pt idx="6">
                  <c:v>71.276595999999998</c:v>
                </c:pt>
                <c:pt idx="7">
                  <c:v>81.967213000000001</c:v>
                </c:pt>
                <c:pt idx="8">
                  <c:v>80</c:v>
                </c:pt>
                <c:pt idx="9">
                  <c:v>76.530612000000005</c:v>
                </c:pt>
                <c:pt idx="10">
                  <c:v>88.235293999999996</c:v>
                </c:pt>
                <c:pt idx="11">
                  <c:v>85</c:v>
                </c:pt>
                <c:pt idx="12">
                  <c:v>82.5</c:v>
                </c:pt>
                <c:pt idx="13">
                  <c:v>63.636364</c:v>
                </c:pt>
                <c:pt idx="14">
                  <c:v>72.727272999999997</c:v>
                </c:pt>
                <c:pt idx="15">
                  <c:v>83.333332999999996</c:v>
                </c:pt>
                <c:pt idx="16">
                  <c:v>80.645161000000002</c:v>
                </c:pt>
                <c:pt idx="17">
                  <c:v>75</c:v>
                </c:pt>
                <c:pt idx="18">
                  <c:v>78.571428999999995</c:v>
                </c:pt>
                <c:pt idx="19">
                  <c:v>77.981650999999999</c:v>
                </c:pt>
                <c:pt idx="20">
                  <c:v>85</c:v>
                </c:pt>
                <c:pt idx="21">
                  <c:v>88</c:v>
                </c:pt>
                <c:pt idx="22">
                  <c:v>76.033057999999997</c:v>
                </c:pt>
                <c:pt idx="23">
                  <c:v>74.193548000000007</c:v>
                </c:pt>
                <c:pt idx="24">
                  <c:v>81.159419999999997</c:v>
                </c:pt>
                <c:pt idx="25">
                  <c:v>69.767442000000003</c:v>
                </c:pt>
                <c:pt idx="26">
                  <c:v>87.068966000000003</c:v>
                </c:pt>
                <c:pt idx="27">
                  <c:v>63.333333000000003</c:v>
                </c:pt>
                <c:pt idx="28">
                  <c:v>73.333332999999996</c:v>
                </c:pt>
                <c:pt idx="29">
                  <c:v>83.333332999999996</c:v>
                </c:pt>
                <c:pt idx="30">
                  <c:v>83.962264000000005</c:v>
                </c:pt>
                <c:pt idx="31">
                  <c:v>81.481481000000002</c:v>
                </c:pt>
                <c:pt idx="32">
                  <c:v>71.590908999999996</c:v>
                </c:pt>
                <c:pt idx="33">
                  <c:v>85.915492999999998</c:v>
                </c:pt>
                <c:pt idx="34">
                  <c:v>76.923077000000006</c:v>
                </c:pt>
                <c:pt idx="35">
                  <c:v>81.25</c:v>
                </c:pt>
                <c:pt idx="36">
                  <c:v>68.888889000000006</c:v>
                </c:pt>
                <c:pt idx="37">
                  <c:v>81.25</c:v>
                </c:pt>
                <c:pt idx="38">
                  <c:v>92.307692000000003</c:v>
                </c:pt>
                <c:pt idx="39">
                  <c:v>84.552846000000002</c:v>
                </c:pt>
                <c:pt idx="40">
                  <c:v>73.195875999999998</c:v>
                </c:pt>
                <c:pt idx="41">
                  <c:v>81.428571000000005</c:v>
                </c:pt>
                <c:pt idx="42">
                  <c:v>74.157302999999999</c:v>
                </c:pt>
                <c:pt idx="43">
                  <c:v>74.074073999999996</c:v>
                </c:pt>
                <c:pt idx="44">
                  <c:v>77.5</c:v>
                </c:pt>
                <c:pt idx="45">
                  <c:v>66.666667000000004</c:v>
                </c:pt>
                <c:pt idx="46">
                  <c:v>73.643411</c:v>
                </c:pt>
                <c:pt idx="47">
                  <c:v>88.888889000000006</c:v>
                </c:pt>
                <c:pt idx="48">
                  <c:v>70.731707</c:v>
                </c:pt>
                <c:pt idx="49">
                  <c:v>78.125</c:v>
                </c:pt>
                <c:pt idx="50">
                  <c:v>70.700637</c:v>
                </c:pt>
                <c:pt idx="51">
                  <c:v>76.623377000000005</c:v>
                </c:pt>
                <c:pt idx="52">
                  <c:v>73.684211000000005</c:v>
                </c:pt>
                <c:pt idx="53">
                  <c:v>76.923077000000006</c:v>
                </c:pt>
                <c:pt idx="54">
                  <c:v>75.362318999999999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E-724A-A80B-74E786E8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11312"/>
        <c:axId val="160244464"/>
      </c:scatterChart>
      <c:valAx>
        <c:axId val="2737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4464"/>
        <c:crosses val="autoZero"/>
        <c:crossBetween val="midCat"/>
      </c:valAx>
      <c:valAx>
        <c:axId val="160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High School Graduation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High School Graduation Rate by Percentage of African American Students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percent african american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981627296587932E-2"/>
                  <c:y val="0.19515565762613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'simple-reg'!$E$2:$E$56</c:f>
              <c:numCache>
                <c:formatCode>General</c:formatCode>
                <c:ptCount val="55"/>
                <c:pt idx="0">
                  <c:v>92.45</c:v>
                </c:pt>
                <c:pt idx="1">
                  <c:v>93.25</c:v>
                </c:pt>
                <c:pt idx="2">
                  <c:v>95.52</c:v>
                </c:pt>
                <c:pt idx="3">
                  <c:v>51.4</c:v>
                </c:pt>
                <c:pt idx="4">
                  <c:v>15.52</c:v>
                </c:pt>
                <c:pt idx="5">
                  <c:v>89.91</c:v>
                </c:pt>
                <c:pt idx="6">
                  <c:v>95.39</c:v>
                </c:pt>
                <c:pt idx="7">
                  <c:v>86.2</c:v>
                </c:pt>
                <c:pt idx="8">
                  <c:v>56.29</c:v>
                </c:pt>
                <c:pt idx="9">
                  <c:v>96.65</c:v>
                </c:pt>
                <c:pt idx="10">
                  <c:v>79.14</c:v>
                </c:pt>
                <c:pt idx="11">
                  <c:v>97.66</c:v>
                </c:pt>
                <c:pt idx="12">
                  <c:v>96.61</c:v>
                </c:pt>
                <c:pt idx="13">
                  <c:v>75.88</c:v>
                </c:pt>
                <c:pt idx="14">
                  <c:v>97.72</c:v>
                </c:pt>
                <c:pt idx="15">
                  <c:v>23.8</c:v>
                </c:pt>
                <c:pt idx="16">
                  <c:v>96.93</c:v>
                </c:pt>
                <c:pt idx="17">
                  <c:v>78.73</c:v>
                </c:pt>
                <c:pt idx="18">
                  <c:v>81.44</c:v>
                </c:pt>
                <c:pt idx="19">
                  <c:v>96.16</c:v>
                </c:pt>
                <c:pt idx="20">
                  <c:v>98.32</c:v>
                </c:pt>
                <c:pt idx="21">
                  <c:v>18.239999999999998</c:v>
                </c:pt>
                <c:pt idx="22">
                  <c:v>98.04</c:v>
                </c:pt>
                <c:pt idx="23">
                  <c:v>97.23</c:v>
                </c:pt>
                <c:pt idx="24">
                  <c:v>86.79</c:v>
                </c:pt>
                <c:pt idx="25">
                  <c:v>85.22</c:v>
                </c:pt>
                <c:pt idx="26">
                  <c:v>84.2</c:v>
                </c:pt>
                <c:pt idx="27">
                  <c:v>14.53</c:v>
                </c:pt>
                <c:pt idx="28">
                  <c:v>96.09</c:v>
                </c:pt>
                <c:pt idx="29">
                  <c:v>43.11</c:v>
                </c:pt>
                <c:pt idx="30">
                  <c:v>85.95</c:v>
                </c:pt>
                <c:pt idx="31">
                  <c:v>96.46</c:v>
                </c:pt>
                <c:pt idx="32">
                  <c:v>90.21</c:v>
                </c:pt>
                <c:pt idx="33">
                  <c:v>23.09</c:v>
                </c:pt>
                <c:pt idx="34">
                  <c:v>72.09</c:v>
                </c:pt>
                <c:pt idx="35">
                  <c:v>96.82</c:v>
                </c:pt>
                <c:pt idx="36">
                  <c:v>35.380000000000003</c:v>
                </c:pt>
                <c:pt idx="37">
                  <c:v>44.56</c:v>
                </c:pt>
                <c:pt idx="38">
                  <c:v>34.64</c:v>
                </c:pt>
                <c:pt idx="39">
                  <c:v>96.28</c:v>
                </c:pt>
                <c:pt idx="40">
                  <c:v>94.26</c:v>
                </c:pt>
                <c:pt idx="41">
                  <c:v>16.02</c:v>
                </c:pt>
                <c:pt idx="42">
                  <c:v>52.5</c:v>
                </c:pt>
                <c:pt idx="43">
                  <c:v>96.01</c:v>
                </c:pt>
                <c:pt idx="44">
                  <c:v>97.06</c:v>
                </c:pt>
                <c:pt idx="45">
                  <c:v>95.83</c:v>
                </c:pt>
                <c:pt idx="46">
                  <c:v>97.89</c:v>
                </c:pt>
                <c:pt idx="47">
                  <c:v>8.4</c:v>
                </c:pt>
                <c:pt idx="48">
                  <c:v>44.03</c:v>
                </c:pt>
                <c:pt idx="49">
                  <c:v>96.15</c:v>
                </c:pt>
                <c:pt idx="50">
                  <c:v>83.85</c:v>
                </c:pt>
                <c:pt idx="51">
                  <c:v>90.4</c:v>
                </c:pt>
                <c:pt idx="52">
                  <c:v>97.736057000000002</c:v>
                </c:pt>
                <c:pt idx="53">
                  <c:v>77.575757999999993</c:v>
                </c:pt>
                <c:pt idx="54">
                  <c:v>64.974981999999997</c:v>
                </c:pt>
              </c:numCache>
            </c:numRef>
          </c:xVal>
          <c:yVal>
            <c:numRef>
              <c:f>'simple-reg'!$B$2:$B$56</c:f>
              <c:numCache>
                <c:formatCode>General</c:formatCode>
                <c:ptCount val="55"/>
                <c:pt idx="0">
                  <c:v>75.510204000000002</c:v>
                </c:pt>
                <c:pt idx="1">
                  <c:v>86.111110999999994</c:v>
                </c:pt>
                <c:pt idx="2">
                  <c:v>84.234234000000001</c:v>
                </c:pt>
                <c:pt idx="3">
                  <c:v>74.747474999999994</c:v>
                </c:pt>
                <c:pt idx="4">
                  <c:v>80</c:v>
                </c:pt>
                <c:pt idx="5">
                  <c:v>83.534137000000001</c:v>
                </c:pt>
                <c:pt idx="6">
                  <c:v>71.276595999999998</c:v>
                </c:pt>
                <c:pt idx="7">
                  <c:v>81.967213000000001</c:v>
                </c:pt>
                <c:pt idx="8">
                  <c:v>80</c:v>
                </c:pt>
                <c:pt idx="9">
                  <c:v>76.530612000000005</c:v>
                </c:pt>
                <c:pt idx="10">
                  <c:v>88.235293999999996</c:v>
                </c:pt>
                <c:pt idx="11">
                  <c:v>85</c:v>
                </c:pt>
                <c:pt idx="12">
                  <c:v>82.5</c:v>
                </c:pt>
                <c:pt idx="13">
                  <c:v>63.636364</c:v>
                </c:pt>
                <c:pt idx="14">
                  <c:v>72.727272999999997</c:v>
                </c:pt>
                <c:pt idx="15">
                  <c:v>83.333332999999996</c:v>
                </c:pt>
                <c:pt idx="16">
                  <c:v>80.645161000000002</c:v>
                </c:pt>
                <c:pt idx="17">
                  <c:v>75</c:v>
                </c:pt>
                <c:pt idx="18">
                  <c:v>78.571428999999995</c:v>
                </c:pt>
                <c:pt idx="19">
                  <c:v>77.981650999999999</c:v>
                </c:pt>
                <c:pt idx="20">
                  <c:v>85</c:v>
                </c:pt>
                <c:pt idx="21">
                  <c:v>88</c:v>
                </c:pt>
                <c:pt idx="22">
                  <c:v>76.033057999999997</c:v>
                </c:pt>
                <c:pt idx="23">
                  <c:v>74.193548000000007</c:v>
                </c:pt>
                <c:pt idx="24">
                  <c:v>81.159419999999997</c:v>
                </c:pt>
                <c:pt idx="25">
                  <c:v>69.767442000000003</c:v>
                </c:pt>
                <c:pt idx="26">
                  <c:v>87.068966000000003</c:v>
                </c:pt>
                <c:pt idx="27">
                  <c:v>63.333333000000003</c:v>
                </c:pt>
                <c:pt idx="28">
                  <c:v>73.333332999999996</c:v>
                </c:pt>
                <c:pt idx="29">
                  <c:v>83.333332999999996</c:v>
                </c:pt>
                <c:pt idx="30">
                  <c:v>83.962264000000005</c:v>
                </c:pt>
                <c:pt idx="31">
                  <c:v>81.481481000000002</c:v>
                </c:pt>
                <c:pt idx="32">
                  <c:v>71.590908999999996</c:v>
                </c:pt>
                <c:pt idx="33">
                  <c:v>85.915492999999998</c:v>
                </c:pt>
                <c:pt idx="34">
                  <c:v>76.923077000000006</c:v>
                </c:pt>
                <c:pt idx="35">
                  <c:v>81.25</c:v>
                </c:pt>
                <c:pt idx="36">
                  <c:v>68.888889000000006</c:v>
                </c:pt>
                <c:pt idx="37">
                  <c:v>81.25</c:v>
                </c:pt>
                <c:pt idx="38">
                  <c:v>92.307692000000003</c:v>
                </c:pt>
                <c:pt idx="39">
                  <c:v>84.552846000000002</c:v>
                </c:pt>
                <c:pt idx="40">
                  <c:v>73.195875999999998</c:v>
                </c:pt>
                <c:pt idx="41">
                  <c:v>81.428571000000005</c:v>
                </c:pt>
                <c:pt idx="42">
                  <c:v>74.157302999999999</c:v>
                </c:pt>
                <c:pt idx="43">
                  <c:v>74.074073999999996</c:v>
                </c:pt>
                <c:pt idx="44">
                  <c:v>77.5</c:v>
                </c:pt>
                <c:pt idx="45">
                  <c:v>66.666667000000004</c:v>
                </c:pt>
                <c:pt idx="46">
                  <c:v>73.643411</c:v>
                </c:pt>
                <c:pt idx="47">
                  <c:v>88.888889000000006</c:v>
                </c:pt>
                <c:pt idx="48">
                  <c:v>70.731707</c:v>
                </c:pt>
                <c:pt idx="49">
                  <c:v>78.125</c:v>
                </c:pt>
                <c:pt idx="50">
                  <c:v>70.700637</c:v>
                </c:pt>
                <c:pt idx="51">
                  <c:v>76.623377000000005</c:v>
                </c:pt>
                <c:pt idx="52">
                  <c:v>73.684211000000005</c:v>
                </c:pt>
                <c:pt idx="53">
                  <c:v>76.923077000000006</c:v>
                </c:pt>
                <c:pt idx="54">
                  <c:v>75.362318999999999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8-8942-A95B-D8FD21B5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33984"/>
        <c:axId val="225227168"/>
      </c:scatterChart>
      <c:valAx>
        <c:axId val="2247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African American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27168"/>
        <c:crosses val="autoZero"/>
        <c:crossBetween val="midCat"/>
      </c:valAx>
      <c:valAx>
        <c:axId val="2252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High School Graduation Rate</a:t>
                </a:r>
                <a:endParaRPr lang="en-A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Average Z Scores of the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clusters_average!$B$10</c:f>
              <c:strCache>
                <c:ptCount val="1"/>
                <c:pt idx="0">
                  <c:v>Average of z_hs_comp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clusters_average!$A$11:$A$13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clusters_average!$B$11:$B$13</c:f>
              <c:numCache>
                <c:formatCode>General</c:formatCode>
                <c:ptCount val="3"/>
                <c:pt idx="0">
                  <c:v>-0.68211289250000007</c:v>
                </c:pt>
                <c:pt idx="1">
                  <c:v>0.86262946133333318</c:v>
                </c:pt>
                <c:pt idx="2">
                  <c:v>1.1110213212500002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B-534D-9243-7894769945C1}"/>
            </c:ext>
          </c:extLst>
        </c:ser>
        <c:ser>
          <c:idx val="1"/>
          <c:order val="1"/>
          <c:tx>
            <c:strRef>
              <c:f>clusters_average!$C$10</c:f>
              <c:strCache>
                <c:ptCount val="1"/>
                <c:pt idx="0">
                  <c:v>Average of z_median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clusters_average!$A$11:$A$13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clusters_average!$C$11:$C$13</c:f>
              <c:numCache>
                <c:formatCode>General</c:formatCode>
                <c:ptCount val="3"/>
                <c:pt idx="0">
                  <c:v>-0.49425739593749995</c:v>
                </c:pt>
                <c:pt idx="1">
                  <c:v>1.9469950666666673E-2</c:v>
                </c:pt>
                <c:pt idx="2">
                  <c:v>1.9405234412500003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B-534D-9243-7894769945C1}"/>
            </c:ext>
          </c:extLst>
        </c:ser>
        <c:ser>
          <c:idx val="2"/>
          <c:order val="2"/>
          <c:tx>
            <c:strRef>
              <c:f>clusters_average!$D$10</c:f>
              <c:strCache>
                <c:ptCount val="1"/>
                <c:pt idx="0">
                  <c:v>Average of z_white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clusters_average!$A$11:$A$13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clusters_average!$D$11:$D$13</c:f>
              <c:numCache>
                <c:formatCode>General</c:formatCode>
                <c:ptCount val="3"/>
                <c:pt idx="0">
                  <c:v>-0.28802114749999996</c:v>
                </c:pt>
                <c:pt idx="1">
                  <c:v>-0.48146801333333328</c:v>
                </c:pt>
                <c:pt idx="2">
                  <c:v>2.0548371412500002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B-534D-9243-7894769945C1}"/>
            </c:ext>
          </c:extLst>
        </c:ser>
        <c:ser>
          <c:idx val="3"/>
          <c:order val="3"/>
          <c:tx>
            <c:strRef>
              <c:f>clusters_average!$E$10</c:f>
              <c:strCache>
                <c:ptCount val="1"/>
                <c:pt idx="0">
                  <c:v>Average of z_aa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clusters_average!$A$11:$A$13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clusters_average!$E$11:$E$13</c:f>
              <c:numCache>
                <c:formatCode>General</c:formatCode>
                <c:ptCount val="3"/>
                <c:pt idx="0">
                  <c:v>0.13833611218750005</c:v>
                </c:pt>
                <c:pt idx="1">
                  <c:v>0.60960051133333337</c:v>
                </c:pt>
                <c:pt idx="2">
                  <c:v>-1.6963454124999999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B-534D-9243-789476994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515152"/>
        <c:axId val="337980864"/>
      </c:barChart>
      <c:catAx>
        <c:axId val="3585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80864"/>
        <c:crosses val="autoZero"/>
        <c:auto val="1"/>
        <c:lblAlgn val="ctr"/>
        <c:lblOffset val="100"/>
        <c:noMultiLvlLbl val="0"/>
      </c:catAx>
      <c:valAx>
        <c:axId val="3379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177806</xdr:rowOff>
    </xdr:from>
    <xdr:to>
      <xdr:col>11</xdr:col>
      <xdr:colOff>101600</xdr:colOff>
      <xdr:row>14</xdr:row>
      <xdr:rowOff>76206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8774F-806C-9A40-A5B3-15C4E49F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15</xdr:row>
      <xdr:rowOff>82550</xdr:rowOff>
    </xdr:from>
    <xdr:to>
      <xdr:col>11</xdr:col>
      <xdr:colOff>114300</xdr:colOff>
      <xdr:row>28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5EE3E-396F-274A-AC3D-13B2892BF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1111250</xdr:colOff>
      <xdr:row>15</xdr:row>
      <xdr:rowOff>120650</xdr:rowOff>
    </xdr:from>
    <xdr:to>
      <xdr:col>6</xdr:col>
      <xdr:colOff>825500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4CC29-BB76-F24E-9488-1A90872EF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idterm-project-data-201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-Chi Liu" refreshedDate="44278.960812847225" createdVersion="7" refreshedVersion="7" minRefreshableVersion="3" recordCount="55" xr:uid="{FC8EEF10-641E-BF42-8095-368ED3A58E94}">
  <cacheSource type="worksheet">
    <worksheetSource ref="A1:O56" sheet="plots" r:id="rId2"/>
  </cacheSource>
  <cacheFields count="15">
    <cacheField name="#" numFmtId="0">
      <sharedItems containsSemiMixedTypes="0" containsString="0" containsNumber="1" containsInteger="1" minValue="1" maxValue="55"/>
    </cacheField>
    <cacheField name="Neighborhood" numFmtId="0">
      <sharedItems/>
    </cacheField>
    <cacheField name="hs_completion" numFmtId="0">
      <sharedItems containsSemiMixedTypes="0" containsString="0" containsNumber="1" minValue="63.333333000000003" maxValue="92.307692000000003"/>
    </cacheField>
    <cacheField name="median_household_income" numFmtId="0">
      <sharedItems containsSemiMixedTypes="0" containsString="0" containsNumber="1" minValue="15467.82086" maxValue="109517.9679" count="55">
        <n v="37302.171049999997"/>
        <n v="38603.930229999998"/>
        <n v="23585.14141"/>
        <n v="33108.234320000003"/>
        <n v="29828.579549999999"/>
        <n v="47654.836159999999"/>
        <n v="39102.050239999997"/>
        <n v="39313.541550000002"/>
        <n v="34641.928569999996"/>
        <n v="39829.034"/>
        <n v="32116.654050000001"/>
        <n v="25376.762869999999"/>
        <n v="44641.928569999996"/>
        <n v="74875.551439999996"/>
        <n v="50516.708100000003"/>
        <n v="29439.410449999999"/>
        <n v="44186.154470000001"/>
        <n v="37380.476190000001"/>
        <n v="15467.82086"/>
        <n v="43762.134019999998"/>
        <n v="65203.734689999997"/>
        <n v="34231.957670000003"/>
        <n v="30610.564890000001"/>
        <n v="19974.005000000001"/>
        <n v="24696.70059"/>
        <n v="34040.858330000003"/>
        <n v="26320.158449999999"/>
        <n v="25678.435710000002"/>
        <n v="36383.651790000004"/>
        <n v="19037.653849999999"/>
        <n v="34785.36752"/>
        <n v="41249.75"/>
        <n v="53565.079700000002"/>
        <n v="40482.359649999999"/>
        <n v="39807.03213"/>
        <n v="48622.463770000002"/>
        <n v="58882.090429999997"/>
        <n v="39124.175000000003"/>
        <n v="44053.593260000001"/>
        <n v="40478.627659999998"/>
        <n v="35968.392670000001"/>
        <n v="61446.604059999998"/>
        <n v="54464.96226"/>
        <n v="65353.720309999997"/>
        <n v="49447.639710000003"/>
        <n v="29759.321919999998"/>
        <n v="51742.828240000003"/>
        <n v="103281.8322"/>
        <n v="87653.814809999996"/>
        <n v="107924.5196"/>
        <n v="94380.113060000003"/>
        <n v="61047.965069999998"/>
        <n v="77317.788079999998"/>
        <n v="83786.961939999994"/>
        <n v="109517.9679"/>
      </sharedItems>
    </cacheField>
    <cacheField name="percent_white" numFmtId="0">
      <sharedItems containsSemiMixedTypes="0" containsString="0" containsNumber="1" minValue="0.54" maxValue="85.88" count="52">
        <n v="4.09"/>
        <n v="27.63"/>
        <n v="1.17"/>
        <n v="14.28"/>
        <n v="1.05"/>
        <n v="14.04"/>
        <n v="0.68"/>
        <n v="4.45"/>
        <n v="7.89"/>
        <n v="2.2400000000000002"/>
        <n v="0.69"/>
        <n v="0.71"/>
        <n v="2.19"/>
        <n v="15.55"/>
        <n v="0.74"/>
        <n v="2.34"/>
        <n v="15.05"/>
        <n v="51.19"/>
        <n v="14.29"/>
        <n v="7.79"/>
        <n v="1.57"/>
        <n v="1"/>
        <n v="1.56"/>
        <n v="0.56999999999999995"/>
        <n v="15.16"/>
        <n v="0.86"/>
        <n v="9.1"/>
        <n v="3.17"/>
        <n v="0.60739920000000003"/>
        <n v="15.30303"/>
        <n v="7.2194425000000004"/>
        <n v="2.7"/>
        <n v="1.79"/>
        <n v="3.08"/>
        <n v="6.74"/>
        <n v="7.31"/>
        <n v="1.41"/>
        <n v="0.54"/>
        <n v="0.61"/>
        <n v="9.14"/>
        <n v="9.61"/>
        <n v="10.46"/>
        <n v="0.8"/>
        <n v="0.87"/>
        <n v="51.72"/>
        <n v="27.27"/>
        <n v="63.96"/>
        <n v="47.19"/>
        <n v="58.31"/>
        <n v="44.56"/>
        <n v="54.61"/>
        <n v="85.88"/>
      </sharedItems>
    </cacheField>
    <cacheField name="percent_african_american" numFmtId="0">
      <sharedItems containsSemiMixedTypes="0" containsString="0" containsNumber="1" minValue="8.4" maxValue="98.32" count="55">
        <n v="92.45"/>
        <n v="51.4"/>
        <n v="95.39"/>
        <n v="56.29"/>
        <n v="96.65"/>
        <n v="75.88"/>
        <n v="97.72"/>
        <n v="78.73"/>
        <n v="81.44"/>
        <n v="96.16"/>
        <n v="98.04"/>
        <n v="97.23"/>
        <n v="85.22"/>
        <n v="14.53"/>
        <n v="96.09"/>
        <n v="90.21"/>
        <n v="72.09"/>
        <n v="35.380000000000003"/>
        <n v="94.26"/>
        <n v="16.02"/>
        <n v="52.5"/>
        <n v="96.01"/>
        <n v="97.06"/>
        <n v="95.83"/>
        <n v="97.89"/>
        <n v="44.03"/>
        <n v="96.15"/>
        <n v="83.85"/>
        <n v="90.4"/>
        <n v="97.736057000000002"/>
        <n v="77.575757999999993"/>
        <n v="64.974981999999997"/>
        <n v="93.25"/>
        <n v="95.52"/>
        <n v="89.91"/>
        <n v="86.2"/>
        <n v="79.14"/>
        <n v="97.66"/>
        <n v="96.61"/>
        <n v="96.93"/>
        <n v="98.32"/>
        <n v="86.79"/>
        <n v="84.2"/>
        <n v="85.95"/>
        <n v="96.46"/>
        <n v="96.82"/>
        <n v="96.28"/>
        <n v="15.52"/>
        <n v="23.8"/>
        <n v="18.239999999999998"/>
        <n v="43.11"/>
        <n v="23.09"/>
        <n v="44.56"/>
        <n v="34.64"/>
        <n v="8.4"/>
      </sharedItems>
    </cacheField>
    <cacheField name="z_hs_comp" numFmtId="0">
      <sharedItems containsSemiMixedTypes="0" containsString="0" containsNumber="1" minValue="-2.3147101999999999" maxValue="2.18777139"/>
    </cacheField>
    <cacheField name="z_median" numFmtId="0">
      <sharedItems containsSemiMixedTypes="0" containsString="0" containsNumber="1" minValue="-1.4114317000000001" maxValue="2.7837572100000001"/>
    </cacheField>
    <cacheField name="z_white" numFmtId="0">
      <sharedItems containsSemiMixedTypes="0" containsString="0" containsNumber="1" minValue="-0.64674290000000001" maxValue="3.6508076200000001"/>
    </cacheField>
    <cacheField name="z_aa" numFmtId="0">
      <sharedItems containsSemiMixedTypes="0" containsString="0" containsNumber="1" minValue="-2.3299449000000001" maxValue="0.83172367000000003"/>
    </cacheField>
    <cacheField name="distsq1" numFmtId="0">
      <sharedItems containsSemiMixedTypes="0" containsString="0" containsNumber="1" minValue="0" maxValue="37.395009899999998"/>
    </cacheField>
    <cacheField name="distsq2" numFmtId="0">
      <sharedItems containsSemiMixedTypes="0" containsString="0" containsNumber="1" minValue="0" maxValue="34.737534099999998"/>
    </cacheField>
    <cacheField name="distsq3" numFmtId="0">
      <sharedItems containsSemiMixedTypes="0" containsString="0" containsNumber="1" minValue="0" maxValue="43.6976941"/>
    </cacheField>
    <cacheField name="min_distsq" numFmtId="0">
      <sharedItems containsSemiMixedTypes="0" containsString="0" containsNumber="1" minValue="0" maxValue="11.2110314"/>
    </cacheField>
    <cacheField name="Anchor #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s v="Allendale/Irvington/S. Hilton"/>
    <n v="75.510204000000002"/>
    <x v="0"/>
    <x v="0"/>
    <x v="0"/>
    <n v="-0.42248069999999999"/>
    <n v="-0.43749139999999997"/>
    <n v="-0.4679721"/>
    <n v="0.62532916000000005"/>
    <n v="0.24738109999999999"/>
    <n v="2.4258073200000001"/>
    <n v="29.588721899999999"/>
    <n v="0.24738109999999999"/>
    <x v="0"/>
  </r>
  <r>
    <n v="4"/>
    <s v="Brooklyn/Curtis Bay/Hawkins Point"/>
    <n v="74.747474999999994"/>
    <x v="1"/>
    <x v="1"/>
    <x v="1"/>
    <n v="-0.54100530000000002"/>
    <n v="-0.37942530000000002"/>
    <n v="0.71745492"/>
    <n v="-0.81802600000000003"/>
    <n v="2.28854684"/>
    <n v="6.8987425299999998"/>
    <n v="18.508663299999998"/>
    <n v="2.28854684"/>
    <x v="0"/>
  </r>
  <r>
    <n v="7"/>
    <s v="Cherry Hill"/>
    <n v="71.276595999999998"/>
    <x v="2"/>
    <x v="2"/>
    <x v="2"/>
    <n v="-1.0803638"/>
    <n v="-1.0493515"/>
    <n v="-0.61501740000000005"/>
    <n v="0.72870221999999996"/>
    <n v="1.19741235"/>
    <n v="5.83490617"/>
    <n v="38.262979399999999"/>
    <n v="1.19741235"/>
    <x v="0"/>
  </r>
  <r>
    <n v="9"/>
    <s v="Claremont/Armistead"/>
    <n v="80"/>
    <x v="3"/>
    <x v="3"/>
    <x v="3"/>
    <n v="0.27521287999999999"/>
    <n v="-0.62456560000000005"/>
    <n v="4.5175809999999997E-2"/>
    <n v="-0.64608920000000003"/>
    <n v="1.5478892900000001"/>
    <n v="3.5885747299999999"/>
    <n v="20.731492800000002"/>
    <n v="1.5478892900000001"/>
    <x v="0"/>
  </r>
  <r>
    <n v="10"/>
    <s v="Clifton-Berea"/>
    <n v="76.530612000000005"/>
    <x v="4"/>
    <x v="4"/>
    <x v="4"/>
    <n v="-0.26391399999999998"/>
    <n v="-0.77085749999999997"/>
    <n v="-0.62106030000000001"/>
    <n v="0.77300495999999996"/>
    <n v="0.66189399000000004"/>
    <n v="2.5100690800000001"/>
    <n v="32.948812500000003"/>
    <n v="0.66189399000000004"/>
    <x v="0"/>
  </r>
  <r>
    <n v="14"/>
    <s v="Downtown/Seton Hill"/>
    <n v="63.636364"/>
    <x v="5"/>
    <x v="5"/>
    <x v="5"/>
    <n v="-2.2676205999999999"/>
    <n v="2.4298239999999999E-2"/>
    <n v="3.3089889999999997E-2"/>
    <n v="4.2712960000000001E-2"/>
    <n v="3.4999521699999998"/>
    <n v="11.516879100000001"/>
    <n v="31.988122199999999"/>
    <n v="3.4999521699999998"/>
    <x v="0"/>
  </r>
  <r>
    <n v="15"/>
    <s v="Edmondson Village"/>
    <n v="72.727272999999997"/>
    <x v="6"/>
    <x v="6"/>
    <x v="6"/>
    <n v="-0.85493529999999995"/>
    <n v="-0.35720619999999997"/>
    <n v="-0.63969279999999995"/>
    <n v="0.81062712999999997"/>
    <n v="0.60669258000000004"/>
    <n v="3.6987638199999999"/>
    <n v="33.021294099999999"/>
    <n v="0.60669258000000004"/>
    <x v="0"/>
  </r>
  <r>
    <n v="18"/>
    <s v="Glen-Fallstaff"/>
    <n v="75"/>
    <x v="7"/>
    <x v="7"/>
    <x v="7"/>
    <n v="-0.50176399999999999"/>
    <n v="-0.34777249999999998"/>
    <n v="-0.4498432"/>
    <n v="0.14292154000000001"/>
    <n v="0"/>
    <n v="2.9152425499999999"/>
    <n v="26.951799999999999"/>
    <n v="0"/>
    <x v="0"/>
  </r>
  <r>
    <n v="19"/>
    <s v="Greater Charles Village/Barclay"/>
    <n v="78.571428999999995"/>
    <x v="8"/>
    <x v="8"/>
    <x v="8"/>
    <n v="5.3219540000000003E-2"/>
    <n v="-0.55615389999999998"/>
    <n v="-0.27661170000000002"/>
    <n v="0.23820759"/>
    <n v="0.39051814000000001"/>
    <n v="1.8245534000000001"/>
    <n v="25.742554899999998"/>
    <n v="0.39051814000000001"/>
    <x v="0"/>
  </r>
  <r>
    <n v="20"/>
    <s v="Greater Govans"/>
    <n v="77.981650999999999"/>
    <x v="9"/>
    <x v="9"/>
    <x v="9"/>
    <n v="-3.8429199999999997E-2"/>
    <n v="-0.32477850000000003"/>
    <n v="-0.56113429999999997"/>
    <n v="0.75577611"/>
    <n v="0.60318430999999995"/>
    <n v="1.3268908800000001"/>
    <n v="28.816213600000001"/>
    <n v="0.60318430999999995"/>
    <x v="0"/>
  </r>
  <r>
    <n v="23"/>
    <s v="Greater Rosemont"/>
    <n v="76.033057999999997"/>
    <x v="10"/>
    <x v="10"/>
    <x v="10"/>
    <n v="-0.34123160000000002"/>
    <n v="-0.6687959"/>
    <n v="-0.63918920000000001"/>
    <n v="0.82187862"/>
    <n v="0.62566135"/>
    <n v="2.52434973"/>
    <n v="32.916809899999997"/>
    <n v="0.62566135"/>
    <x v="0"/>
  </r>
  <r>
    <n v="24"/>
    <s v="Greenmount East"/>
    <n v="74.193548000000007"/>
    <x v="11"/>
    <x v="11"/>
    <x v="11"/>
    <n v="-0.62708299999999995"/>
    <n v="-0.96943469999999998"/>
    <n v="-0.63818209999999997"/>
    <n v="0.79339828000000001"/>
    <n v="0.86076021000000003"/>
    <n v="3.97694014"/>
    <n v="36.019824200000002"/>
    <n v="0.86076021000000003"/>
    <x v="0"/>
  </r>
  <r>
    <n v="26"/>
    <s v="Harbor East/Little Italy"/>
    <n v="69.767442000000003"/>
    <x v="12"/>
    <x v="12"/>
    <x v="12"/>
    <n v="-1.3148793999999999"/>
    <n v="-0.1100951"/>
    <n v="-0.56365220000000005"/>
    <n v="0.37111580999999999"/>
    <n v="0.78267222999999997"/>
    <n v="5.5319856100000004"/>
    <n v="31.217697300000001"/>
    <n v="0.78267222999999997"/>
    <x v="0"/>
  </r>
  <r>
    <n v="28"/>
    <s v="Highlandtown"/>
    <n v="63.333333000000003"/>
    <x v="13"/>
    <x v="13"/>
    <x v="13"/>
    <n v="-2.3147101999999999"/>
    <n v="1.2385019900000001"/>
    <n v="0.10913045"/>
    <n v="-2.1144086"/>
    <n v="11.2110314"/>
    <n v="20.706897300000001"/>
    <n v="22.8257826"/>
    <n v="11.2110314"/>
    <x v="0"/>
  </r>
  <r>
    <n v="29"/>
    <s v="Howard Park/West Arlington"/>
    <n v="73.333332999999996"/>
    <x v="14"/>
    <x v="14"/>
    <x v="14"/>
    <n v="-0.7607564"/>
    <n v="0.15195453"/>
    <n v="-0.63667130000000005"/>
    <n v="0.75331484999999998"/>
    <n v="0.72428888000000002"/>
    <n v="3.0438288199999999"/>
    <n v="29.379953799999999"/>
    <n v="0.72428888000000002"/>
    <x v="0"/>
  </r>
  <r>
    <n v="33"/>
    <s v="Madison/East End"/>
    <n v="71.590908999999996"/>
    <x v="15"/>
    <x v="15"/>
    <x v="15"/>
    <n v="-1.0315209999999999"/>
    <n v="-0.78821669999999999"/>
    <n v="-0.55609850000000005"/>
    <n v="0.54656872999999995"/>
    <n v="0.64885486000000003"/>
    <n v="5.0946004900000004"/>
    <n v="34.790812500000001"/>
    <n v="0.64885486000000003"/>
    <x v="0"/>
  </r>
  <r>
    <n v="35"/>
    <s v="Midtown"/>
    <n v="76.923077000000006"/>
    <x v="16"/>
    <x v="16"/>
    <x v="16"/>
    <n v="-0.20292669999999999"/>
    <n v="-0.13042529999999999"/>
    <n v="8.3951460000000006E-2"/>
    <n v="-9.05469E-2"/>
    <n v="0.47598773999999999"/>
    <n v="2.7145684800000001"/>
    <n v="20.697564499999999"/>
    <n v="0.47598773999999999"/>
    <x v="0"/>
  </r>
  <r>
    <n v="37"/>
    <s v="Morrell Park/Violetville"/>
    <n v="68.888889000000006"/>
    <x v="17"/>
    <x v="17"/>
    <x v="17"/>
    <n v="-1.4514024999999999"/>
    <n v="-0.43399860000000001"/>
    <n v="1.9038890799999999"/>
    <n v="-1.3813036999999999"/>
    <n v="8.7725662799999995"/>
    <n v="17.2046125"/>
    <n v="19.497907600000001"/>
    <n v="8.7725662799999995"/>
    <x v="0"/>
  </r>
  <r>
    <n v="41"/>
    <s v="Oldtown/Middle East"/>
    <n v="73.195875999999998"/>
    <x v="18"/>
    <x v="4"/>
    <x v="18"/>
    <n v="-0.78211660000000005"/>
    <n v="-1.4114317000000001"/>
    <n v="-0.62106030000000001"/>
    <n v="0.68897039000000004"/>
    <n v="1.53745306"/>
    <n v="5.7381428899999998"/>
    <n v="39.481485300000003"/>
    <n v="1.53745306"/>
    <x v="0"/>
  </r>
  <r>
    <n v="42"/>
    <s v="Orangeville/East Highlandtown"/>
    <n v="81.428571000000005"/>
    <x v="19"/>
    <x v="18"/>
    <x v="19"/>
    <n v="0.49720621999999998"/>
    <n v="-0.1493391"/>
    <n v="4.567939E-2"/>
    <n v="-2.0620188000000002"/>
    <n v="6.1446219900000001"/>
    <n v="8.7468945900000001"/>
    <n v="15.496441900000001"/>
    <n v="6.1446219900000001"/>
    <x v="0"/>
  </r>
  <r>
    <n v="43"/>
    <s v="Patterson Park North &amp; East"/>
    <n v="74.157302999999999"/>
    <x v="20"/>
    <x v="19"/>
    <x v="20"/>
    <n v="-0.63271529999999998"/>
    <n v="0.80708217000000004"/>
    <n v="-0.2816475"/>
    <n v="-0.77934899999999996"/>
    <n v="2.2297102400000002"/>
    <n v="5.4429071999999996"/>
    <n v="17.7106119"/>
    <n v="2.2297102400000002"/>
    <x v="0"/>
  </r>
  <r>
    <n v="44"/>
    <s v="Penn North/Reservoir Hill"/>
    <n v="74.074073999999996"/>
    <x v="21"/>
    <x v="20"/>
    <x v="21"/>
    <n v="-0.64564869999999996"/>
    <n v="-0.57444099999999998"/>
    <n v="-0.59487420000000002"/>
    <n v="0.75050198000000001"/>
    <n v="0.46226937000000001"/>
    <n v="3.2617857799999999"/>
    <n v="32.836583900000001"/>
    <n v="0.46226937000000001"/>
    <x v="0"/>
  </r>
  <r>
    <n v="45"/>
    <s v="Pimlico/Arlington/Hilltop"/>
    <n v="77.5"/>
    <x v="22"/>
    <x v="21"/>
    <x v="22"/>
    <n v="-0.1132756"/>
    <n v="-0.73597639999999998"/>
    <n v="-0.62357819999999997"/>
    <n v="0.78742093000000002"/>
    <n v="0.74718885999999995"/>
    <n v="2.0908881699999999"/>
    <n v="32.288395299999998"/>
    <n v="0.74718885999999995"/>
    <x v="0"/>
  </r>
  <r>
    <n v="46"/>
    <s v="Poppleton/The Terraces/Hollins Market"/>
    <n v="66.666667000000004"/>
    <x v="23"/>
    <x v="22"/>
    <x v="23"/>
    <n v="-1.7967255"/>
    <n v="-1.2104294"/>
    <n v="-0.59537779999999996"/>
    <n v="0.74417301999999996"/>
    <n v="2.8037858"/>
    <n v="9.7336411199999997"/>
    <n v="43.6976941"/>
    <n v="2.8037858"/>
    <x v="0"/>
  </r>
  <r>
    <n v="47"/>
    <s v="Sandtown-Winchester/Harlem Park"/>
    <n v="73.643411"/>
    <x v="24"/>
    <x v="23"/>
    <x v="24"/>
    <n v="-0.71257170000000003"/>
    <n v="-0.99976940000000003"/>
    <n v="-0.64523220000000003"/>
    <n v="0.81660447999999997"/>
    <n v="0.96156545000000004"/>
    <n v="4.33439394"/>
    <n v="36.792673600000001"/>
    <n v="0.96156545000000004"/>
    <x v="0"/>
  </r>
  <r>
    <n v="49"/>
    <s v="Southeastern"/>
    <n v="70.731707"/>
    <x v="25"/>
    <x v="24"/>
    <x v="25"/>
    <n v="-1.1650370999999999"/>
    <n v="-0.58296510000000001"/>
    <n v="8.9490840000000002E-2"/>
    <n v="-1.0771618999999999"/>
    <n v="2.2747313999999998"/>
    <n v="9.0908745999999994"/>
    <n v="24.923425699999999"/>
    <n v="2.2747313999999998"/>
    <x v="0"/>
  </r>
  <r>
    <n v="50"/>
    <s v="Southern Park Heights"/>
    <n v="78.125"/>
    <x v="26"/>
    <x v="25"/>
    <x v="26"/>
    <n v="-1.6153500000000001E-2"/>
    <n v="-0.92735369999999995"/>
    <n v="-0.63062839999999998"/>
    <n v="0.75542450999999999"/>
    <n v="0.97957514999999995"/>
    <n v="2.2844613300000001"/>
    <n v="33.205933799999997"/>
    <n v="0.97957514999999995"/>
    <x v="0"/>
  </r>
  <r>
    <n v="51"/>
    <s v="Southwest Baltimore"/>
    <n v="70.700637"/>
    <x v="27"/>
    <x v="26"/>
    <x v="27"/>
    <n v="-1.1698652"/>
    <n v="-0.95597829999999995"/>
    <n v="-0.2156786"/>
    <n v="0.32294537000000001"/>
    <n v="0.90351510000000002"/>
    <n v="6.3262290800000001"/>
    <n v="33.639689199999999"/>
    <n v="0.90351510000000002"/>
    <x v="0"/>
  </r>
  <r>
    <n v="52"/>
    <s v="The Waverlies"/>
    <n v="76.623377000000005"/>
    <x v="28"/>
    <x v="27"/>
    <x v="28"/>
    <n v="-0.24949869999999999"/>
    <n v="-0.47846280000000002"/>
    <n v="-0.51430140000000002"/>
    <n v="0.55324930000000005"/>
    <n v="0.25324145999999997"/>
    <n v="2.0382981500000001"/>
    <n v="29.117537599999999"/>
    <n v="0.25324145999999997"/>
    <x v="0"/>
  </r>
  <r>
    <n v="53"/>
    <s v="Upton/Druid Heights"/>
    <n v="73.684211000000005"/>
    <x v="29"/>
    <x v="28"/>
    <x v="29"/>
    <n v="-0.70623159999999996"/>
    <n v="-1.2521962"/>
    <n v="-0.64334880000000005"/>
    <n v="0.81119171000000001"/>
    <n v="1.34381858"/>
    <n v="4.9849808500000004"/>
    <n v="38.660077999999999"/>
    <n v="1.34381858"/>
    <x v="0"/>
  </r>
  <r>
    <n v="54"/>
    <s v="Washington Village/Pigtown"/>
    <n v="76.923077000000006"/>
    <x v="30"/>
    <x v="29"/>
    <x v="30"/>
    <n v="-0.20292669999999999"/>
    <n v="-0.54975560000000001"/>
    <n v="9.6693539999999994E-2"/>
    <n v="0.10233734"/>
    <n v="0.43045040000000001"/>
    <n v="2.8998543699999999"/>
    <n v="23.9628215"/>
    <n v="0.43045040000000001"/>
    <x v="0"/>
  </r>
  <r>
    <n v="55"/>
    <s v="Westport/Mount Winans/Lakeland"/>
    <n v="75.362318999999999"/>
    <x v="31"/>
    <x v="30"/>
    <x v="31"/>
    <n v="-0.4454613"/>
    <n v="-0.26140619999999998"/>
    <n v="-0.31037959999999998"/>
    <n v="-0.3407173"/>
    <n v="0.26398578"/>
    <n v="3.55588528"/>
    <n v="23.5664908"/>
    <n v="0.26398578"/>
    <x v="0"/>
  </r>
  <r>
    <n v="2"/>
    <s v="Beechfield/Ten Hills/West Hills"/>
    <n v="86.111110999999994"/>
    <x v="32"/>
    <x v="31"/>
    <x v="32"/>
    <n v="1.22485131"/>
    <n v="0.28792981000000001"/>
    <n v="-0.5379697"/>
    <n v="0.65345788000000005"/>
    <n v="3.6537316"/>
    <n v="8.0812490000000001E-2"/>
    <n v="22.438346599999999"/>
    <n v="8.0812490000000001E-2"/>
    <x v="1"/>
  </r>
  <r>
    <n v="3"/>
    <s v="Belair-Edison"/>
    <n v="84.234234000000001"/>
    <x v="33"/>
    <x v="32"/>
    <x v="33"/>
    <n v="0.93319328999999995"/>
    <n v="-0.29563630000000002"/>
    <n v="-0.58379539999999996"/>
    <n v="0.73327313999999999"/>
    <n v="2.4282789199999999"/>
    <n v="0.25581983000000003"/>
    <n v="26.577404099999999"/>
    <n v="0.25581983000000003"/>
    <x v="1"/>
  </r>
  <r>
    <n v="6"/>
    <s v="Cedonia/Frankford"/>
    <n v="83.534137000000001"/>
    <x v="34"/>
    <x v="33"/>
    <x v="34"/>
    <n v="0.82440144999999998"/>
    <n v="-0.32575989999999999"/>
    <n v="-0.51883360000000001"/>
    <n v="0.53602046000000003"/>
    <n v="1.9184858899999999"/>
    <n v="0.36575375999999998"/>
    <n v="25.463121699999999"/>
    <n v="0.36575375999999998"/>
    <x v="1"/>
  </r>
  <r>
    <n v="8"/>
    <s v="Chinquapin Park/Belvedere"/>
    <n v="81.967213000000001"/>
    <x v="35"/>
    <x v="34"/>
    <x v="35"/>
    <n v="0.58090869999999994"/>
    <n v="6.7460110000000004E-2"/>
    <n v="-0.33452340000000003"/>
    <n v="0.40557349999999998"/>
    <n v="1.42688306"/>
    <n v="0.37847026"/>
    <n v="21.888861299999999"/>
    <n v="0.37847026"/>
    <x v="1"/>
  </r>
  <r>
    <n v="11"/>
    <s v="Cross-Country/Cheswolde"/>
    <n v="88.235293999999996"/>
    <x v="36"/>
    <x v="35"/>
    <x v="36"/>
    <n v="1.5549395399999999"/>
    <n v="0.52509971"/>
    <n v="-0.30581940000000002"/>
    <n v="0.15733751000000001"/>
    <n v="5.0128861699999998"/>
    <n v="0.88033786999999997"/>
    <n v="17.510359900000001"/>
    <n v="0.88033786999999997"/>
    <x v="1"/>
  </r>
  <r>
    <n v="12"/>
    <s v="Dickeyville/Franklintown"/>
    <n v="85"/>
    <x v="37"/>
    <x v="36"/>
    <x v="37"/>
    <n v="1.0521897899999999"/>
    <n v="-0.35621930000000002"/>
    <n v="-0.60293149999999995"/>
    <n v="0.80851746999999996"/>
    <n v="2.8812978199999999"/>
    <n v="0.32400082000000002"/>
    <n v="27.355232399999998"/>
    <n v="0.32400082000000002"/>
    <x v="1"/>
  </r>
  <r>
    <n v="13"/>
    <s v="Dorchester/Ashburton"/>
    <n v="82.5"/>
    <x v="38"/>
    <x v="37"/>
    <x v="38"/>
    <n v="0.66370134000000003"/>
    <n v="-0.1363383"/>
    <n v="-0.64674290000000001"/>
    <n v="0.77159851999999995"/>
    <n v="1.8370181800000001"/>
    <n v="0.22145559000000001"/>
    <n v="26.640228100000002"/>
    <n v="0.22145559000000001"/>
    <x v="1"/>
  </r>
  <r>
    <n v="17"/>
    <s v="Forest Park/Walbrook"/>
    <n v="80.645161000000002"/>
    <x v="39"/>
    <x v="25"/>
    <x v="39"/>
    <n v="0.37546792000000001"/>
    <n v="-0.29580279999999998"/>
    <n v="-0.63062839999999998"/>
    <n v="0.78285000999999999"/>
    <n v="1.21442848"/>
    <n v="0.62248075999999997"/>
    <n v="28.1095258"/>
    <n v="0.62248075999999997"/>
    <x v="1"/>
  </r>
  <r>
    <n v="21"/>
    <s v="Greater Mondawmin"/>
    <n v="85"/>
    <x v="40"/>
    <x v="38"/>
    <x v="40"/>
    <n v="1.0521897899999999"/>
    <n v="-0.49698579999999998"/>
    <n v="-0.64321790000000001"/>
    <n v="0.83172367000000003"/>
    <n v="2.9488792500000001"/>
    <n v="0.50669483999999998"/>
    <n v="28.624606199999999"/>
    <n v="0.50669483999999998"/>
    <x v="1"/>
  </r>
  <r>
    <n v="25"/>
    <s v="Hamilton"/>
    <n v="81.159419999999997"/>
    <x v="41"/>
    <x v="39"/>
    <x v="41"/>
    <n v="0.45538139"/>
    <n v="0.63949208000000002"/>
    <n v="-0.2136642"/>
    <n v="0.42631843000000003"/>
    <n v="2.026913"/>
    <n v="0.72829370999999998"/>
    <n v="18.858564999999999"/>
    <n v="0.72829370999999998"/>
    <x v="1"/>
  </r>
  <r>
    <n v="27"/>
    <s v="Harford/Echodale"/>
    <n v="87.068966000000003"/>
    <x v="42"/>
    <x v="40"/>
    <x v="42"/>
    <n v="1.3736975600000001"/>
    <n v="0.32806985"/>
    <n v="-0.189996"/>
    <n v="0.33525168999999999"/>
    <n v="4.0786305199999999"/>
    <n v="0.51854239999999996"/>
    <n v="18.576979099999999"/>
    <n v="0.51854239999999996"/>
    <x v="1"/>
  </r>
  <r>
    <n v="31"/>
    <s v="Lauraville"/>
    <n v="83.962264000000005"/>
    <x v="43"/>
    <x v="41"/>
    <x v="43"/>
    <n v="0.89093040999999995"/>
    <n v="0.81377241"/>
    <n v="-0.14719170000000001"/>
    <n v="0.39678327000000002"/>
    <n v="3.4448280699999998"/>
    <n v="0.71664585999999997"/>
    <n v="16.925940799999999"/>
    <n v="0.71664585999999997"/>
    <x v="1"/>
  </r>
  <r>
    <n v="32"/>
    <s v="Loch Raven"/>
    <n v="81.481481000000002"/>
    <x v="44"/>
    <x v="42"/>
    <x v="44"/>
    <n v="0.50542819000000005"/>
    <n v="0.10426779999999999"/>
    <n v="-0.63364980000000004"/>
    <n v="0.76632438999999997"/>
    <n v="1.64119259"/>
    <n v="0.23925742999999999"/>
    <n v="25.510233299999999"/>
    <n v="0.23925742999999999"/>
    <x v="1"/>
  </r>
  <r>
    <n v="36"/>
    <s v="Midway/Coldstream"/>
    <n v="81.25"/>
    <x v="45"/>
    <x v="43"/>
    <x v="45"/>
    <n v="0.46945711000000001"/>
    <n v="-0.77394680000000005"/>
    <n v="-0.63012480000000004"/>
    <n v="0.77898230999999996"/>
    <n v="1.5619698099999999"/>
    <n v="1.2260860600000001"/>
    <n v="30.9845279"/>
    <n v="1.2260860600000001"/>
    <x v="1"/>
  </r>
  <r>
    <n v="40"/>
    <s v="Northwood"/>
    <n v="84.552846000000002"/>
    <x v="46"/>
    <x v="36"/>
    <x v="46"/>
    <n v="0.98270413000000001"/>
    <n v="0.20664668999999999"/>
    <n v="-0.60293149999999995"/>
    <n v="0.75999541999999998"/>
    <n v="2.9152425499999999"/>
    <n v="0"/>
    <n v="24.018267600000001"/>
    <n v="0"/>
    <x v="1"/>
  </r>
  <r>
    <n v="5"/>
    <s v="Canton"/>
    <n v="80"/>
    <x v="47"/>
    <x v="44"/>
    <x v="47"/>
    <n v="0.27521287999999999"/>
    <n v="2.50558893"/>
    <n v="1.9305788100000001"/>
    <n v="-2.0795992999999999"/>
    <n v="19.3513722"/>
    <n v="20.267651699999998"/>
    <n v="1.9774141599999999"/>
    <n v="1.9774141599999999"/>
    <x v="2"/>
  </r>
  <r>
    <n v="16"/>
    <s v="Fells Point"/>
    <n v="83.333332999999996"/>
    <x v="48"/>
    <x v="45"/>
    <x v="48"/>
    <n v="0.79319744000000003"/>
    <n v="1.80848758"/>
    <n v="0.69932605000000003"/>
    <n v="-1.788467"/>
    <n v="11.3772343"/>
    <n v="10.7923423"/>
    <n v="4.7954193399999996"/>
    <n v="4.7954193399999996"/>
    <x v="2"/>
  </r>
  <r>
    <n v="22"/>
    <s v="Greater Roland Park/Poplar Hill"/>
    <n v="88"/>
    <x v="49"/>
    <x v="46"/>
    <x v="49"/>
    <n v="1.5183759400000001"/>
    <n v="2.7126800599999998"/>
    <n v="2.54696056"/>
    <n v="-1.9839616"/>
    <n v="26.951799999999999"/>
    <n v="24.018267600000001"/>
    <n v="0"/>
    <n v="0"/>
    <x v="2"/>
  </r>
  <r>
    <n v="30"/>
    <s v="Inner Harbor/Federal Hill"/>
    <n v="83.333332999999996"/>
    <x v="50"/>
    <x v="47"/>
    <x v="50"/>
    <n v="0.79319744000000003"/>
    <n v="2.1085199800000001"/>
    <n v="1.70245713"/>
    <n v="-1.1095098999999999"/>
    <n v="13.9112791"/>
    <n v="12.4629016"/>
    <n v="2.36874509"/>
    <n v="2.36874509"/>
    <x v="2"/>
  </r>
  <r>
    <n v="34"/>
    <s v="Medfield/Hampden/Woodberry/Remington"/>
    <n v="85.915492999999998"/>
    <x v="51"/>
    <x v="48"/>
    <x v="51"/>
    <n v="1.19445318"/>
    <n v="0.62171043999999998"/>
    <n v="2.2624379399999999"/>
    <n v="-1.8134311999999999"/>
    <n v="15.0008351"/>
    <n v="15.049982200000001"/>
    <n v="4.5871136400000001"/>
    <n v="4.5871136400000001"/>
    <x v="2"/>
  </r>
  <r>
    <n v="38"/>
    <s v="Mount Washington/Coldspring"/>
    <n v="81.25"/>
    <x v="52"/>
    <x v="49"/>
    <x v="52"/>
    <n v="0.46945711000000001"/>
    <n v="1.3474400900000001"/>
    <n v="1.5700156300000001"/>
    <n v="-1.0585266"/>
    <n v="9.3403234699999995"/>
    <n v="9.5935535099999996"/>
    <n v="4.7749622699999996"/>
    <n v="4.7749622699999996"/>
    <x v="2"/>
  </r>
  <r>
    <n v="39"/>
    <s v="North Baltimore/Guilford/Homeland"/>
    <n v="92.307692000000003"/>
    <x v="53"/>
    <x v="50"/>
    <x v="53"/>
    <n v="2.18777139"/>
    <n v="1.63600324"/>
    <n v="2.0761133900000002"/>
    <n v="-1.4073228"/>
    <n v="19.952680999999998"/>
    <n v="15.3697968"/>
    <n v="2.1615326600000002"/>
    <n v="2.1615326600000002"/>
    <x v="2"/>
  </r>
  <r>
    <n v="48"/>
    <s v="South Baltimore"/>
    <n v="88.888889000000006"/>
    <x v="54"/>
    <x v="51"/>
    <x v="54"/>
    <n v="1.6565051900000001"/>
    <n v="2.7837572100000001"/>
    <n v="3.6508076200000001"/>
    <n v="-2.3299449000000001"/>
    <n v="37.395009899999998"/>
    <n v="34.737534099999998"/>
    <n v="1.3623144199999999"/>
    <n v="1.36231441999999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55D06-8C9F-9A4B-9B7B-1D142F181B6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luster #">
  <location ref="A3:J7" firstHeaderRow="0" firstDataRow="1" firstDataCol="1"/>
  <pivotFields count="15">
    <pivotField showAll="0"/>
    <pivotField showAll="0"/>
    <pivotField dataField="1" showAll="0"/>
    <pivotField dataField="1" showAll="0">
      <items count="56">
        <item x="18"/>
        <item x="29"/>
        <item x="23"/>
        <item x="2"/>
        <item x="24"/>
        <item x="11"/>
        <item x="27"/>
        <item x="26"/>
        <item x="15"/>
        <item x="45"/>
        <item x="4"/>
        <item x="22"/>
        <item x="10"/>
        <item x="3"/>
        <item x="25"/>
        <item x="21"/>
        <item x="8"/>
        <item x="30"/>
        <item x="40"/>
        <item x="28"/>
        <item x="0"/>
        <item x="17"/>
        <item x="1"/>
        <item x="6"/>
        <item x="37"/>
        <item x="7"/>
        <item x="34"/>
        <item x="9"/>
        <item x="39"/>
        <item x="33"/>
        <item x="31"/>
        <item x="19"/>
        <item x="38"/>
        <item x="16"/>
        <item x="12"/>
        <item x="5"/>
        <item x="35"/>
        <item x="44"/>
        <item x="14"/>
        <item x="46"/>
        <item x="32"/>
        <item x="42"/>
        <item x="36"/>
        <item x="51"/>
        <item x="41"/>
        <item x="20"/>
        <item x="43"/>
        <item x="13"/>
        <item x="52"/>
        <item x="53"/>
        <item x="48"/>
        <item x="50"/>
        <item x="47"/>
        <item x="49"/>
        <item x="54"/>
        <item t="default"/>
      </items>
    </pivotField>
    <pivotField dataField="1" showAll="0">
      <items count="53">
        <item x="37"/>
        <item x="23"/>
        <item x="28"/>
        <item x="38"/>
        <item x="6"/>
        <item x="10"/>
        <item x="11"/>
        <item x="14"/>
        <item x="42"/>
        <item x="25"/>
        <item x="43"/>
        <item x="21"/>
        <item x="4"/>
        <item x="2"/>
        <item x="36"/>
        <item x="22"/>
        <item x="20"/>
        <item x="32"/>
        <item x="12"/>
        <item x="9"/>
        <item x="15"/>
        <item x="31"/>
        <item x="33"/>
        <item x="27"/>
        <item x="0"/>
        <item x="7"/>
        <item x="34"/>
        <item x="30"/>
        <item x="35"/>
        <item x="19"/>
        <item x="8"/>
        <item x="26"/>
        <item x="39"/>
        <item x="40"/>
        <item x="41"/>
        <item x="5"/>
        <item x="3"/>
        <item x="18"/>
        <item x="16"/>
        <item x="24"/>
        <item x="29"/>
        <item x="13"/>
        <item x="45"/>
        <item x="1"/>
        <item x="49"/>
        <item x="47"/>
        <item x="17"/>
        <item x="44"/>
        <item x="50"/>
        <item x="48"/>
        <item x="46"/>
        <item x="51"/>
        <item t="default"/>
      </items>
    </pivotField>
    <pivotField dataField="1" showAll="0">
      <items count="56">
        <item x="54"/>
        <item x="13"/>
        <item x="47"/>
        <item x="19"/>
        <item x="49"/>
        <item x="51"/>
        <item x="48"/>
        <item x="53"/>
        <item x="17"/>
        <item x="50"/>
        <item x="25"/>
        <item x="52"/>
        <item x="1"/>
        <item x="20"/>
        <item x="3"/>
        <item x="31"/>
        <item x="16"/>
        <item x="5"/>
        <item x="30"/>
        <item x="7"/>
        <item x="36"/>
        <item x="8"/>
        <item x="27"/>
        <item x="42"/>
        <item x="12"/>
        <item x="43"/>
        <item x="35"/>
        <item x="41"/>
        <item x="34"/>
        <item x="15"/>
        <item x="28"/>
        <item x="0"/>
        <item x="32"/>
        <item x="18"/>
        <item x="2"/>
        <item x="33"/>
        <item x="23"/>
        <item x="21"/>
        <item x="14"/>
        <item x="26"/>
        <item x="9"/>
        <item x="46"/>
        <item x="44"/>
        <item x="38"/>
        <item x="4"/>
        <item x="45"/>
        <item x="39"/>
        <item x="22"/>
        <item x="11"/>
        <item x="37"/>
        <item x="6"/>
        <item x="29"/>
        <item x="24"/>
        <item x="10"/>
        <item x="4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Anchor #" fld="14" subtotal="count" baseField="0" baseItem="0"/>
    <dataField name="Average of hs_completion" fld="2" subtotal="average" baseField="0" baseItem="0"/>
    <dataField name="Average of median_household_income" fld="3" subtotal="average" baseField="0" baseItem="0"/>
    <dataField name="Average of percent_white" fld="4" subtotal="average" baseField="0" baseItem="0"/>
    <dataField name="Average of percent_african_american" fld="5" subtotal="average" baseField="0" baseItem="0"/>
    <dataField name="Average of z_median" fld="7" subtotal="average" baseField="0" baseItem="0"/>
    <dataField name="Average of z_white" fld="8" subtotal="average" baseField="0" baseItem="0"/>
    <dataField name="Average of z_aa" fld="9" subtotal="average" baseField="0" baseItem="0"/>
    <dataField name="Average of z_hs_comp" fld="6" subtotal="average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572C-4102-0342-9532-7B3E9D399478}">
  <dimension ref="A1:E56"/>
  <sheetViews>
    <sheetView workbookViewId="0">
      <pane ySplit="1" topLeftCell="A2" activePane="bottomLeft" state="frozen"/>
      <selection activeCell="E27" sqref="E27"/>
      <selection pane="bottomLeft" activeCell="E27" sqref="E27"/>
    </sheetView>
  </sheetViews>
  <sheetFormatPr baseColWidth="10" defaultRowHeight="16" x14ac:dyDescent="0.2"/>
  <cols>
    <col min="1" max="1" width="37.6640625" bestFit="1" customWidth="1"/>
    <col min="2" max="2" width="13.1640625" bestFit="1" customWidth="1"/>
    <col min="3" max="3" width="24" bestFit="1" customWidth="1"/>
    <col min="4" max="4" width="13" bestFit="1" customWidth="1"/>
    <col min="5" max="5" width="23" bestFit="1" customWidth="1"/>
  </cols>
  <sheetData>
    <row r="1" spans="1:5" x14ac:dyDescent="0.2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</row>
    <row r="2" spans="1:5" x14ac:dyDescent="0.2">
      <c r="A2" t="s">
        <v>54</v>
      </c>
      <c r="B2">
        <v>75.510204000000002</v>
      </c>
      <c r="C2">
        <v>37302.171049999997</v>
      </c>
      <c r="D2">
        <v>4.09</v>
      </c>
      <c r="E2">
        <v>92.45</v>
      </c>
    </row>
    <row r="3" spans="1:5" x14ac:dyDescent="0.2">
      <c r="A3" t="s">
        <v>53</v>
      </c>
      <c r="B3">
        <v>86.111110999999994</v>
      </c>
      <c r="C3">
        <v>53565.079700000002</v>
      </c>
      <c r="D3">
        <v>2.7</v>
      </c>
      <c r="E3">
        <v>93.25</v>
      </c>
    </row>
    <row r="4" spans="1:5" x14ac:dyDescent="0.2">
      <c r="A4" t="s">
        <v>52</v>
      </c>
      <c r="B4">
        <v>84.234234000000001</v>
      </c>
      <c r="C4">
        <v>40482.359649999999</v>
      </c>
      <c r="D4">
        <v>1.79</v>
      </c>
      <c r="E4">
        <v>95.52</v>
      </c>
    </row>
    <row r="5" spans="1:5" x14ac:dyDescent="0.2">
      <c r="A5" t="s">
        <v>51</v>
      </c>
      <c r="B5">
        <v>74.747474999999994</v>
      </c>
      <c r="C5">
        <v>38603.930229999998</v>
      </c>
      <c r="D5">
        <v>27.63</v>
      </c>
      <c r="E5">
        <v>51.4</v>
      </c>
    </row>
    <row r="6" spans="1:5" x14ac:dyDescent="0.2">
      <c r="A6" t="s">
        <v>50</v>
      </c>
      <c r="B6">
        <v>80</v>
      </c>
      <c r="C6">
        <v>103281.8322</v>
      </c>
      <c r="D6">
        <v>51.72</v>
      </c>
      <c r="E6">
        <v>15.52</v>
      </c>
    </row>
    <row r="7" spans="1:5" x14ac:dyDescent="0.2">
      <c r="A7" t="s">
        <v>49</v>
      </c>
      <c r="B7">
        <v>83.534137000000001</v>
      </c>
      <c r="C7">
        <v>39807.03213</v>
      </c>
      <c r="D7">
        <v>3.08</v>
      </c>
      <c r="E7">
        <v>89.91</v>
      </c>
    </row>
    <row r="8" spans="1:5" x14ac:dyDescent="0.2">
      <c r="A8" t="s">
        <v>48</v>
      </c>
      <c r="B8">
        <v>71.276595999999998</v>
      </c>
      <c r="C8">
        <v>23585.14141</v>
      </c>
      <c r="D8">
        <v>1.17</v>
      </c>
      <c r="E8">
        <v>95.39</v>
      </c>
    </row>
    <row r="9" spans="1:5" x14ac:dyDescent="0.2">
      <c r="A9" t="s">
        <v>47</v>
      </c>
      <c r="B9">
        <v>81.967213000000001</v>
      </c>
      <c r="C9">
        <v>48622.463770000002</v>
      </c>
      <c r="D9">
        <v>6.74</v>
      </c>
      <c r="E9">
        <v>86.2</v>
      </c>
    </row>
    <row r="10" spans="1:5" x14ac:dyDescent="0.2">
      <c r="A10" t="s">
        <v>46</v>
      </c>
      <c r="B10">
        <v>80</v>
      </c>
      <c r="C10">
        <v>33108.234320000003</v>
      </c>
      <c r="D10">
        <v>14.28</v>
      </c>
      <c r="E10">
        <v>56.29</v>
      </c>
    </row>
    <row r="11" spans="1:5" x14ac:dyDescent="0.2">
      <c r="A11" t="s">
        <v>45</v>
      </c>
      <c r="B11">
        <v>76.530612000000005</v>
      </c>
      <c r="C11">
        <v>29828.579549999999</v>
      </c>
      <c r="D11">
        <v>1.05</v>
      </c>
      <c r="E11">
        <v>96.65</v>
      </c>
    </row>
    <row r="12" spans="1:5" x14ac:dyDescent="0.2">
      <c r="A12" t="s">
        <v>44</v>
      </c>
      <c r="B12">
        <v>88.235293999999996</v>
      </c>
      <c r="C12">
        <v>58882.090429999997</v>
      </c>
      <c r="D12">
        <v>7.31</v>
      </c>
      <c r="E12">
        <v>79.14</v>
      </c>
    </row>
    <row r="13" spans="1:5" x14ac:dyDescent="0.2">
      <c r="A13" t="s">
        <v>43</v>
      </c>
      <c r="B13">
        <v>85</v>
      </c>
      <c r="C13">
        <v>39124.175000000003</v>
      </c>
      <c r="D13">
        <v>1.41</v>
      </c>
      <c r="E13">
        <v>97.66</v>
      </c>
    </row>
    <row r="14" spans="1:5" x14ac:dyDescent="0.2">
      <c r="A14" t="s">
        <v>42</v>
      </c>
      <c r="B14">
        <v>82.5</v>
      </c>
      <c r="C14">
        <v>44053.593260000001</v>
      </c>
      <c r="D14">
        <v>0.54</v>
      </c>
      <c r="E14">
        <v>96.61</v>
      </c>
    </row>
    <row r="15" spans="1:5" x14ac:dyDescent="0.2">
      <c r="A15" t="s">
        <v>41</v>
      </c>
      <c r="B15">
        <v>63.636364</v>
      </c>
      <c r="C15">
        <v>47654.836159999999</v>
      </c>
      <c r="D15">
        <v>14.04</v>
      </c>
      <c r="E15">
        <v>75.88</v>
      </c>
    </row>
    <row r="16" spans="1:5" x14ac:dyDescent="0.2">
      <c r="A16" t="s">
        <v>40</v>
      </c>
      <c r="B16">
        <v>72.727272999999997</v>
      </c>
      <c r="C16">
        <v>39102.050239999997</v>
      </c>
      <c r="D16">
        <v>0.68</v>
      </c>
      <c r="E16">
        <v>97.72</v>
      </c>
    </row>
    <row r="17" spans="1:5" x14ac:dyDescent="0.2">
      <c r="A17" t="s">
        <v>39</v>
      </c>
      <c r="B17">
        <v>83.333332999999996</v>
      </c>
      <c r="C17">
        <v>87653.814809999996</v>
      </c>
      <c r="D17">
        <v>27.27</v>
      </c>
      <c r="E17">
        <v>23.8</v>
      </c>
    </row>
    <row r="18" spans="1:5" x14ac:dyDescent="0.2">
      <c r="A18" t="s">
        <v>38</v>
      </c>
      <c r="B18">
        <v>80.645161000000002</v>
      </c>
      <c r="C18">
        <v>40478.627659999998</v>
      </c>
      <c r="D18">
        <v>0.86</v>
      </c>
      <c r="E18">
        <v>96.93</v>
      </c>
    </row>
    <row r="19" spans="1:5" x14ac:dyDescent="0.2">
      <c r="A19" t="s">
        <v>37</v>
      </c>
      <c r="B19">
        <v>75</v>
      </c>
      <c r="C19">
        <v>39313.541550000002</v>
      </c>
      <c r="D19">
        <v>4.45</v>
      </c>
      <c r="E19">
        <v>78.73</v>
      </c>
    </row>
    <row r="20" spans="1:5" x14ac:dyDescent="0.2">
      <c r="A20" t="s">
        <v>36</v>
      </c>
      <c r="B20">
        <v>78.571428999999995</v>
      </c>
      <c r="C20">
        <v>34641.928569999996</v>
      </c>
      <c r="D20">
        <v>7.89</v>
      </c>
      <c r="E20">
        <v>81.44</v>
      </c>
    </row>
    <row r="21" spans="1:5" x14ac:dyDescent="0.2">
      <c r="A21" t="s">
        <v>35</v>
      </c>
      <c r="B21">
        <v>77.981650999999999</v>
      </c>
      <c r="C21">
        <v>39829.034</v>
      </c>
      <c r="D21">
        <v>2.2400000000000002</v>
      </c>
      <c r="E21">
        <v>96.16</v>
      </c>
    </row>
    <row r="22" spans="1:5" x14ac:dyDescent="0.2">
      <c r="A22" t="s">
        <v>34</v>
      </c>
      <c r="B22">
        <v>85</v>
      </c>
      <c r="C22">
        <v>35968.392670000001</v>
      </c>
      <c r="D22">
        <v>0.61</v>
      </c>
      <c r="E22">
        <v>98.32</v>
      </c>
    </row>
    <row r="23" spans="1:5" x14ac:dyDescent="0.2">
      <c r="A23" t="s">
        <v>33</v>
      </c>
      <c r="B23">
        <v>88</v>
      </c>
      <c r="C23">
        <v>107924.5196</v>
      </c>
      <c r="D23">
        <v>63.96</v>
      </c>
      <c r="E23">
        <v>18.239999999999998</v>
      </c>
    </row>
    <row r="24" spans="1:5" x14ac:dyDescent="0.2">
      <c r="A24" t="s">
        <v>32</v>
      </c>
      <c r="B24">
        <v>76.033057999999997</v>
      </c>
      <c r="C24">
        <v>32116.654050000001</v>
      </c>
      <c r="D24">
        <v>0.69</v>
      </c>
      <c r="E24">
        <v>98.04</v>
      </c>
    </row>
    <row r="25" spans="1:5" x14ac:dyDescent="0.2">
      <c r="A25" t="s">
        <v>31</v>
      </c>
      <c r="B25">
        <v>74.193548000000007</v>
      </c>
      <c r="C25">
        <v>25376.762869999999</v>
      </c>
      <c r="D25">
        <v>0.71</v>
      </c>
      <c r="E25">
        <v>97.23</v>
      </c>
    </row>
    <row r="26" spans="1:5" x14ac:dyDescent="0.2">
      <c r="A26" t="s">
        <v>30</v>
      </c>
      <c r="B26">
        <v>81.159419999999997</v>
      </c>
      <c r="C26">
        <v>61446.604059999998</v>
      </c>
      <c r="D26">
        <v>9.14</v>
      </c>
      <c r="E26">
        <v>86.79</v>
      </c>
    </row>
    <row r="27" spans="1:5" x14ac:dyDescent="0.2">
      <c r="A27" t="s">
        <v>29</v>
      </c>
      <c r="B27">
        <v>69.767442000000003</v>
      </c>
      <c r="C27">
        <v>44641.928569999996</v>
      </c>
      <c r="D27">
        <v>2.19</v>
      </c>
      <c r="E27">
        <v>85.22</v>
      </c>
    </row>
    <row r="28" spans="1:5" x14ac:dyDescent="0.2">
      <c r="A28" t="s">
        <v>28</v>
      </c>
      <c r="B28">
        <v>87.068966000000003</v>
      </c>
      <c r="C28">
        <v>54464.96226</v>
      </c>
      <c r="D28">
        <v>9.61</v>
      </c>
      <c r="E28">
        <v>84.2</v>
      </c>
    </row>
    <row r="29" spans="1:5" x14ac:dyDescent="0.2">
      <c r="A29" t="s">
        <v>27</v>
      </c>
      <c r="B29">
        <v>63.333333000000003</v>
      </c>
      <c r="C29">
        <v>74875.551439999996</v>
      </c>
      <c r="D29">
        <v>15.55</v>
      </c>
      <c r="E29">
        <v>14.53</v>
      </c>
    </row>
    <row r="30" spans="1:5" x14ac:dyDescent="0.2">
      <c r="A30" t="s">
        <v>26</v>
      </c>
      <c r="B30">
        <v>73.333332999999996</v>
      </c>
      <c r="C30">
        <v>50516.708100000003</v>
      </c>
      <c r="D30">
        <v>0.74</v>
      </c>
      <c r="E30">
        <v>96.09</v>
      </c>
    </row>
    <row r="31" spans="1:5" x14ac:dyDescent="0.2">
      <c r="A31" t="s">
        <v>25</v>
      </c>
      <c r="B31">
        <v>83.333332999999996</v>
      </c>
      <c r="C31">
        <v>94380.113060000003</v>
      </c>
      <c r="D31">
        <v>47.19</v>
      </c>
      <c r="E31">
        <v>43.11</v>
      </c>
    </row>
    <row r="32" spans="1:5" x14ac:dyDescent="0.2">
      <c r="A32" t="s">
        <v>24</v>
      </c>
      <c r="B32">
        <v>83.962264000000005</v>
      </c>
      <c r="C32">
        <v>65353.720309999997</v>
      </c>
      <c r="D32">
        <v>10.46</v>
      </c>
      <c r="E32">
        <v>85.95</v>
      </c>
    </row>
    <row r="33" spans="1:5" x14ac:dyDescent="0.2">
      <c r="A33" t="s">
        <v>23</v>
      </c>
      <c r="B33">
        <v>81.481481000000002</v>
      </c>
      <c r="C33">
        <v>49447.639710000003</v>
      </c>
      <c r="D33">
        <v>0.8</v>
      </c>
      <c r="E33">
        <v>96.46</v>
      </c>
    </row>
    <row r="34" spans="1:5" x14ac:dyDescent="0.2">
      <c r="A34" t="s">
        <v>22</v>
      </c>
      <c r="B34">
        <v>71.590908999999996</v>
      </c>
      <c r="C34">
        <v>29439.410449999999</v>
      </c>
      <c r="D34">
        <v>2.34</v>
      </c>
      <c r="E34">
        <v>90.21</v>
      </c>
    </row>
    <row r="35" spans="1:5" x14ac:dyDescent="0.2">
      <c r="A35" t="s">
        <v>21</v>
      </c>
      <c r="B35">
        <v>85.915492999999998</v>
      </c>
      <c r="C35">
        <v>61047.965069999998</v>
      </c>
      <c r="D35">
        <v>58.31</v>
      </c>
      <c r="E35">
        <v>23.09</v>
      </c>
    </row>
    <row r="36" spans="1:5" x14ac:dyDescent="0.2">
      <c r="A36" t="s">
        <v>20</v>
      </c>
      <c r="B36">
        <v>76.923077000000006</v>
      </c>
      <c r="C36">
        <v>44186.154470000001</v>
      </c>
      <c r="D36">
        <v>15.05</v>
      </c>
      <c r="E36">
        <v>72.09</v>
      </c>
    </row>
    <row r="37" spans="1:5" x14ac:dyDescent="0.2">
      <c r="A37" t="s">
        <v>19</v>
      </c>
      <c r="B37">
        <v>81.25</v>
      </c>
      <c r="C37">
        <v>29759.321919999998</v>
      </c>
      <c r="D37">
        <v>0.87</v>
      </c>
      <c r="E37">
        <v>96.82</v>
      </c>
    </row>
    <row r="38" spans="1:5" x14ac:dyDescent="0.2">
      <c r="A38" t="s">
        <v>18</v>
      </c>
      <c r="B38">
        <v>68.888889000000006</v>
      </c>
      <c r="C38">
        <v>37380.476190000001</v>
      </c>
      <c r="D38">
        <v>51.19</v>
      </c>
      <c r="E38">
        <v>35.380000000000003</v>
      </c>
    </row>
    <row r="39" spans="1:5" x14ac:dyDescent="0.2">
      <c r="A39" t="s">
        <v>17</v>
      </c>
      <c r="B39">
        <v>81.25</v>
      </c>
      <c r="C39">
        <v>77317.788079999998</v>
      </c>
      <c r="D39">
        <v>44.56</v>
      </c>
      <c r="E39">
        <v>44.56</v>
      </c>
    </row>
    <row r="40" spans="1:5" x14ac:dyDescent="0.2">
      <c r="A40" t="s">
        <v>16</v>
      </c>
      <c r="B40">
        <v>92.307692000000003</v>
      </c>
      <c r="C40">
        <v>83786.961939999994</v>
      </c>
      <c r="D40">
        <v>54.61</v>
      </c>
      <c r="E40">
        <v>34.64</v>
      </c>
    </row>
    <row r="41" spans="1:5" x14ac:dyDescent="0.2">
      <c r="A41" t="s">
        <v>15</v>
      </c>
      <c r="B41">
        <v>84.552846000000002</v>
      </c>
      <c r="C41">
        <v>51742.828240000003</v>
      </c>
      <c r="D41">
        <v>1.41</v>
      </c>
      <c r="E41">
        <v>96.28</v>
      </c>
    </row>
    <row r="42" spans="1:5" x14ac:dyDescent="0.2">
      <c r="A42" t="s">
        <v>14</v>
      </c>
      <c r="B42">
        <v>73.195875999999998</v>
      </c>
      <c r="C42">
        <v>15467.82086</v>
      </c>
      <c r="D42">
        <v>1.05</v>
      </c>
      <c r="E42">
        <v>94.26</v>
      </c>
    </row>
    <row r="43" spans="1:5" x14ac:dyDescent="0.2">
      <c r="A43" t="s">
        <v>13</v>
      </c>
      <c r="B43">
        <v>81.428571000000005</v>
      </c>
      <c r="C43">
        <v>43762.134019999998</v>
      </c>
      <c r="D43">
        <v>14.29</v>
      </c>
      <c r="E43">
        <v>16.02</v>
      </c>
    </row>
    <row r="44" spans="1:5" x14ac:dyDescent="0.2">
      <c r="A44" t="s">
        <v>12</v>
      </c>
      <c r="B44">
        <v>74.157302999999999</v>
      </c>
      <c r="C44">
        <v>65203.734689999997</v>
      </c>
      <c r="D44">
        <v>7.79</v>
      </c>
      <c r="E44">
        <v>52.5</v>
      </c>
    </row>
    <row r="45" spans="1:5" x14ac:dyDescent="0.2">
      <c r="A45" t="s">
        <v>11</v>
      </c>
      <c r="B45">
        <v>74.074073999999996</v>
      </c>
      <c r="C45">
        <v>34231.957670000003</v>
      </c>
      <c r="D45">
        <v>1.57</v>
      </c>
      <c r="E45">
        <v>96.01</v>
      </c>
    </row>
    <row r="46" spans="1:5" x14ac:dyDescent="0.2">
      <c r="A46" t="s">
        <v>10</v>
      </c>
      <c r="B46">
        <v>77.5</v>
      </c>
      <c r="C46">
        <v>30610.564890000001</v>
      </c>
      <c r="D46">
        <v>1</v>
      </c>
      <c r="E46">
        <v>97.06</v>
      </c>
    </row>
    <row r="47" spans="1:5" x14ac:dyDescent="0.2">
      <c r="A47" t="s">
        <v>9</v>
      </c>
      <c r="B47">
        <v>66.666667000000004</v>
      </c>
      <c r="C47">
        <v>19974.005000000001</v>
      </c>
      <c r="D47">
        <v>1.56</v>
      </c>
      <c r="E47">
        <v>95.83</v>
      </c>
    </row>
    <row r="48" spans="1:5" x14ac:dyDescent="0.2">
      <c r="A48" t="s">
        <v>8</v>
      </c>
      <c r="B48">
        <v>73.643411</v>
      </c>
      <c r="C48">
        <v>24696.70059</v>
      </c>
      <c r="D48">
        <v>0.56999999999999995</v>
      </c>
      <c r="E48">
        <v>97.89</v>
      </c>
    </row>
    <row r="49" spans="1:5" x14ac:dyDescent="0.2">
      <c r="A49" t="s">
        <v>7</v>
      </c>
      <c r="B49">
        <v>88.888889000000006</v>
      </c>
      <c r="C49">
        <v>109517.9679</v>
      </c>
      <c r="D49">
        <v>85.88</v>
      </c>
      <c r="E49">
        <v>8.4</v>
      </c>
    </row>
    <row r="50" spans="1:5" x14ac:dyDescent="0.2">
      <c r="A50" t="s">
        <v>6</v>
      </c>
      <c r="B50">
        <v>70.731707</v>
      </c>
      <c r="C50">
        <v>34040.858330000003</v>
      </c>
      <c r="D50">
        <v>15.16</v>
      </c>
      <c r="E50">
        <v>44.03</v>
      </c>
    </row>
    <row r="51" spans="1:5" x14ac:dyDescent="0.2">
      <c r="A51" t="s">
        <v>5</v>
      </c>
      <c r="B51">
        <v>78.125</v>
      </c>
      <c r="C51">
        <v>26320.158449999999</v>
      </c>
      <c r="D51">
        <v>0.86</v>
      </c>
      <c r="E51">
        <v>96.15</v>
      </c>
    </row>
    <row r="52" spans="1:5" x14ac:dyDescent="0.2">
      <c r="A52" t="s">
        <v>4</v>
      </c>
      <c r="B52">
        <v>70.700637</v>
      </c>
      <c r="C52">
        <v>25678.435710000002</v>
      </c>
      <c r="D52">
        <v>9.1</v>
      </c>
      <c r="E52">
        <v>83.85</v>
      </c>
    </row>
    <row r="53" spans="1:5" x14ac:dyDescent="0.2">
      <c r="A53" t="s">
        <v>3</v>
      </c>
      <c r="B53">
        <v>76.623377000000005</v>
      </c>
      <c r="C53">
        <v>36383.651790000004</v>
      </c>
      <c r="D53">
        <v>3.17</v>
      </c>
      <c r="E53">
        <v>90.4</v>
      </c>
    </row>
    <row r="54" spans="1:5" x14ac:dyDescent="0.2">
      <c r="A54" t="s">
        <v>2</v>
      </c>
      <c r="B54">
        <v>73.684211000000005</v>
      </c>
      <c r="C54">
        <v>19037.653849999999</v>
      </c>
      <c r="D54">
        <v>0.60739920000000003</v>
      </c>
      <c r="E54">
        <v>97.736057000000002</v>
      </c>
    </row>
    <row r="55" spans="1:5" x14ac:dyDescent="0.2">
      <c r="A55" t="s">
        <v>1</v>
      </c>
      <c r="B55">
        <v>76.923077000000006</v>
      </c>
      <c r="C55">
        <v>34785.36752</v>
      </c>
      <c r="D55">
        <v>15.30303</v>
      </c>
      <c r="E55">
        <v>77.575757999999993</v>
      </c>
    </row>
    <row r="56" spans="1:5" x14ac:dyDescent="0.2">
      <c r="A56" t="s">
        <v>0</v>
      </c>
      <c r="B56">
        <v>75.362318999999999</v>
      </c>
      <c r="C56">
        <v>41249.75</v>
      </c>
      <c r="D56">
        <v>7.2194425000000004</v>
      </c>
      <c r="E56">
        <v>64.974981999999997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65FF-4CC0-834D-AAF2-D6CBEAC09AED}">
  <dimension ref="B2:K21"/>
  <sheetViews>
    <sheetView workbookViewId="0">
      <selection activeCell="E27" sqref="E27"/>
    </sheetView>
  </sheetViews>
  <sheetFormatPr baseColWidth="10" defaultRowHeight="16" x14ac:dyDescent="0.2"/>
  <cols>
    <col min="2" max="2" width="24" bestFit="1" customWidth="1"/>
    <col min="3" max="3" width="12.1640625" bestFit="1" customWidth="1"/>
    <col min="4" max="4" width="13.5" bestFit="1" customWidth="1"/>
    <col min="5" max="6" width="12.1640625" bestFit="1" customWidth="1"/>
    <col min="7" max="7" width="13" bestFit="1" customWidth="1"/>
    <col min="8" max="8" width="12.1640625" bestFit="1" customWidth="1"/>
    <col min="9" max="9" width="12.83203125" bestFit="1" customWidth="1"/>
    <col min="10" max="10" width="12.33203125" bestFit="1" customWidth="1"/>
  </cols>
  <sheetData>
    <row r="2" spans="2:8" x14ac:dyDescent="0.2">
      <c r="B2" t="s">
        <v>60</v>
      </c>
    </row>
    <row r="3" spans="2:8" ht="17" thickBot="1" x14ac:dyDescent="0.25">
      <c r="H3" t="s">
        <v>84</v>
      </c>
    </row>
    <row r="4" spans="2:8" x14ac:dyDescent="0.2">
      <c r="B4" s="5" t="s">
        <v>61</v>
      </c>
      <c r="C4" s="5"/>
    </row>
    <row r="5" spans="2:8" x14ac:dyDescent="0.2">
      <c r="B5" s="2" t="s">
        <v>62</v>
      </c>
      <c r="C5" s="6">
        <v>0.60004319869580836</v>
      </c>
    </row>
    <row r="6" spans="2:8" x14ac:dyDescent="0.2">
      <c r="B6" s="2" t="s">
        <v>63</v>
      </c>
      <c r="C6" s="2">
        <v>0.36005184030109738</v>
      </c>
    </row>
    <row r="7" spans="2:8" x14ac:dyDescent="0.2">
      <c r="B7" s="2" t="s">
        <v>64</v>
      </c>
      <c r="C7" s="2">
        <v>0.32240783090704428</v>
      </c>
    </row>
    <row r="8" spans="2:8" x14ac:dyDescent="0.2">
      <c r="B8" s="2" t="s">
        <v>65</v>
      </c>
      <c r="C8" s="2">
        <v>5.2971964350822489</v>
      </c>
    </row>
    <row r="9" spans="2:8" ht="17" thickBot="1" x14ac:dyDescent="0.25">
      <c r="B9" s="3" t="s">
        <v>66</v>
      </c>
      <c r="C9" s="3">
        <v>55</v>
      </c>
    </row>
    <row r="11" spans="2:8" ht="17" thickBot="1" x14ac:dyDescent="0.25">
      <c r="B11" t="s">
        <v>67</v>
      </c>
    </row>
    <row r="12" spans="2:8" x14ac:dyDescent="0.2">
      <c r="B12" s="4"/>
      <c r="C12" s="4" t="s">
        <v>72</v>
      </c>
      <c r="D12" s="4" t="s">
        <v>73</v>
      </c>
      <c r="E12" s="4" t="s">
        <v>74</v>
      </c>
      <c r="F12" s="4" t="s">
        <v>75</v>
      </c>
      <c r="G12" s="4" t="s">
        <v>76</v>
      </c>
    </row>
    <row r="13" spans="2:8" x14ac:dyDescent="0.2">
      <c r="B13" s="2" t="s">
        <v>68</v>
      </c>
      <c r="C13" s="2">
        <v>3</v>
      </c>
      <c r="D13" s="2">
        <v>805.160707563811</v>
      </c>
      <c r="E13" s="2">
        <v>268.38690252127031</v>
      </c>
      <c r="F13" s="2">
        <v>9.5646517492894194</v>
      </c>
      <c r="G13" s="6">
        <v>4.0814206013087502E-5</v>
      </c>
    </row>
    <row r="14" spans="2:8" x14ac:dyDescent="0.2">
      <c r="B14" s="2" t="s">
        <v>69</v>
      </c>
      <c r="C14" s="2">
        <v>51</v>
      </c>
      <c r="D14" s="2">
        <v>1431.0747936642522</v>
      </c>
      <c r="E14" s="2">
        <v>28.060290071848083</v>
      </c>
      <c r="F14" s="2"/>
      <c r="G14" s="2"/>
    </row>
    <row r="15" spans="2:8" ht="17" thickBot="1" x14ac:dyDescent="0.25">
      <c r="B15" s="3" t="s">
        <v>70</v>
      </c>
      <c r="C15" s="3">
        <v>54</v>
      </c>
      <c r="D15" s="3">
        <v>2236.2355012280632</v>
      </c>
      <c r="E15" s="3"/>
      <c r="F15" s="3"/>
      <c r="G15" s="3"/>
    </row>
    <row r="16" spans="2:8" ht="17" thickBot="1" x14ac:dyDescent="0.25"/>
    <row r="17" spans="2:11" x14ac:dyDescent="0.2">
      <c r="B17" s="4"/>
      <c r="C17" s="4" t="s">
        <v>77</v>
      </c>
      <c r="D17" s="4" t="s">
        <v>65</v>
      </c>
      <c r="E17" s="4" t="s">
        <v>78</v>
      </c>
      <c r="F17" s="4" t="s">
        <v>79</v>
      </c>
      <c r="G17" s="4" t="s">
        <v>80</v>
      </c>
      <c r="H17" s="4" t="s">
        <v>81</v>
      </c>
      <c r="I17" s="4" t="s">
        <v>82</v>
      </c>
      <c r="J17" s="4" t="s">
        <v>83</v>
      </c>
      <c r="K17" s="8"/>
    </row>
    <row r="18" spans="2:11" x14ac:dyDescent="0.2">
      <c r="B18" s="2" t="s">
        <v>71</v>
      </c>
      <c r="C18" s="2">
        <v>56.578087890732711</v>
      </c>
      <c r="D18" s="2">
        <v>5.2247069832560022</v>
      </c>
      <c r="E18" s="2">
        <v>10.828949464927433</v>
      </c>
      <c r="F18" s="2">
        <v>7.9627732605118027E-15</v>
      </c>
      <c r="G18" s="2">
        <v>46.089050946492151</v>
      </c>
      <c r="H18" s="2">
        <v>67.067124834973271</v>
      </c>
      <c r="I18" s="2">
        <v>46.089050946492151</v>
      </c>
      <c r="J18" s="2">
        <v>67.067124834973271</v>
      </c>
    </row>
    <row r="19" spans="2:11" x14ac:dyDescent="0.2">
      <c r="B19" s="6" t="s">
        <v>57</v>
      </c>
      <c r="C19" s="2">
        <v>1.9644717262952893E-4</v>
      </c>
      <c r="D19" s="2">
        <v>5.173298072906185E-5</v>
      </c>
      <c r="E19" s="2">
        <v>3.7973294764972145</v>
      </c>
      <c r="F19" s="6">
        <v>3.9039885172174904E-4</v>
      </c>
      <c r="G19" s="2">
        <v>9.2588880127802509E-5</v>
      </c>
      <c r="H19" s="2">
        <v>3.0030546513125535E-4</v>
      </c>
      <c r="I19" s="2">
        <v>9.2588880127802509E-5</v>
      </c>
      <c r="J19" s="2">
        <v>3.0030546513125535E-4</v>
      </c>
    </row>
    <row r="20" spans="2:11" x14ac:dyDescent="0.2">
      <c r="B20" s="9" t="s">
        <v>56</v>
      </c>
      <c r="C20" s="2">
        <v>0.11662963527673591</v>
      </c>
      <c r="D20" s="2">
        <v>7.5041777450652269E-2</v>
      </c>
      <c r="E20" s="2">
        <v>1.5541960656972971</v>
      </c>
      <c r="F20" s="9">
        <v>0.12632192889350305</v>
      </c>
      <c r="G20" s="2">
        <v>-3.4023019228846388E-2</v>
      </c>
      <c r="H20" s="2">
        <v>0.26728228978231822</v>
      </c>
      <c r="I20" s="2">
        <v>-3.4023019228846388E-2</v>
      </c>
      <c r="J20" s="2">
        <v>0.26728228978231822</v>
      </c>
    </row>
    <row r="21" spans="2:11" ht="17" thickBot="1" x14ac:dyDescent="0.25">
      <c r="B21" s="7" t="s">
        <v>55</v>
      </c>
      <c r="C21" s="3">
        <v>0.14511941834868924</v>
      </c>
      <c r="D21" s="3">
        <v>4.8673067110767423E-2</v>
      </c>
      <c r="E21" s="3">
        <v>2.9815137397944258</v>
      </c>
      <c r="F21" s="7">
        <v>4.3887766286250639E-3</v>
      </c>
      <c r="G21" s="3">
        <v>4.7404158765619112E-2</v>
      </c>
      <c r="H21" s="3">
        <v>0.24283467793175939</v>
      </c>
      <c r="I21" s="3">
        <v>4.7404158765619112E-2</v>
      </c>
      <c r="J21" s="3">
        <v>0.24283467793175939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30CB-9349-704F-8169-870DA3EB9824}">
  <dimension ref="A1:E56"/>
  <sheetViews>
    <sheetView topLeftCell="B1" workbookViewId="0">
      <pane ySplit="1" topLeftCell="A2" activePane="bottomLeft" state="frozen"/>
      <selection activeCell="E27" sqref="E27"/>
      <selection pane="bottomLeft" activeCell="E27" sqref="E27"/>
    </sheetView>
  </sheetViews>
  <sheetFormatPr baseColWidth="10" defaultRowHeight="16" x14ac:dyDescent="0.2"/>
  <cols>
    <col min="1" max="1" width="37.6640625" bestFit="1" customWidth="1"/>
    <col min="2" max="2" width="13.1640625" bestFit="1" customWidth="1"/>
    <col min="3" max="3" width="24" bestFit="1" customWidth="1"/>
    <col min="4" max="4" width="13" bestFit="1" customWidth="1"/>
    <col min="5" max="5" width="23" bestFit="1" customWidth="1"/>
  </cols>
  <sheetData>
    <row r="1" spans="1:5" x14ac:dyDescent="0.2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</row>
    <row r="2" spans="1:5" x14ac:dyDescent="0.2">
      <c r="A2" t="s">
        <v>54</v>
      </c>
      <c r="B2">
        <v>75.510204000000002</v>
      </c>
      <c r="C2">
        <v>37302.171049999997</v>
      </c>
      <c r="D2">
        <v>4.09</v>
      </c>
      <c r="E2">
        <v>92.45</v>
      </c>
    </row>
    <row r="3" spans="1:5" x14ac:dyDescent="0.2">
      <c r="A3" t="s">
        <v>53</v>
      </c>
      <c r="B3">
        <v>86.111110999999994</v>
      </c>
      <c r="C3">
        <v>53565.079700000002</v>
      </c>
      <c r="D3">
        <v>2.7</v>
      </c>
      <c r="E3">
        <v>93.25</v>
      </c>
    </row>
    <row r="4" spans="1:5" x14ac:dyDescent="0.2">
      <c r="A4" t="s">
        <v>52</v>
      </c>
      <c r="B4">
        <v>84.234234000000001</v>
      </c>
      <c r="C4">
        <v>40482.359649999999</v>
      </c>
      <c r="D4">
        <v>1.79</v>
      </c>
      <c r="E4">
        <v>95.52</v>
      </c>
    </row>
    <row r="5" spans="1:5" x14ac:dyDescent="0.2">
      <c r="A5" t="s">
        <v>51</v>
      </c>
      <c r="B5">
        <v>74.747474999999994</v>
      </c>
      <c r="C5">
        <v>38603.930229999998</v>
      </c>
      <c r="D5">
        <v>27.63</v>
      </c>
      <c r="E5">
        <v>51.4</v>
      </c>
    </row>
    <row r="6" spans="1:5" x14ac:dyDescent="0.2">
      <c r="A6" t="s">
        <v>50</v>
      </c>
      <c r="B6">
        <v>80</v>
      </c>
      <c r="C6">
        <v>103281.8322</v>
      </c>
      <c r="D6">
        <v>51.72</v>
      </c>
      <c r="E6">
        <v>15.52</v>
      </c>
    </row>
    <row r="7" spans="1:5" x14ac:dyDescent="0.2">
      <c r="A7" t="s">
        <v>49</v>
      </c>
      <c r="B7">
        <v>83.534137000000001</v>
      </c>
      <c r="C7">
        <v>39807.03213</v>
      </c>
      <c r="D7">
        <v>3.08</v>
      </c>
      <c r="E7">
        <v>89.91</v>
      </c>
    </row>
    <row r="8" spans="1:5" x14ac:dyDescent="0.2">
      <c r="A8" t="s">
        <v>48</v>
      </c>
      <c r="B8">
        <v>71.276595999999998</v>
      </c>
      <c r="C8">
        <v>23585.14141</v>
      </c>
      <c r="D8">
        <v>1.17</v>
      </c>
      <c r="E8">
        <v>95.39</v>
      </c>
    </row>
    <row r="9" spans="1:5" x14ac:dyDescent="0.2">
      <c r="A9" t="s">
        <v>47</v>
      </c>
      <c r="B9">
        <v>81.967213000000001</v>
      </c>
      <c r="C9">
        <v>48622.463770000002</v>
      </c>
      <c r="D9">
        <v>6.74</v>
      </c>
      <c r="E9">
        <v>86.2</v>
      </c>
    </row>
    <row r="10" spans="1:5" x14ac:dyDescent="0.2">
      <c r="A10" t="s">
        <v>46</v>
      </c>
      <c r="B10">
        <v>80</v>
      </c>
      <c r="C10">
        <v>33108.234320000003</v>
      </c>
      <c r="D10">
        <v>14.28</v>
      </c>
      <c r="E10">
        <v>56.29</v>
      </c>
    </row>
    <row r="11" spans="1:5" x14ac:dyDescent="0.2">
      <c r="A11" t="s">
        <v>45</v>
      </c>
      <c r="B11">
        <v>76.530612000000005</v>
      </c>
      <c r="C11">
        <v>29828.579549999999</v>
      </c>
      <c r="D11">
        <v>1.05</v>
      </c>
      <c r="E11">
        <v>96.65</v>
      </c>
    </row>
    <row r="12" spans="1:5" x14ac:dyDescent="0.2">
      <c r="A12" t="s">
        <v>44</v>
      </c>
      <c r="B12">
        <v>88.235293999999996</v>
      </c>
      <c r="C12">
        <v>58882.090429999997</v>
      </c>
      <c r="D12">
        <v>7.31</v>
      </c>
      <c r="E12">
        <v>79.14</v>
      </c>
    </row>
    <row r="13" spans="1:5" x14ac:dyDescent="0.2">
      <c r="A13" t="s">
        <v>43</v>
      </c>
      <c r="B13">
        <v>85</v>
      </c>
      <c r="C13">
        <v>39124.175000000003</v>
      </c>
      <c r="D13">
        <v>1.41</v>
      </c>
      <c r="E13">
        <v>97.66</v>
      </c>
    </row>
    <row r="14" spans="1:5" x14ac:dyDescent="0.2">
      <c r="A14" t="s">
        <v>42</v>
      </c>
      <c r="B14">
        <v>82.5</v>
      </c>
      <c r="C14">
        <v>44053.593260000001</v>
      </c>
      <c r="D14">
        <v>0.54</v>
      </c>
      <c r="E14">
        <v>96.61</v>
      </c>
    </row>
    <row r="15" spans="1:5" x14ac:dyDescent="0.2">
      <c r="A15" t="s">
        <v>41</v>
      </c>
      <c r="B15">
        <v>63.636364</v>
      </c>
      <c r="C15">
        <v>47654.836159999999</v>
      </c>
      <c r="D15">
        <v>14.04</v>
      </c>
      <c r="E15">
        <v>75.88</v>
      </c>
    </row>
    <row r="16" spans="1:5" x14ac:dyDescent="0.2">
      <c r="A16" t="s">
        <v>40</v>
      </c>
      <c r="B16">
        <v>72.727272999999997</v>
      </c>
      <c r="C16">
        <v>39102.050239999997</v>
      </c>
      <c r="D16">
        <v>0.68</v>
      </c>
      <c r="E16">
        <v>97.72</v>
      </c>
    </row>
    <row r="17" spans="1:5" x14ac:dyDescent="0.2">
      <c r="A17" t="s">
        <v>39</v>
      </c>
      <c r="B17">
        <v>83.333332999999996</v>
      </c>
      <c r="C17">
        <v>87653.814809999996</v>
      </c>
      <c r="D17">
        <v>27.27</v>
      </c>
      <c r="E17">
        <v>23.8</v>
      </c>
    </row>
    <row r="18" spans="1:5" x14ac:dyDescent="0.2">
      <c r="A18" t="s">
        <v>38</v>
      </c>
      <c r="B18">
        <v>80.645161000000002</v>
      </c>
      <c r="C18">
        <v>40478.627659999998</v>
      </c>
      <c r="D18">
        <v>0.86</v>
      </c>
      <c r="E18">
        <v>96.93</v>
      </c>
    </row>
    <row r="19" spans="1:5" x14ac:dyDescent="0.2">
      <c r="A19" t="s">
        <v>37</v>
      </c>
      <c r="B19">
        <v>75</v>
      </c>
      <c r="C19">
        <v>39313.541550000002</v>
      </c>
      <c r="D19">
        <v>4.45</v>
      </c>
      <c r="E19">
        <v>78.73</v>
      </c>
    </row>
    <row r="20" spans="1:5" x14ac:dyDescent="0.2">
      <c r="A20" t="s">
        <v>36</v>
      </c>
      <c r="B20">
        <v>78.571428999999995</v>
      </c>
      <c r="C20">
        <v>34641.928569999996</v>
      </c>
      <c r="D20">
        <v>7.89</v>
      </c>
      <c r="E20">
        <v>81.44</v>
      </c>
    </row>
    <row r="21" spans="1:5" x14ac:dyDescent="0.2">
      <c r="A21" t="s">
        <v>35</v>
      </c>
      <c r="B21">
        <v>77.981650999999999</v>
      </c>
      <c r="C21">
        <v>39829.034</v>
      </c>
      <c r="D21">
        <v>2.2400000000000002</v>
      </c>
      <c r="E21">
        <v>96.16</v>
      </c>
    </row>
    <row r="22" spans="1:5" x14ac:dyDescent="0.2">
      <c r="A22" t="s">
        <v>34</v>
      </c>
      <c r="B22">
        <v>85</v>
      </c>
      <c r="C22">
        <v>35968.392670000001</v>
      </c>
      <c r="D22">
        <v>0.61</v>
      </c>
      <c r="E22">
        <v>98.32</v>
      </c>
    </row>
    <row r="23" spans="1:5" x14ac:dyDescent="0.2">
      <c r="A23" t="s">
        <v>33</v>
      </c>
      <c r="B23">
        <v>88</v>
      </c>
      <c r="C23">
        <v>107924.5196</v>
      </c>
      <c r="D23">
        <v>63.96</v>
      </c>
      <c r="E23">
        <v>18.239999999999998</v>
      </c>
    </row>
    <row r="24" spans="1:5" x14ac:dyDescent="0.2">
      <c r="A24" t="s">
        <v>32</v>
      </c>
      <c r="B24">
        <v>76.033057999999997</v>
      </c>
      <c r="C24">
        <v>32116.654050000001</v>
      </c>
      <c r="D24">
        <v>0.69</v>
      </c>
      <c r="E24">
        <v>98.04</v>
      </c>
    </row>
    <row r="25" spans="1:5" x14ac:dyDescent="0.2">
      <c r="A25" t="s">
        <v>31</v>
      </c>
      <c r="B25">
        <v>74.193548000000007</v>
      </c>
      <c r="C25">
        <v>25376.762869999999</v>
      </c>
      <c r="D25">
        <v>0.71</v>
      </c>
      <c r="E25">
        <v>97.23</v>
      </c>
    </row>
    <row r="26" spans="1:5" x14ac:dyDescent="0.2">
      <c r="A26" t="s">
        <v>30</v>
      </c>
      <c r="B26">
        <v>81.159419999999997</v>
      </c>
      <c r="C26">
        <v>61446.604059999998</v>
      </c>
      <c r="D26">
        <v>9.14</v>
      </c>
      <c r="E26">
        <v>86.79</v>
      </c>
    </row>
    <row r="27" spans="1:5" x14ac:dyDescent="0.2">
      <c r="A27" t="s">
        <v>29</v>
      </c>
      <c r="B27">
        <v>69.767442000000003</v>
      </c>
      <c r="C27">
        <v>44641.928569999996</v>
      </c>
      <c r="D27">
        <v>2.19</v>
      </c>
      <c r="E27">
        <v>85.22</v>
      </c>
    </row>
    <row r="28" spans="1:5" x14ac:dyDescent="0.2">
      <c r="A28" t="s">
        <v>28</v>
      </c>
      <c r="B28">
        <v>87.068966000000003</v>
      </c>
      <c r="C28">
        <v>54464.96226</v>
      </c>
      <c r="D28">
        <v>9.61</v>
      </c>
      <c r="E28">
        <v>84.2</v>
      </c>
    </row>
    <row r="29" spans="1:5" x14ac:dyDescent="0.2">
      <c r="A29" t="s">
        <v>27</v>
      </c>
      <c r="B29">
        <v>63.333333000000003</v>
      </c>
      <c r="C29">
        <v>74875.551439999996</v>
      </c>
      <c r="D29">
        <v>15.55</v>
      </c>
      <c r="E29">
        <v>14.53</v>
      </c>
    </row>
    <row r="30" spans="1:5" x14ac:dyDescent="0.2">
      <c r="A30" t="s">
        <v>26</v>
      </c>
      <c r="B30">
        <v>73.333332999999996</v>
      </c>
      <c r="C30">
        <v>50516.708100000003</v>
      </c>
      <c r="D30">
        <v>0.74</v>
      </c>
      <c r="E30">
        <v>96.09</v>
      </c>
    </row>
    <row r="31" spans="1:5" x14ac:dyDescent="0.2">
      <c r="A31" t="s">
        <v>25</v>
      </c>
      <c r="B31">
        <v>83.333332999999996</v>
      </c>
      <c r="C31">
        <v>94380.113060000003</v>
      </c>
      <c r="D31">
        <v>47.19</v>
      </c>
      <c r="E31">
        <v>43.11</v>
      </c>
    </row>
    <row r="32" spans="1:5" x14ac:dyDescent="0.2">
      <c r="A32" t="s">
        <v>24</v>
      </c>
      <c r="B32">
        <v>83.962264000000005</v>
      </c>
      <c r="C32">
        <v>65353.720309999997</v>
      </c>
      <c r="D32">
        <v>10.46</v>
      </c>
      <c r="E32">
        <v>85.95</v>
      </c>
    </row>
    <row r="33" spans="1:5" x14ac:dyDescent="0.2">
      <c r="A33" t="s">
        <v>23</v>
      </c>
      <c r="B33">
        <v>81.481481000000002</v>
      </c>
      <c r="C33">
        <v>49447.639710000003</v>
      </c>
      <c r="D33">
        <v>0.8</v>
      </c>
      <c r="E33">
        <v>96.46</v>
      </c>
    </row>
    <row r="34" spans="1:5" x14ac:dyDescent="0.2">
      <c r="A34" t="s">
        <v>22</v>
      </c>
      <c r="B34">
        <v>71.590908999999996</v>
      </c>
      <c r="C34">
        <v>29439.410449999999</v>
      </c>
      <c r="D34">
        <v>2.34</v>
      </c>
      <c r="E34">
        <v>90.21</v>
      </c>
    </row>
    <row r="35" spans="1:5" x14ac:dyDescent="0.2">
      <c r="A35" t="s">
        <v>21</v>
      </c>
      <c r="B35">
        <v>85.915492999999998</v>
      </c>
      <c r="C35">
        <v>61047.965069999998</v>
      </c>
      <c r="D35">
        <v>58.31</v>
      </c>
      <c r="E35">
        <v>23.09</v>
      </c>
    </row>
    <row r="36" spans="1:5" x14ac:dyDescent="0.2">
      <c r="A36" t="s">
        <v>20</v>
      </c>
      <c r="B36">
        <v>76.923077000000006</v>
      </c>
      <c r="C36">
        <v>44186.154470000001</v>
      </c>
      <c r="D36">
        <v>15.05</v>
      </c>
      <c r="E36">
        <v>72.09</v>
      </c>
    </row>
    <row r="37" spans="1:5" x14ac:dyDescent="0.2">
      <c r="A37" t="s">
        <v>19</v>
      </c>
      <c r="B37">
        <v>81.25</v>
      </c>
      <c r="C37">
        <v>29759.321919999998</v>
      </c>
      <c r="D37">
        <v>0.87</v>
      </c>
      <c r="E37">
        <v>96.82</v>
      </c>
    </row>
    <row r="38" spans="1:5" x14ac:dyDescent="0.2">
      <c r="A38" t="s">
        <v>18</v>
      </c>
      <c r="B38">
        <v>68.888889000000006</v>
      </c>
      <c r="C38">
        <v>37380.476190000001</v>
      </c>
      <c r="D38">
        <v>51.19</v>
      </c>
      <c r="E38">
        <v>35.380000000000003</v>
      </c>
    </row>
    <row r="39" spans="1:5" x14ac:dyDescent="0.2">
      <c r="A39" t="s">
        <v>17</v>
      </c>
      <c r="B39">
        <v>81.25</v>
      </c>
      <c r="C39">
        <v>77317.788079999998</v>
      </c>
      <c r="D39">
        <v>44.56</v>
      </c>
      <c r="E39">
        <v>44.56</v>
      </c>
    </row>
    <row r="40" spans="1:5" x14ac:dyDescent="0.2">
      <c r="A40" t="s">
        <v>16</v>
      </c>
      <c r="B40">
        <v>92.307692000000003</v>
      </c>
      <c r="C40">
        <v>83786.961939999994</v>
      </c>
      <c r="D40">
        <v>54.61</v>
      </c>
      <c r="E40">
        <v>34.64</v>
      </c>
    </row>
    <row r="41" spans="1:5" x14ac:dyDescent="0.2">
      <c r="A41" t="s">
        <v>15</v>
      </c>
      <c r="B41">
        <v>84.552846000000002</v>
      </c>
      <c r="C41">
        <v>51742.828240000003</v>
      </c>
      <c r="D41">
        <v>1.41</v>
      </c>
      <c r="E41">
        <v>96.28</v>
      </c>
    </row>
    <row r="42" spans="1:5" x14ac:dyDescent="0.2">
      <c r="A42" t="s">
        <v>14</v>
      </c>
      <c r="B42">
        <v>73.195875999999998</v>
      </c>
      <c r="C42">
        <v>15467.82086</v>
      </c>
      <c r="D42">
        <v>1.05</v>
      </c>
      <c r="E42">
        <v>94.26</v>
      </c>
    </row>
    <row r="43" spans="1:5" x14ac:dyDescent="0.2">
      <c r="A43" t="s">
        <v>13</v>
      </c>
      <c r="B43">
        <v>81.428571000000005</v>
      </c>
      <c r="C43">
        <v>43762.134019999998</v>
      </c>
      <c r="D43">
        <v>14.29</v>
      </c>
      <c r="E43">
        <v>16.02</v>
      </c>
    </row>
    <row r="44" spans="1:5" x14ac:dyDescent="0.2">
      <c r="A44" t="s">
        <v>12</v>
      </c>
      <c r="B44">
        <v>74.157302999999999</v>
      </c>
      <c r="C44">
        <v>65203.734689999997</v>
      </c>
      <c r="D44">
        <v>7.79</v>
      </c>
      <c r="E44">
        <v>52.5</v>
      </c>
    </row>
    <row r="45" spans="1:5" x14ac:dyDescent="0.2">
      <c r="A45" t="s">
        <v>11</v>
      </c>
      <c r="B45">
        <v>74.074073999999996</v>
      </c>
      <c r="C45">
        <v>34231.957670000003</v>
      </c>
      <c r="D45">
        <v>1.57</v>
      </c>
      <c r="E45">
        <v>96.01</v>
      </c>
    </row>
    <row r="46" spans="1:5" x14ac:dyDescent="0.2">
      <c r="A46" t="s">
        <v>10</v>
      </c>
      <c r="B46">
        <v>77.5</v>
      </c>
      <c r="C46">
        <v>30610.564890000001</v>
      </c>
      <c r="D46">
        <v>1</v>
      </c>
      <c r="E46">
        <v>97.06</v>
      </c>
    </row>
    <row r="47" spans="1:5" x14ac:dyDescent="0.2">
      <c r="A47" t="s">
        <v>9</v>
      </c>
      <c r="B47">
        <v>66.666667000000004</v>
      </c>
      <c r="C47">
        <v>19974.005000000001</v>
      </c>
      <c r="D47">
        <v>1.56</v>
      </c>
      <c r="E47">
        <v>95.83</v>
      </c>
    </row>
    <row r="48" spans="1:5" x14ac:dyDescent="0.2">
      <c r="A48" t="s">
        <v>8</v>
      </c>
      <c r="B48">
        <v>73.643411</v>
      </c>
      <c r="C48">
        <v>24696.70059</v>
      </c>
      <c r="D48">
        <v>0.56999999999999995</v>
      </c>
      <c r="E48">
        <v>97.89</v>
      </c>
    </row>
    <row r="49" spans="1:5" x14ac:dyDescent="0.2">
      <c r="A49" t="s">
        <v>7</v>
      </c>
      <c r="B49">
        <v>88.888889000000006</v>
      </c>
      <c r="C49">
        <v>109517.9679</v>
      </c>
      <c r="D49">
        <v>85.88</v>
      </c>
      <c r="E49">
        <v>8.4</v>
      </c>
    </row>
    <row r="50" spans="1:5" x14ac:dyDescent="0.2">
      <c r="A50" t="s">
        <v>6</v>
      </c>
      <c r="B50">
        <v>70.731707</v>
      </c>
      <c r="C50">
        <v>34040.858330000003</v>
      </c>
      <c r="D50">
        <v>15.16</v>
      </c>
      <c r="E50">
        <v>44.03</v>
      </c>
    </row>
    <row r="51" spans="1:5" x14ac:dyDescent="0.2">
      <c r="A51" t="s">
        <v>5</v>
      </c>
      <c r="B51">
        <v>78.125</v>
      </c>
      <c r="C51">
        <v>26320.158449999999</v>
      </c>
      <c r="D51">
        <v>0.86</v>
      </c>
      <c r="E51">
        <v>96.15</v>
      </c>
    </row>
    <row r="52" spans="1:5" x14ac:dyDescent="0.2">
      <c r="A52" t="s">
        <v>4</v>
      </c>
      <c r="B52">
        <v>70.700637</v>
      </c>
      <c r="C52">
        <v>25678.435710000002</v>
      </c>
      <c r="D52">
        <v>9.1</v>
      </c>
      <c r="E52">
        <v>83.85</v>
      </c>
    </row>
    <row r="53" spans="1:5" x14ac:dyDescent="0.2">
      <c r="A53" t="s">
        <v>3</v>
      </c>
      <c r="B53">
        <v>76.623377000000005</v>
      </c>
      <c r="C53">
        <v>36383.651790000004</v>
      </c>
      <c r="D53">
        <v>3.17</v>
      </c>
      <c r="E53">
        <v>90.4</v>
      </c>
    </row>
    <row r="54" spans="1:5" x14ac:dyDescent="0.2">
      <c r="A54" t="s">
        <v>2</v>
      </c>
      <c r="B54">
        <v>73.684211000000005</v>
      </c>
      <c r="C54">
        <v>19037.653849999999</v>
      </c>
      <c r="D54">
        <v>0.60739920000000003</v>
      </c>
      <c r="E54">
        <v>97.736057000000002</v>
      </c>
    </row>
    <row r="55" spans="1:5" x14ac:dyDescent="0.2">
      <c r="A55" t="s">
        <v>1</v>
      </c>
      <c r="B55">
        <v>76.923077000000006</v>
      </c>
      <c r="C55">
        <v>34785.36752</v>
      </c>
      <c r="D55">
        <v>15.30303</v>
      </c>
      <c r="E55">
        <v>77.575757999999993</v>
      </c>
    </row>
    <row r="56" spans="1:5" x14ac:dyDescent="0.2">
      <c r="A56" t="s">
        <v>0</v>
      </c>
      <c r="B56">
        <v>75.362318999999999</v>
      </c>
      <c r="C56">
        <v>41249.75</v>
      </c>
      <c r="D56">
        <v>7.2194425000000004</v>
      </c>
      <c r="E56">
        <v>64.974981999999997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A054-537E-4F40-AC76-5AEBE5723107}">
  <dimension ref="A1:I18"/>
  <sheetViews>
    <sheetView workbookViewId="0">
      <selection activeCell="E27" sqref="E27"/>
    </sheetView>
  </sheetViews>
  <sheetFormatPr baseColWidth="10" defaultRowHeight="16" x14ac:dyDescent="0.2"/>
  <sheetData>
    <row r="1" spans="1:9" x14ac:dyDescent="0.2">
      <c r="A1" t="s">
        <v>60</v>
      </c>
    </row>
    <row r="2" spans="1:9" ht="17" thickBot="1" x14ac:dyDescent="0.25"/>
    <row r="3" spans="1:9" x14ac:dyDescent="0.2">
      <c r="A3" s="5" t="s">
        <v>61</v>
      </c>
      <c r="B3" s="5"/>
    </row>
    <row r="4" spans="1:9" x14ac:dyDescent="0.2">
      <c r="A4" s="2" t="s">
        <v>62</v>
      </c>
      <c r="B4" s="2">
        <v>0.49519844873448904</v>
      </c>
    </row>
    <row r="5" spans="1:9" x14ac:dyDescent="0.2">
      <c r="A5" s="2" t="s">
        <v>63</v>
      </c>
      <c r="B5" s="2">
        <v>0.24522150362904438</v>
      </c>
    </row>
    <row r="6" spans="1:9" x14ac:dyDescent="0.2">
      <c r="A6" s="2" t="s">
        <v>64</v>
      </c>
      <c r="B6" s="2">
        <v>0.23098039992393202</v>
      </c>
    </row>
    <row r="7" spans="1:9" x14ac:dyDescent="0.2">
      <c r="A7" s="2" t="s">
        <v>65</v>
      </c>
      <c r="B7" s="2">
        <v>5.6432669334387144</v>
      </c>
    </row>
    <row r="8" spans="1:9" ht="17" thickBot="1" x14ac:dyDescent="0.25">
      <c r="A8" s="3" t="s">
        <v>66</v>
      </c>
      <c r="B8" s="3">
        <v>55</v>
      </c>
    </row>
    <row r="10" spans="1:9" ht="17" thickBot="1" x14ac:dyDescent="0.25">
      <c r="A10" t="s">
        <v>67</v>
      </c>
    </row>
    <row r="11" spans="1:9" x14ac:dyDescent="0.2">
      <c r="A11" s="4"/>
      <c r="B11" s="4" t="s">
        <v>72</v>
      </c>
      <c r="C11" s="4" t="s">
        <v>73</v>
      </c>
      <c r="D11" s="4" t="s">
        <v>74</v>
      </c>
      <c r="E11" s="4" t="s">
        <v>75</v>
      </c>
      <c r="F11" s="4" t="s">
        <v>76</v>
      </c>
    </row>
    <row r="12" spans="1:9" x14ac:dyDescent="0.2">
      <c r="A12" s="2" t="s">
        <v>68</v>
      </c>
      <c r="B12" s="2">
        <v>1</v>
      </c>
      <c r="C12" s="2">
        <v>548.37303207979539</v>
      </c>
      <c r="D12" s="2">
        <v>548.37303207979539</v>
      </c>
      <c r="E12" s="2">
        <v>17.219276588865306</v>
      </c>
      <c r="F12" s="2">
        <v>1.2120540680221921E-4</v>
      </c>
    </row>
    <row r="13" spans="1:9" x14ac:dyDescent="0.2">
      <c r="A13" s="2" t="s">
        <v>69</v>
      </c>
      <c r="B13" s="2">
        <v>53</v>
      </c>
      <c r="C13" s="2">
        <v>1687.8624691482678</v>
      </c>
      <c r="D13" s="2">
        <v>31.84646168204279</v>
      </c>
      <c r="E13" s="2"/>
      <c r="F13" s="2"/>
    </row>
    <row r="14" spans="1:9" ht="17" thickBot="1" x14ac:dyDescent="0.25">
      <c r="A14" s="3" t="s">
        <v>70</v>
      </c>
      <c r="B14" s="3">
        <v>54</v>
      </c>
      <c r="C14" s="3">
        <v>2236.2355012280632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77</v>
      </c>
      <c r="C16" s="4" t="s">
        <v>65</v>
      </c>
      <c r="D16" s="4" t="s">
        <v>78</v>
      </c>
      <c r="E16" s="4" t="s">
        <v>79</v>
      </c>
      <c r="F16" s="4" t="s">
        <v>80</v>
      </c>
      <c r="G16" s="4" t="s">
        <v>81</v>
      </c>
      <c r="H16" s="4" t="s">
        <v>82</v>
      </c>
      <c r="I16" s="4" t="s">
        <v>83</v>
      </c>
    </row>
    <row r="17" spans="1:9" x14ac:dyDescent="0.2">
      <c r="A17" s="2" t="s">
        <v>71</v>
      </c>
      <c r="B17" s="2">
        <v>71.5324600246866</v>
      </c>
      <c r="C17" s="2">
        <v>1.7841688204202888</v>
      </c>
      <c r="D17" s="2">
        <v>40.092876417286575</v>
      </c>
      <c r="E17" s="2">
        <v>2.5231481341384379E-41</v>
      </c>
      <c r="F17" s="2">
        <v>67.953870558157604</v>
      </c>
      <c r="G17" s="2">
        <v>75.111049491215596</v>
      </c>
      <c r="H17" s="2">
        <v>67.953870558157604</v>
      </c>
      <c r="I17" s="2">
        <v>75.111049491215596</v>
      </c>
    </row>
    <row r="18" spans="1:9" ht="17" thickBot="1" x14ac:dyDescent="0.25">
      <c r="A18" s="3" t="s">
        <v>57</v>
      </c>
      <c r="B18" s="3">
        <v>1.42145528926133E-4</v>
      </c>
      <c r="C18" s="3">
        <v>3.4255140474819822E-5</v>
      </c>
      <c r="D18" s="3">
        <v>4.14961161903922</v>
      </c>
      <c r="E18" s="7">
        <v>1.2120540680222011E-4</v>
      </c>
      <c r="F18" s="3">
        <v>7.3438418099712076E-5</v>
      </c>
      <c r="G18" s="3">
        <v>2.1085263975255392E-4</v>
      </c>
      <c r="H18" s="3">
        <v>7.3438418099712076E-5</v>
      </c>
      <c r="I18" s="3">
        <v>2.1085263975255392E-4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44B0-530D-FF4F-8C9D-715EC3138F89}">
  <dimension ref="B1:F15"/>
  <sheetViews>
    <sheetView workbookViewId="0">
      <selection activeCell="D10" sqref="D10"/>
    </sheetView>
  </sheetViews>
  <sheetFormatPr baseColWidth="10" defaultRowHeight="16" x14ac:dyDescent="0.2"/>
  <cols>
    <col min="2" max="2" width="35.5" bestFit="1" customWidth="1"/>
    <col min="3" max="3" width="21" bestFit="1" customWidth="1"/>
    <col min="4" max="4" width="24.33203125" bestFit="1" customWidth="1"/>
    <col min="5" max="5" width="13.6640625" bestFit="1" customWidth="1"/>
    <col min="6" max="6" width="23.5" bestFit="1" customWidth="1"/>
  </cols>
  <sheetData>
    <row r="1" spans="2:6" ht="17" thickBot="1" x14ac:dyDescent="0.25"/>
    <row r="2" spans="2:6" x14ac:dyDescent="0.2">
      <c r="B2" s="4"/>
      <c r="C2" s="4" t="s">
        <v>58</v>
      </c>
      <c r="D2" s="4" t="s">
        <v>57</v>
      </c>
      <c r="E2" s="4" t="s">
        <v>56</v>
      </c>
      <c r="F2" s="4" t="s">
        <v>55</v>
      </c>
    </row>
    <row r="3" spans="2:6" x14ac:dyDescent="0.2">
      <c r="B3" s="2" t="s">
        <v>58</v>
      </c>
      <c r="C3" s="2">
        <v>1</v>
      </c>
      <c r="D3" s="2"/>
      <c r="E3" s="2"/>
      <c r="F3" s="2"/>
    </row>
    <row r="4" spans="2:6" x14ac:dyDescent="0.2">
      <c r="B4" s="2" t="s">
        <v>57</v>
      </c>
      <c r="C4" s="6">
        <v>0.49519844873448893</v>
      </c>
      <c r="D4" s="2">
        <v>1</v>
      </c>
      <c r="E4" s="2"/>
      <c r="F4" s="2"/>
    </row>
    <row r="5" spans="2:6" x14ac:dyDescent="0.2">
      <c r="B5" s="2" t="s">
        <v>56</v>
      </c>
      <c r="C5" s="6">
        <v>0.34492308514079434</v>
      </c>
      <c r="D5" s="6">
        <v>0.77034415433391323</v>
      </c>
      <c r="E5" s="2">
        <v>1</v>
      </c>
      <c r="F5" s="2"/>
    </row>
    <row r="6" spans="2:6" ht="17" thickBot="1" x14ac:dyDescent="0.25">
      <c r="B6" s="3" t="s">
        <v>55</v>
      </c>
      <c r="C6" s="7">
        <v>-0.16057178519533838</v>
      </c>
      <c r="D6" s="7">
        <v>-0.72722954437333687</v>
      </c>
      <c r="E6" s="3">
        <v>-0.84534995216277631</v>
      </c>
      <c r="F6" s="3">
        <v>1</v>
      </c>
    </row>
    <row r="10" spans="2:6" ht="17" thickBot="1" x14ac:dyDescent="0.25"/>
    <row r="11" spans="2:6" x14ac:dyDescent="0.2">
      <c r="B11" s="4"/>
      <c r="C11" s="4" t="s">
        <v>86</v>
      </c>
      <c r="D11" s="4" t="s">
        <v>85</v>
      </c>
    </row>
    <row r="12" spans="2:6" x14ac:dyDescent="0.2">
      <c r="B12" s="2" t="s">
        <v>86</v>
      </c>
      <c r="C12" s="2">
        <v>1</v>
      </c>
      <c r="D12" s="2"/>
    </row>
    <row r="13" spans="2:6" x14ac:dyDescent="0.2">
      <c r="B13" s="2" t="s">
        <v>85</v>
      </c>
      <c r="C13" s="6">
        <v>0.49519844873448893</v>
      </c>
      <c r="D13" s="2">
        <v>1</v>
      </c>
    </row>
    <row r="14" spans="2:6" x14ac:dyDescent="0.2">
      <c r="B14" s="2" t="s">
        <v>87</v>
      </c>
      <c r="C14" s="6">
        <v>0.34492308514079434</v>
      </c>
      <c r="D14" s="6">
        <v>0.77034415433391323</v>
      </c>
    </row>
    <row r="15" spans="2:6" ht="17" thickBot="1" x14ac:dyDescent="0.25">
      <c r="B15" s="3" t="s">
        <v>88</v>
      </c>
      <c r="C15" s="7">
        <v>-0.16057178519533838</v>
      </c>
      <c r="D15" s="7">
        <v>-0.72722954437333687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4BA0-7BBC-6B4A-ACE6-96A50CA9706E}">
  <dimension ref="A1:O67"/>
  <sheetViews>
    <sheetView tabSelected="1" zoomScale="50" workbookViewId="0">
      <selection activeCell="V6" sqref="V6"/>
    </sheetView>
  </sheetViews>
  <sheetFormatPr baseColWidth="10" defaultRowHeight="16" x14ac:dyDescent="0.2"/>
  <cols>
    <col min="2" max="2" width="37.6640625" bestFit="1" customWidth="1"/>
    <col min="3" max="3" width="14.5" bestFit="1" customWidth="1"/>
    <col min="4" max="4" width="24" bestFit="1" customWidth="1"/>
    <col min="5" max="5" width="13" bestFit="1" customWidth="1"/>
    <col min="6" max="6" width="23" bestFit="1" customWidth="1"/>
  </cols>
  <sheetData>
    <row r="1" spans="1:15" x14ac:dyDescent="0.2">
      <c r="A1" s="10"/>
      <c r="B1" s="10"/>
      <c r="C1" s="10"/>
      <c r="D1" s="10">
        <v>7</v>
      </c>
      <c r="E1" s="10">
        <v>8</v>
      </c>
      <c r="F1" s="10">
        <v>9</v>
      </c>
      <c r="G1" s="10">
        <v>10</v>
      </c>
    </row>
    <row r="2" spans="1:15" x14ac:dyDescent="0.2">
      <c r="A2" s="10" t="s">
        <v>108</v>
      </c>
      <c r="B2" s="10" t="s">
        <v>107</v>
      </c>
      <c r="C2" s="10" t="s">
        <v>106</v>
      </c>
      <c r="D2" s="10" t="s">
        <v>97</v>
      </c>
      <c r="E2" s="10" t="s">
        <v>96</v>
      </c>
      <c r="F2" s="10" t="s">
        <v>95</v>
      </c>
      <c r="G2" s="10" t="s">
        <v>94</v>
      </c>
    </row>
    <row r="3" spans="1:15" x14ac:dyDescent="0.2">
      <c r="A3" s="10" t="s">
        <v>105</v>
      </c>
      <c r="B3" s="10" t="str">
        <f>VLOOKUP(C3,Cluster,2,0)</f>
        <v>Glen-Fallstaff</v>
      </c>
      <c r="C3" s="10">
        <v>18</v>
      </c>
      <c r="D3" s="10">
        <f>VLOOKUP($C3,Cluster,D$1,0)</f>
        <v>-0.50176403472984743</v>
      </c>
      <c r="E3" s="10">
        <f>VLOOKUP($C3,Cluster,E$1,0)</f>
        <v>-0.34777248733840216</v>
      </c>
      <c r="F3" s="10">
        <f>VLOOKUP($C3,Cluster,F$1,0)</f>
        <v>-0.45518511920354321</v>
      </c>
      <c r="G3" s="10">
        <f>VLOOKUP($C3,Cluster,G$1,0)</f>
        <v>0.14292153773492777</v>
      </c>
    </row>
    <row r="4" spans="1:15" x14ac:dyDescent="0.2">
      <c r="A4" s="10" t="s">
        <v>104</v>
      </c>
      <c r="B4" s="10" t="str">
        <f>VLOOKUP(C4,Cluster,2,0)</f>
        <v>Northwood</v>
      </c>
      <c r="C4" s="10">
        <v>40</v>
      </c>
      <c r="D4" s="10">
        <f>VLOOKUP($C4,Cluster,D$1,0)</f>
        <v>0.98270412752094971</v>
      </c>
      <c r="E4" s="10">
        <f>VLOOKUP($C4,Cluster,E$1,0)</f>
        <v>0.20664669084887916</v>
      </c>
      <c r="F4" s="10">
        <f>VLOOKUP($C4,Cluster,F$1,0)</f>
        <v>-0.60716349630053801</v>
      </c>
      <c r="G4" s="10">
        <f>VLOOKUP($C4,Cluster,G$1,0)</f>
        <v>0.75999542309449408</v>
      </c>
    </row>
    <row r="5" spans="1:15" x14ac:dyDescent="0.2">
      <c r="A5" s="10" t="s">
        <v>103</v>
      </c>
      <c r="B5" s="10" t="str">
        <f>VLOOKUP(C5,Cluster,2,0)</f>
        <v>Greater Roland Park/Poplar Hill</v>
      </c>
      <c r="C5" s="10">
        <v>22</v>
      </c>
      <c r="D5" s="10">
        <f>VLOOKUP($C5,Cluster,D$1,0)</f>
        <v>1.5183759433730506</v>
      </c>
      <c r="E5" s="10">
        <f>VLOOKUP($C5,Cluster,E$1,0)</f>
        <v>2.7126800562263962</v>
      </c>
      <c r="F5" s="10">
        <f>VLOOKUP($C5,Cluster,F$1,0)</f>
        <v>2.519891598244536</v>
      </c>
      <c r="G5" s="10">
        <f>VLOOKUP($C5,Cluster,G$1,0)</f>
        <v>-1.9839616147095267</v>
      </c>
    </row>
    <row r="6" spans="1:15" x14ac:dyDescent="0.2">
      <c r="A6" s="10"/>
      <c r="B6" s="10"/>
      <c r="C6" s="10"/>
      <c r="D6" s="10"/>
      <c r="E6" s="10"/>
      <c r="F6" s="10"/>
      <c r="G6" s="10"/>
    </row>
    <row r="7" spans="1:15" x14ac:dyDescent="0.2">
      <c r="A7" s="10"/>
      <c r="B7" s="10"/>
      <c r="C7" s="10"/>
      <c r="D7" s="10"/>
      <c r="E7" s="10"/>
      <c r="F7" s="10"/>
      <c r="G7" s="10"/>
    </row>
    <row r="10" spans="1:15" x14ac:dyDescent="0.2">
      <c r="B10" t="s">
        <v>102</v>
      </c>
      <c r="C10">
        <f>AVERAGE(C13:C67)</f>
        <v>78.228950727272704</v>
      </c>
      <c r="D10">
        <f>AVERAGE(D13:D67)</f>
        <v>47110.104363999999</v>
      </c>
      <c r="E10">
        <f>AVERAGE(E13:E67)</f>
        <v>13.554997624074074</v>
      </c>
      <c r="F10">
        <f>AVERAGE(F13:F67)</f>
        <v>74.665214490909108</v>
      </c>
      <c r="M10" t="s">
        <v>101</v>
      </c>
      <c r="N10">
        <f>SUM(N13:N67)</f>
        <v>85.375674613493985</v>
      </c>
    </row>
    <row r="11" spans="1:15" x14ac:dyDescent="0.2">
      <c r="B11" t="s">
        <v>100</v>
      </c>
      <c r="C11">
        <f>STDEV(C13:C67)</f>
        <v>6.435197630318779</v>
      </c>
      <c r="D11">
        <f>STDEV(D13:D67)</f>
        <v>22418.572767700003</v>
      </c>
      <c r="E11">
        <f>STDEV(E13:E67)</f>
        <v>20.002845523609111</v>
      </c>
      <c r="F11">
        <f>STDEV(F13:F67)</f>
        <v>28.440678525511881</v>
      </c>
    </row>
    <row r="12" spans="1:15" x14ac:dyDescent="0.2">
      <c r="A12" t="s">
        <v>99</v>
      </c>
      <c r="B12" s="1" t="s">
        <v>98</v>
      </c>
      <c r="C12" s="1" t="s">
        <v>58</v>
      </c>
      <c r="D12" s="1" t="s">
        <v>57</v>
      </c>
      <c r="E12" s="1" t="s">
        <v>56</v>
      </c>
      <c r="F12" s="1" t="s">
        <v>55</v>
      </c>
      <c r="G12" s="1" t="s">
        <v>97</v>
      </c>
      <c r="H12" s="1" t="s">
        <v>96</v>
      </c>
      <c r="I12" s="1" t="s">
        <v>95</v>
      </c>
      <c r="J12" s="1" t="s">
        <v>94</v>
      </c>
      <c r="K12" s="1" t="s">
        <v>93</v>
      </c>
      <c r="L12" s="1" t="s">
        <v>92</v>
      </c>
      <c r="M12" s="1" t="s">
        <v>91</v>
      </c>
      <c r="N12" s="1" t="s">
        <v>90</v>
      </c>
      <c r="O12" s="1" t="s">
        <v>89</v>
      </c>
    </row>
    <row r="13" spans="1:15" x14ac:dyDescent="0.2">
      <c r="A13">
        <v>1</v>
      </c>
      <c r="B13" t="s">
        <v>54</v>
      </c>
      <c r="C13">
        <v>75.510204000000002</v>
      </c>
      <c r="D13">
        <v>37302.171049999997</v>
      </c>
      <c r="F13">
        <v>92.45</v>
      </c>
      <c r="G13">
        <f>STANDARDIZE(C13,C$10,C$11)</f>
        <v>-0.42248068877692324</v>
      </c>
      <c r="H13">
        <f>STANDARDIZE(D13,D$10,D$11)</f>
        <v>-0.43749142354552439</v>
      </c>
      <c r="I13">
        <f>STANDARDIZE(E13,E$10,E$11)</f>
        <v>-0.67765346725670994</v>
      </c>
      <c r="J13">
        <f>STANDARDIZE(F13,F$10,F$11)</f>
        <v>0.62532915637499897</v>
      </c>
      <c r="K13">
        <f>SUMXMY2($D$3:$G$3,G13:J13)</f>
        <v>0.29654461286711803</v>
      </c>
      <c r="L13">
        <f>SUMXMY2($D$4:$G$4,G13:J13)</f>
        <v>2.4125621177672332</v>
      </c>
      <c r="M13">
        <f>SUMXMY2($D$5:$G$5,G13:J13)</f>
        <v>30.723197592507198</v>
      </c>
      <c r="N13">
        <f>MIN(K13:M13)</f>
        <v>0.29654461286711803</v>
      </c>
      <c r="O13">
        <f>MATCH(N13,K13:M13,0)</f>
        <v>1</v>
      </c>
    </row>
    <row r="14" spans="1:15" x14ac:dyDescent="0.2">
      <c r="A14">
        <v>2</v>
      </c>
      <c r="B14" t="s">
        <v>53</v>
      </c>
      <c r="C14">
        <v>86.111110999999994</v>
      </c>
      <c r="D14">
        <v>53565.079700000002</v>
      </c>
      <c r="E14">
        <v>2.7</v>
      </c>
      <c r="F14">
        <v>93.25</v>
      </c>
      <c r="G14">
        <f>STANDARDIZE(C14,C$10,C$11)</f>
        <v>1.224851313903911</v>
      </c>
      <c r="H14">
        <f>STANDARDIZE(D14,D$10,D$11)</f>
        <v>0.2879298072578525</v>
      </c>
      <c r="I14">
        <f>STANDARDIZE(E14,E$10,E$11)</f>
        <v>-0.54267267180872114</v>
      </c>
      <c r="J14">
        <f>STANDARDIZE(F14,F$10,F$11)</f>
        <v>0.65345788049395348</v>
      </c>
      <c r="K14">
        <f>SUMXMY2($D$3:$G$3,G14:J14)</f>
        <v>3.653619398631224</v>
      </c>
      <c r="L14">
        <f>SUMXMY2($D$4:$G$4,G14:J14)</f>
        <v>8.0751519313335629E-2</v>
      </c>
      <c r="M14">
        <f>SUMXMY2($D$5:$G$5,G14:J14)</f>
        <v>22.30085197986423</v>
      </c>
      <c r="N14">
        <f>MIN(K14:M14)</f>
        <v>8.0751519313335629E-2</v>
      </c>
      <c r="O14">
        <f>MATCH(N14,K14:M14,0)</f>
        <v>2</v>
      </c>
    </row>
    <row r="15" spans="1:15" x14ac:dyDescent="0.2">
      <c r="A15">
        <v>3</v>
      </c>
      <c r="B15" t="s">
        <v>52</v>
      </c>
      <c r="C15">
        <v>84.234234000000001</v>
      </c>
      <c r="D15">
        <v>40482.359649999999</v>
      </c>
      <c r="E15">
        <v>1.79</v>
      </c>
      <c r="F15">
        <v>95.52</v>
      </c>
      <c r="G15">
        <f>STANDARDIZE(C15,C$10,C$11)</f>
        <v>0.93319329377454019</v>
      </c>
      <c r="H15">
        <f>STANDARDIZE(D15,D$10,D$11)</f>
        <v>-0.29563633611632284</v>
      </c>
      <c r="I15">
        <f>STANDARDIZE(E15,E$10,E$11)</f>
        <v>-0.58816619916341362</v>
      </c>
      <c r="J15">
        <f>STANDARDIZE(F15,F$10,F$11)</f>
        <v>0.73327313518148696</v>
      </c>
      <c r="K15">
        <f>SUMXMY2($D$3:$G$3,G15:J15)</f>
        <v>2.4280196891276979</v>
      </c>
      <c r="L15">
        <f>SUMXMY2($D$4:$G$4,G15:J15)</f>
        <v>0.25581453980541224</v>
      </c>
      <c r="M15">
        <f>SUMXMY2($D$5:$G$5,G15:J15)</f>
        <v>26.435794207872679</v>
      </c>
      <c r="N15">
        <f>MIN(K15:M15)</f>
        <v>0.25581453980541224</v>
      </c>
      <c r="O15">
        <f>MATCH(N15,K15:M15,0)</f>
        <v>2</v>
      </c>
    </row>
    <row r="16" spans="1:15" x14ac:dyDescent="0.2">
      <c r="A16">
        <v>4</v>
      </c>
      <c r="B16" t="s">
        <v>51</v>
      </c>
      <c r="C16">
        <v>74.747474999999994</v>
      </c>
      <c r="D16">
        <v>38603.930229999998</v>
      </c>
      <c r="E16">
        <v>27.63</v>
      </c>
      <c r="F16">
        <v>51.4</v>
      </c>
      <c r="G16">
        <f>STANDARDIZE(C16,C$10,C$11)</f>
        <v>-0.54100525380449704</v>
      </c>
      <c r="H16">
        <f>STANDARDIZE(D16,D$10,D$11)</f>
        <v>-0.3794253194501051</v>
      </c>
      <c r="I16">
        <f>STANDARDIZE(E16,E$10,E$11)</f>
        <v>0.70365000616104212</v>
      </c>
      <c r="J16">
        <f>STANDARDIZE(F16,F$10,F$11)</f>
        <v>-0.81802599997885872</v>
      </c>
      <c r="K16">
        <f>SUMXMY2($D$3:$G$3,G16:J16)</f>
        <v>2.2688607930720996</v>
      </c>
      <c r="L16">
        <f>SUMXMY2($D$4:$G$4,G16:J16)</f>
        <v>6.873554329909112</v>
      </c>
      <c r="M16">
        <f>SUMXMY2($D$5:$G$5,G16:J16)</f>
        <v>18.46030594808731</v>
      </c>
      <c r="N16">
        <f>MIN(K16:M16)</f>
        <v>2.2688607930720996</v>
      </c>
      <c r="O16">
        <f>MATCH(N16,K16:M16,0)</f>
        <v>1</v>
      </c>
    </row>
    <row r="17" spans="1:15" x14ac:dyDescent="0.2">
      <c r="A17">
        <v>5</v>
      </c>
      <c r="B17" t="s">
        <v>50</v>
      </c>
      <c r="C17">
        <v>80</v>
      </c>
      <c r="D17">
        <v>103281.8322</v>
      </c>
      <c r="E17">
        <v>51.72</v>
      </c>
      <c r="F17">
        <v>15.52</v>
      </c>
      <c r="G17">
        <f>STANDARDIZE(C17,C$10,C$11)</f>
        <v>0.2752128799251134</v>
      </c>
      <c r="H17">
        <f>STANDARDIZE(D17,D$10,D$11)</f>
        <v>2.5055889336956598</v>
      </c>
      <c r="I17">
        <f>STANDARDIZE(E17,E$10,E$11)</f>
        <v>1.90797865888032</v>
      </c>
      <c r="J17">
        <f>STANDARDIZE(F17,F$10,F$11)</f>
        <v>-2.0795992767139722</v>
      </c>
      <c r="K17">
        <f>SUMXMY2($D$3:$G$3,G17:J17)</f>
        <v>19.269506337658463</v>
      </c>
      <c r="L17">
        <f>SUMXMY2($D$4:$G$4,G17:J17)</f>
        <v>20.174917421318241</v>
      </c>
      <c r="M17">
        <f>SUMXMY2($D$5:$G$5,G17:J17)</f>
        <v>1.9719251431073315</v>
      </c>
      <c r="N17">
        <f>MIN(K17:M17)</f>
        <v>1.9719251431073315</v>
      </c>
      <c r="O17">
        <f>MATCH(N17,K17:M17,0)</f>
        <v>3</v>
      </c>
    </row>
    <row r="18" spans="1:15" x14ac:dyDescent="0.2">
      <c r="A18">
        <v>6</v>
      </c>
      <c r="B18" t="s">
        <v>49</v>
      </c>
      <c r="C18">
        <v>83.534137000000001</v>
      </c>
      <c r="D18">
        <v>39807.03213</v>
      </c>
      <c r="E18">
        <v>3.08</v>
      </c>
      <c r="F18">
        <v>89.91</v>
      </c>
      <c r="G18">
        <f>STANDARDIZE(C18,C$10,C$11)</f>
        <v>0.82440145237070139</v>
      </c>
      <c r="H18">
        <f>STANDARDIZE(D18,D$10,D$11)</f>
        <v>-0.32575990941412841</v>
      </c>
      <c r="I18">
        <f>STANDARDIZE(E18,E$10,E$11)</f>
        <v>-0.52367537467159686</v>
      </c>
      <c r="J18">
        <f>STANDARDIZE(F18,F$10,F$11)</f>
        <v>0.53602045729731795</v>
      </c>
      <c r="K18">
        <f>SUMXMY2($D$3:$G$3,G18:J18)</f>
        <v>1.9184171284187059</v>
      </c>
      <c r="L18">
        <f>SUMXMY2($D$4:$G$4,G18:J18)</f>
        <v>0.36565157672031406</v>
      </c>
      <c r="M18">
        <f>SUMXMY2($D$5:$G$5,G18:J18)</f>
        <v>25.327327580825347</v>
      </c>
      <c r="N18">
        <f>MIN(K18:M18)</f>
        <v>0.36565157672031406</v>
      </c>
      <c r="O18">
        <f>MATCH(N18,K18:M18,0)</f>
        <v>2</v>
      </c>
    </row>
    <row r="19" spans="1:15" x14ac:dyDescent="0.2">
      <c r="A19">
        <v>7</v>
      </c>
      <c r="B19" t="s">
        <v>48</v>
      </c>
      <c r="C19">
        <v>71.276595999999998</v>
      </c>
      <c r="D19">
        <v>23585.14141</v>
      </c>
      <c r="E19">
        <v>1.17</v>
      </c>
      <c r="F19">
        <v>95.39</v>
      </c>
      <c r="G19">
        <f>STANDARDIZE(C19,C$10,C$11)</f>
        <v>-1.0803638251166356</v>
      </c>
      <c r="H19">
        <f>STANDARDIZE(D19,D$10,D$11)</f>
        <v>-1.0493514996589814</v>
      </c>
      <c r="I19">
        <f>STANDARDIZE(E19,E$10,E$11)</f>
        <v>-0.61916178922924814</v>
      </c>
      <c r="J19">
        <f>STANDARDIZE(F19,F$10,F$11)</f>
        <v>0.72870221751215702</v>
      </c>
      <c r="K19">
        <f>SUMXMY2($D$3:$G$3,G19:J19)</f>
        <v>1.1970181810773464</v>
      </c>
      <c r="L19">
        <f>SUMXMY2($D$4:$G$4,G19:J19)</f>
        <v>5.8349040555080807</v>
      </c>
      <c r="M19">
        <f>SUMXMY2($D$5:$G$5,G19:J19)</f>
        <v>38.118531047861453</v>
      </c>
      <c r="N19">
        <f>MIN(K19:M19)</f>
        <v>1.1970181810773464</v>
      </c>
      <c r="O19">
        <f>MATCH(N19,K19:M19,0)</f>
        <v>1</v>
      </c>
    </row>
    <row r="20" spans="1:15" x14ac:dyDescent="0.2">
      <c r="A20">
        <v>8</v>
      </c>
      <c r="B20" t="s">
        <v>47</v>
      </c>
      <c r="C20">
        <v>81.967213000000001</v>
      </c>
      <c r="D20">
        <v>48622.463770000002</v>
      </c>
      <c r="E20">
        <v>6.74</v>
      </c>
      <c r="F20">
        <v>86.2</v>
      </c>
      <c r="G20">
        <f>STANDARDIZE(C20,C$10,C$11)</f>
        <v>0.5809086973669394</v>
      </c>
      <c r="H20">
        <f>STANDARDIZE(D20,D$10,D$11)</f>
        <v>6.7460110938862464E-2</v>
      </c>
      <c r="I20">
        <f>STANDARDIZE(E20,E$10,E$11)</f>
        <v>-0.34070140750876754</v>
      </c>
      <c r="J20">
        <f>STANDARDIZE(F20,F$10,F$11)</f>
        <v>0.40557349919566626</v>
      </c>
      <c r="K20">
        <f>SUMXMY2($D$3:$G$3,G20:J20)</f>
        <v>1.4266909286005944</v>
      </c>
      <c r="L20">
        <f>SUMXMY2($D$4:$G$4,G20:J20)</f>
        <v>0.37742941662311358</v>
      </c>
      <c r="M20">
        <f>SUMXMY2($D$5:$G$5,G20:J20)</f>
        <v>21.768903801431883</v>
      </c>
      <c r="N20">
        <f>MIN(K20:M20)</f>
        <v>0.37742941662311358</v>
      </c>
      <c r="O20">
        <f>MATCH(N20,K20:M20,0)</f>
        <v>2</v>
      </c>
    </row>
    <row r="21" spans="1:15" x14ac:dyDescent="0.2">
      <c r="A21">
        <v>9</v>
      </c>
      <c r="B21" t="s">
        <v>46</v>
      </c>
      <c r="C21">
        <v>80</v>
      </c>
      <c r="D21">
        <v>33108.234320000003</v>
      </c>
      <c r="E21">
        <v>14.28</v>
      </c>
      <c r="F21">
        <v>56.29</v>
      </c>
      <c r="G21">
        <f>STANDARDIZE(C21,C$10,C$11)</f>
        <v>0.2752128799251134</v>
      </c>
      <c r="H21">
        <f>STANDARDIZE(D21,D$10,D$11)</f>
        <v>-0.62456563087608608</v>
      </c>
      <c r="I21">
        <f>STANDARDIZE(E21,E$10,E$11)</f>
        <v>3.6244962001541911E-2</v>
      </c>
      <c r="J21">
        <f>STANDARDIZE(F21,F$10,F$11)</f>
        <v>-0.64608917380174868</v>
      </c>
      <c r="K21">
        <f>SUMXMY2($D$3:$G$3,G21:J21)</f>
        <v>1.5443489978490641</v>
      </c>
      <c r="L21">
        <f>SUMXMY2($D$4:$G$4,G21:J21)</f>
        <v>3.5825061270556491</v>
      </c>
      <c r="M21">
        <f>SUMXMY2($D$5:$G$5,G21:J21)</f>
        <v>20.641066460267055</v>
      </c>
      <c r="N21">
        <f>MIN(K21:M21)</f>
        <v>1.5443489978490641</v>
      </c>
      <c r="O21">
        <f>MATCH(N21,K21:M21,0)</f>
        <v>1</v>
      </c>
    </row>
    <row r="22" spans="1:15" x14ac:dyDescent="0.2">
      <c r="A22">
        <v>10</v>
      </c>
      <c r="B22" t="s">
        <v>45</v>
      </c>
      <c r="C22">
        <v>76.530612000000005</v>
      </c>
      <c r="D22">
        <v>29828.579549999999</v>
      </c>
      <c r="E22">
        <v>1.05</v>
      </c>
      <c r="F22">
        <v>96.65</v>
      </c>
      <c r="G22">
        <f>STANDARDIZE(C22,C$10,C$11)</f>
        <v>-0.26391399687107486</v>
      </c>
      <c r="H22">
        <f>STANDARDIZE(D22,D$10,D$11)</f>
        <v>-0.77085749360899081</v>
      </c>
      <c r="I22">
        <f>STANDARDIZE(E22,E$10,E$11)</f>
        <v>-0.6251609356936032</v>
      </c>
      <c r="J22">
        <f>STANDARDIZE(F22,F$10,F$11)</f>
        <v>0.77300495799951074</v>
      </c>
      <c r="K22">
        <f>SUMXMY2($D$3:$G$3,G22:J22)</f>
        <v>0.66147045772418123</v>
      </c>
      <c r="L22">
        <f>SUMXMY2($D$4:$G$4,G22:J22)</f>
        <v>2.5100643345184865</v>
      </c>
      <c r="M22">
        <f>SUMXMY2($D$5:$G$5,G22:J22)</f>
        <v>32.803811416474261</v>
      </c>
      <c r="N22">
        <f>MIN(K22:M22)</f>
        <v>0.66147045772418123</v>
      </c>
      <c r="O22">
        <f>MATCH(N22,K22:M22,0)</f>
        <v>1</v>
      </c>
    </row>
    <row r="23" spans="1:15" x14ac:dyDescent="0.2">
      <c r="A23">
        <v>11</v>
      </c>
      <c r="B23" t="s">
        <v>44</v>
      </c>
      <c r="C23">
        <v>88.235293999999996</v>
      </c>
      <c r="D23">
        <v>58882.090429999997</v>
      </c>
      <c r="E23">
        <v>7.31</v>
      </c>
      <c r="F23">
        <v>79.14</v>
      </c>
      <c r="G23">
        <f>STANDARDIZE(C23,C$10,C$11)</f>
        <v>1.554939544604415</v>
      </c>
      <c r="H23">
        <f>STANDARDIZE(D23,D$10,D$11)</f>
        <v>0.52509971031522207</v>
      </c>
      <c r="I23">
        <f>STANDARDIZE(E23,E$10,E$11)</f>
        <v>-0.31220546180308106</v>
      </c>
      <c r="J23">
        <f>STANDARDIZE(F23,F$10,F$11)</f>
        <v>0.15733750884589187</v>
      </c>
      <c r="K23">
        <f>SUMXMY2($D$3:$G$3,G23:J23)</f>
        <v>5.01258648933646</v>
      </c>
      <c r="L23">
        <f>SUMXMY2($D$4:$G$4,G23:J23)</f>
        <v>0.87906250189299684</v>
      </c>
      <c r="M23">
        <f>SUMXMY2($D$5:$G$5,G23:J23)</f>
        <v>17.392780360821419</v>
      </c>
      <c r="N23">
        <f>MIN(K23:M23)</f>
        <v>0.87906250189299684</v>
      </c>
      <c r="O23">
        <f>MATCH(N23,K23:M23,0)</f>
        <v>2</v>
      </c>
    </row>
    <row r="24" spans="1:15" x14ac:dyDescent="0.2">
      <c r="A24">
        <v>12</v>
      </c>
      <c r="B24" t="s">
        <v>43</v>
      </c>
      <c r="C24">
        <v>85</v>
      </c>
      <c r="D24">
        <v>39124.175000000003</v>
      </c>
      <c r="E24">
        <v>1.41</v>
      </c>
      <c r="F24">
        <v>97.66</v>
      </c>
      <c r="G24">
        <f>STANDARDIZE(C24,C$10,C$11)</f>
        <v>1.0521897945800742</v>
      </c>
      <c r="H24">
        <f>STANDARDIZE(D24,D$10,D$11)</f>
        <v>-0.35621934753606971</v>
      </c>
      <c r="I24">
        <f>STANDARDIZE(E24,E$10,E$11)</f>
        <v>-0.60716349630053801</v>
      </c>
      <c r="J24">
        <f>STANDARDIZE(F24,F$10,F$11)</f>
        <v>0.80851747219969061</v>
      </c>
      <c r="K24">
        <f>SUMXMY2($D$3:$G$3,G24:J24)</f>
        <v>2.8809592281552248</v>
      </c>
      <c r="L24">
        <f>SUMXMY2($D$4:$G$4,G24:J24)</f>
        <v>0.32400082434318528</v>
      </c>
      <c r="M24">
        <f>SUMXMY2($D$5:$G$5,G24:J24)</f>
        <v>27.211886090885681</v>
      </c>
      <c r="N24">
        <f>MIN(K24:M24)</f>
        <v>0.32400082434318528</v>
      </c>
      <c r="O24">
        <f>MATCH(N24,K24:M24,0)</f>
        <v>2</v>
      </c>
    </row>
    <row r="25" spans="1:15" x14ac:dyDescent="0.2">
      <c r="A25">
        <v>13</v>
      </c>
      <c r="B25" t="s">
        <v>42</v>
      </c>
      <c r="C25">
        <v>82.5</v>
      </c>
      <c r="D25">
        <v>44053.593260000001</v>
      </c>
      <c r="E25">
        <v>0.54</v>
      </c>
      <c r="F25">
        <v>96.61</v>
      </c>
      <c r="G25">
        <f>STANDARDIZE(C25,C$10,C$11)</f>
        <v>0.66370133725259384</v>
      </c>
      <c r="H25">
        <f>STANDARDIZE(D25,D$10,D$11)</f>
        <v>-0.13633834480327514</v>
      </c>
      <c r="I25">
        <f>STANDARDIZE(E25,E$10,E$11)</f>
        <v>-0.6506573081671122</v>
      </c>
      <c r="J25">
        <f>STANDARDIZE(F25,F$10,F$11)</f>
        <v>0.77159852179356281</v>
      </c>
      <c r="K25">
        <f>SUMXMY2($D$3:$G$3,G25:J25)</f>
        <v>1.8364580568630051</v>
      </c>
      <c r="L25">
        <f>SUMXMY2($D$4:$G$4,G25:J25)</f>
        <v>0.22142785845041152</v>
      </c>
      <c r="M25">
        <f>SUMXMY2($D$5:$G$5,G25:J25)</f>
        <v>26.49286656558585</v>
      </c>
      <c r="N25">
        <f>MIN(K25:M25)</f>
        <v>0.22142785845041152</v>
      </c>
      <c r="O25">
        <f>MATCH(N25,K25:M25,0)</f>
        <v>2</v>
      </c>
    </row>
    <row r="26" spans="1:15" x14ac:dyDescent="0.2">
      <c r="A26">
        <v>14</v>
      </c>
      <c r="B26" t="s">
        <v>41</v>
      </c>
      <c r="C26">
        <v>63.636364</v>
      </c>
      <c r="D26">
        <v>47654.836159999999</v>
      </c>
      <c r="E26">
        <v>14.04</v>
      </c>
      <c r="F26">
        <v>75.88</v>
      </c>
      <c r="G26">
        <f>STANDARDIZE(C26,C$10,C$11)</f>
        <v>-2.2676206024382553</v>
      </c>
      <c r="H26">
        <f>STANDARDIZE(D26,D$10,D$11)</f>
        <v>2.4298237075325017E-2</v>
      </c>
      <c r="I26">
        <f>STANDARDIZE(E26,E$10,E$11)</f>
        <v>2.4246669072831788E-2</v>
      </c>
      <c r="J26">
        <f>STANDARDIZE(F26,F$10,F$11)</f>
        <v>4.2712958061151732E-2</v>
      </c>
      <c r="K26">
        <f>SUMXMY2($D$3:$G$3,G26:J26)</f>
        <v>3.496582640734792</v>
      </c>
      <c r="L26">
        <f>SUMXMY2($D$4:$G$4,G26:J26)</f>
        <v>11.511034740359118</v>
      </c>
      <c r="M26">
        <f>SUMXMY2($D$5:$G$5,G26:J26)</f>
        <v>31.896820086852816</v>
      </c>
      <c r="N26">
        <f>MIN(K26:M26)</f>
        <v>3.496582640734792</v>
      </c>
      <c r="O26">
        <f>MATCH(N26,K26:M26,0)</f>
        <v>1</v>
      </c>
    </row>
    <row r="27" spans="1:15" x14ac:dyDescent="0.2">
      <c r="A27">
        <v>15</v>
      </c>
      <c r="B27" t="s">
        <v>40</v>
      </c>
      <c r="C27">
        <v>72.727272999999997</v>
      </c>
      <c r="D27">
        <v>39102.050239999997</v>
      </c>
      <c r="E27">
        <v>0.68</v>
      </c>
      <c r="F27">
        <v>97.72</v>
      </c>
      <c r="G27">
        <f>STANDARDIZE(C27,C$10,C$11)</f>
        <v>-0.85493531719245297</v>
      </c>
      <c r="H27">
        <f>STANDARDIZE(D27,D$10,D$11)</f>
        <v>-0.35720624176119553</v>
      </c>
      <c r="I27">
        <f>STANDARDIZE(E27,E$10,E$11)</f>
        <v>-0.64365830395869805</v>
      </c>
      <c r="J27">
        <f>STANDARDIZE(F27,F$10,F$11)</f>
        <v>0.81062712650861224</v>
      </c>
      <c r="K27">
        <f>SUMXMY2($D$3:$G$3,G27:J27)</f>
        <v>0.60617184513015443</v>
      </c>
      <c r="L27">
        <f>SUMXMY2($D$4:$G$4,G27:J27)</f>
        <v>3.6987442987561865</v>
      </c>
      <c r="M27">
        <f>SUMXMY2($D$5:$G$5,G27:J27)</f>
        <v>32.874582438372258</v>
      </c>
      <c r="N27">
        <f>MIN(K27:M27)</f>
        <v>0.60617184513015443</v>
      </c>
      <c r="O27">
        <f>MATCH(N27,K27:M27,0)</f>
        <v>1</v>
      </c>
    </row>
    <row r="28" spans="1:15" x14ac:dyDescent="0.2">
      <c r="A28">
        <v>16</v>
      </c>
      <c r="B28" t="s">
        <v>39</v>
      </c>
      <c r="C28">
        <v>83.333332999999996</v>
      </c>
      <c r="D28">
        <v>87653.814809999996</v>
      </c>
      <c r="E28">
        <v>27.27</v>
      </c>
      <c r="F28">
        <v>23.8</v>
      </c>
      <c r="G28">
        <f>STANDARDIZE(C28,C$10,C$11)</f>
        <v>0.79319743789662567</v>
      </c>
      <c r="H28">
        <f>STANDARDIZE(D28,D$10,D$11)</f>
        <v>1.8084875815294603</v>
      </c>
      <c r="I28">
        <f>STANDARDIZE(E28,E$10,E$11)</f>
        <v>0.68565256676797703</v>
      </c>
      <c r="J28">
        <f>STANDARDIZE(F28,F$10,F$11)</f>
        <v>-1.7884669820827923</v>
      </c>
      <c r="K28">
        <f>SUMXMY2($D$3:$G$3,G28:J28)</f>
        <v>11.358154940397501</v>
      </c>
      <c r="L28">
        <f>SUMXMY2($D$4:$G$4,G28:J28)</f>
        <v>10.767841027998701</v>
      </c>
      <c r="M28">
        <f>SUMXMY2($D$5:$G$5,G28:J28)</f>
        <v>4.7460988720815172</v>
      </c>
      <c r="N28">
        <f>MIN(K28:M28)</f>
        <v>4.7460988720815172</v>
      </c>
      <c r="O28">
        <f>MATCH(N28,K28:M28,0)</f>
        <v>3</v>
      </c>
    </row>
    <row r="29" spans="1:15" x14ac:dyDescent="0.2">
      <c r="A29">
        <v>17</v>
      </c>
      <c r="B29" t="s">
        <v>38</v>
      </c>
      <c r="C29">
        <v>80.645161000000002</v>
      </c>
      <c r="D29">
        <v>40478.627659999998</v>
      </c>
      <c r="E29">
        <v>0.86</v>
      </c>
      <c r="F29">
        <v>96.93</v>
      </c>
      <c r="G29">
        <f>STANDARDIZE(C29,C$10,C$11)</f>
        <v>0.37546792057225548</v>
      </c>
      <c r="H29">
        <f>STANDARDIZE(D29,D$10,D$11)</f>
        <v>-0.29580280478668253</v>
      </c>
      <c r="I29">
        <f>STANDARDIZE(E29,E$10,E$11)</f>
        <v>-0.6346595842621654</v>
      </c>
      <c r="J29">
        <f>STANDARDIZE(F29,F$10,F$11)</f>
        <v>0.78285001144114486</v>
      </c>
      <c r="K29">
        <f>SUMXMY2($D$3:$G$3,G29:J29)</f>
        <v>1.2139562863757243</v>
      </c>
      <c r="L29">
        <f>SUMXMY2($D$4:$G$4,G29:J29)</f>
        <v>0.62246967375555606</v>
      </c>
      <c r="M29">
        <f>SUMXMY2($D$5:$G$5,G29:J29)</f>
        <v>27.96364761124881</v>
      </c>
      <c r="N29">
        <f>MIN(K29:M29)</f>
        <v>0.62246967375555606</v>
      </c>
      <c r="O29">
        <f>MATCH(N29,K29:M29,0)</f>
        <v>2</v>
      </c>
    </row>
    <row r="30" spans="1:15" x14ac:dyDescent="0.2">
      <c r="A30">
        <v>18</v>
      </c>
      <c r="B30" t="s">
        <v>37</v>
      </c>
      <c r="C30">
        <v>75</v>
      </c>
      <c r="D30">
        <v>39313.541550000002</v>
      </c>
      <c r="E30">
        <v>4.45</v>
      </c>
      <c r="F30">
        <v>78.73</v>
      </c>
      <c r="G30">
        <f>STANDARDIZE(C30,C$10,C$11)</f>
        <v>-0.50176403472984743</v>
      </c>
      <c r="H30">
        <f>STANDARDIZE(D30,D$10,D$11)</f>
        <v>-0.34777248733840216</v>
      </c>
      <c r="I30">
        <f>STANDARDIZE(E30,E$10,E$11)</f>
        <v>-0.45518511920354321</v>
      </c>
      <c r="J30">
        <f>STANDARDIZE(F30,F$10,F$11)</f>
        <v>0.14292153773492777</v>
      </c>
      <c r="K30">
        <f>SUMXMY2($D$3:$G$3,G30:J30)</f>
        <v>0</v>
      </c>
      <c r="L30">
        <f>SUMXMY2($D$4:$G$4,G30:J30)</f>
        <v>2.9149039569759063</v>
      </c>
      <c r="M30">
        <f>SUMXMY2($D$5:$G$5,G30:J30)</f>
        <v>26.822048721395522</v>
      </c>
      <c r="N30">
        <f>MIN(K30:M30)</f>
        <v>0</v>
      </c>
      <c r="O30">
        <f>MATCH(N30,K30:M30,0)</f>
        <v>1</v>
      </c>
    </row>
    <row r="31" spans="1:15" x14ac:dyDescent="0.2">
      <c r="A31">
        <v>19</v>
      </c>
      <c r="B31" t="s">
        <v>36</v>
      </c>
      <c r="C31">
        <v>78.571428999999995</v>
      </c>
      <c r="D31">
        <v>34641.928569999996</v>
      </c>
      <c r="E31">
        <v>7.89</v>
      </c>
      <c r="F31">
        <v>81.44</v>
      </c>
      <c r="G31">
        <f>STANDARDIZE(C31,C$10,C$11)</f>
        <v>5.3219542336002193E-2</v>
      </c>
      <c r="H31">
        <f>STANDARDIZE(D31,D$10,D$11)</f>
        <v>-0.55615386060453276</v>
      </c>
      <c r="I31">
        <f>STANDARDIZE(E31,E$10,E$11)</f>
        <v>-0.28320958722536493</v>
      </c>
      <c r="J31">
        <f>STANDARDIZE(F31,F$10,F$11)</f>
        <v>0.23820759068788624</v>
      </c>
      <c r="K31">
        <f>SUMXMY2($D$3:$G$3,G31:J31)</f>
        <v>0.39008458302361576</v>
      </c>
      <c r="L31">
        <f>SUMXMY2($D$4:$G$4,G31:J31)</f>
        <v>1.8230149526467352</v>
      </c>
      <c r="M31">
        <f>SUMXMY2($D$5:$G$5,G31:J31)</f>
        <v>25.627370688723403</v>
      </c>
      <c r="N31">
        <f>MIN(K31:M31)</f>
        <v>0.39008458302361576</v>
      </c>
      <c r="O31">
        <f>MATCH(N31,K31:M31,0)</f>
        <v>1</v>
      </c>
    </row>
    <row r="32" spans="1:15" x14ac:dyDescent="0.2">
      <c r="A32">
        <v>20</v>
      </c>
      <c r="B32" t="s">
        <v>35</v>
      </c>
      <c r="C32">
        <v>77.981650999999999</v>
      </c>
      <c r="D32">
        <v>39829.034</v>
      </c>
      <c r="E32">
        <v>2.2400000000000002</v>
      </c>
      <c r="F32">
        <v>96.16</v>
      </c>
      <c r="G32">
        <f>STANDARDIZE(C32,C$10,C$11)</f>
        <v>-3.8429235818271797E-2</v>
      </c>
      <c r="H32">
        <f>STANDARDIZE(D32,D$10,D$11)</f>
        <v>-0.32477849680468257</v>
      </c>
      <c r="I32">
        <f>STANDARDIZE(E32,E$10,E$11)</f>
        <v>-0.56566939992208221</v>
      </c>
      <c r="J32">
        <f>STANDARDIZE(F32,F$10,F$11)</f>
        <v>0.75577611447665072</v>
      </c>
      <c r="K32">
        <f>SUMXMY2($D$3:$G$3,G32:J32)</f>
        <v>0.60300536800226434</v>
      </c>
      <c r="L32">
        <f>SUMXMY2($D$4:$G$4,G32:J32)</f>
        <v>1.3268656383965709</v>
      </c>
      <c r="M32">
        <f>SUMXMY2($D$5:$G$5,G32:J32)</f>
        <v>28.67664632547179</v>
      </c>
      <c r="N32">
        <f>MIN(K32:M32)</f>
        <v>0.60300536800226434</v>
      </c>
      <c r="O32">
        <f>MATCH(N32,K32:M32,0)</f>
        <v>1</v>
      </c>
    </row>
    <row r="33" spans="1:15" x14ac:dyDescent="0.2">
      <c r="A33">
        <v>21</v>
      </c>
      <c r="B33" t="s">
        <v>34</v>
      </c>
      <c r="C33">
        <v>85</v>
      </c>
      <c r="D33">
        <v>35968.392670000001</v>
      </c>
      <c r="E33">
        <v>0.61</v>
      </c>
      <c r="F33">
        <v>98.32</v>
      </c>
      <c r="G33">
        <f>STANDARDIZE(C33,C$10,C$11)</f>
        <v>1.0521897945800742</v>
      </c>
      <c r="H33">
        <f>STANDARDIZE(D33,D$10,D$11)</f>
        <v>-0.49698577199582644</v>
      </c>
      <c r="I33">
        <f>STANDARDIZE(E33,E$10,E$11)</f>
        <v>-0.64715780606290518</v>
      </c>
      <c r="J33">
        <f>STANDARDIZE(F33,F$10,F$11)</f>
        <v>0.83172366959782795</v>
      </c>
      <c r="K33">
        <f>SUMXMY2($D$3:$G$3,G33:J33)</f>
        <v>2.9483389973041052</v>
      </c>
      <c r="L33">
        <f>SUMXMY2($D$4:$G$4,G33:J33)</f>
        <v>0.50667138685536872</v>
      </c>
      <c r="M33">
        <f>SUMXMY2($D$5:$G$5,G33:J33)</f>
        <v>28.47756980377298</v>
      </c>
      <c r="N33">
        <f>MIN(K33:M33)</f>
        <v>0.50667138685536872</v>
      </c>
      <c r="O33">
        <f>MATCH(N33,K33:M33,0)</f>
        <v>2</v>
      </c>
    </row>
    <row r="34" spans="1:15" x14ac:dyDescent="0.2">
      <c r="A34">
        <v>22</v>
      </c>
      <c r="B34" t="s">
        <v>33</v>
      </c>
      <c r="C34">
        <v>88</v>
      </c>
      <c r="D34">
        <v>107924.5196</v>
      </c>
      <c r="E34">
        <v>63.96</v>
      </c>
      <c r="F34">
        <v>18.239999999999998</v>
      </c>
      <c r="G34">
        <f>STANDARDIZE(C34,C$10,C$11)</f>
        <v>1.5183759433730506</v>
      </c>
      <c r="H34">
        <f>STANDARDIZE(D34,D$10,D$11)</f>
        <v>2.7126800562263962</v>
      </c>
      <c r="I34">
        <f>STANDARDIZE(E34,E$10,E$11)</f>
        <v>2.519891598244536</v>
      </c>
      <c r="J34">
        <f>STANDARDIZE(F34,F$10,F$11)</f>
        <v>-1.9839616147095267</v>
      </c>
      <c r="K34">
        <f>SUMXMY2($D$3:$G$3,G34:J34)</f>
        <v>26.822048721395522</v>
      </c>
      <c r="L34">
        <f>SUMXMY2($D$4:$G$4,G34:J34)</f>
        <v>23.874921312318168</v>
      </c>
      <c r="M34">
        <f>SUMXMY2($D$5:$G$5,G34:J34)</f>
        <v>0</v>
      </c>
      <c r="N34">
        <f>MIN(K34:M34)</f>
        <v>0</v>
      </c>
      <c r="O34">
        <f>MATCH(N34,K34:M34,0)</f>
        <v>3</v>
      </c>
    </row>
    <row r="35" spans="1:15" x14ac:dyDescent="0.2">
      <c r="A35">
        <v>23</v>
      </c>
      <c r="B35" t="s">
        <v>32</v>
      </c>
      <c r="C35">
        <v>76.033057999999997</v>
      </c>
      <c r="D35">
        <v>32116.654050000001</v>
      </c>
      <c r="E35">
        <v>0.69</v>
      </c>
      <c r="F35">
        <v>98.04</v>
      </c>
      <c r="G35">
        <f>STANDARDIZE(C35,C$10,C$11)</f>
        <v>-0.34123159122992297</v>
      </c>
      <c r="H35">
        <f>STANDARDIZE(D35,D$10,D$11)</f>
        <v>-0.66879593403921345</v>
      </c>
      <c r="I35">
        <f>STANDARDIZE(E35,E$10,E$11)</f>
        <v>-0.6431583750866684</v>
      </c>
      <c r="J35">
        <f>STANDARDIZE(F35,F$10,F$11)</f>
        <v>0.82187861615619429</v>
      </c>
      <c r="K35">
        <f>SUMXMY2($D$3:$G$3,G35:J35)</f>
        <v>0.62514337801336972</v>
      </c>
      <c r="L35">
        <f>SUMXMY2($D$4:$G$4,G35:J35)</f>
        <v>2.5243307377376834</v>
      </c>
      <c r="M35">
        <f>SUMXMY2($D$5:$G$5,G35:J35)</f>
        <v>32.770144590430071</v>
      </c>
      <c r="N35">
        <f>MIN(K35:M35)</f>
        <v>0.62514337801336972</v>
      </c>
      <c r="O35">
        <f>MATCH(N35,K35:M35,0)</f>
        <v>1</v>
      </c>
    </row>
    <row r="36" spans="1:15" x14ac:dyDescent="0.2">
      <c r="A36">
        <v>24</v>
      </c>
      <c r="B36" t="s">
        <v>31</v>
      </c>
      <c r="C36">
        <v>74.193548000000007</v>
      </c>
      <c r="D36">
        <v>25376.762869999999</v>
      </c>
      <c r="E36">
        <v>0.71</v>
      </c>
      <c r="F36">
        <v>97.23</v>
      </c>
      <c r="G36">
        <f>STANDARDIZE(C36,C$10,C$11)</f>
        <v>-0.62708295208531084</v>
      </c>
      <c r="H36">
        <f>STANDARDIZE(D36,D$10,D$11)</f>
        <v>-0.9694346611267215</v>
      </c>
      <c r="I36">
        <f>STANDARDIZE(E36,E$10,E$11)</f>
        <v>-0.64215851734260931</v>
      </c>
      <c r="J36">
        <f>STANDARDIZE(F36,F$10,F$11)</f>
        <v>0.79339828298575277</v>
      </c>
      <c r="K36">
        <f>SUMXMY2($D$3:$G$3,G36:J36)</f>
        <v>0.86024773709014046</v>
      </c>
      <c r="L36">
        <f>SUMXMY2($D$4:$G$4,G36:J36)</f>
        <v>3.9769221906786592</v>
      </c>
      <c r="M36">
        <f>SUMXMY2($D$5:$G$5,G36:J36)</f>
        <v>35.873251598660453</v>
      </c>
      <c r="N36">
        <f>MIN(K36:M36)</f>
        <v>0.86024773709014046</v>
      </c>
      <c r="O36">
        <f>MATCH(N36,K36:M36,0)</f>
        <v>1</v>
      </c>
    </row>
    <row r="37" spans="1:15" x14ac:dyDescent="0.2">
      <c r="A37">
        <v>25</v>
      </c>
      <c r="B37" t="s">
        <v>30</v>
      </c>
      <c r="C37">
        <v>81.159419999999997</v>
      </c>
      <c r="D37">
        <v>61446.604059999998</v>
      </c>
      <c r="E37">
        <v>9.14</v>
      </c>
      <c r="F37">
        <v>86.79</v>
      </c>
      <c r="G37">
        <f>STANDARDIZE(C37,C$10,C$11)</f>
        <v>0.45538139480296391</v>
      </c>
      <c r="H37">
        <f>STANDARDIZE(D37,D$10,D$11)</f>
        <v>0.63949207849018785</v>
      </c>
      <c r="I37">
        <f>STANDARDIZE(E37,E$10,E$11)</f>
        <v>-0.22071847822166635</v>
      </c>
      <c r="J37">
        <f>STANDARDIZE(F37,F$10,F$11)</f>
        <v>0.42631843323339536</v>
      </c>
      <c r="K37">
        <f>SUMXMY2($D$3:$G$3,G37:J37)</f>
        <v>2.0261071023277579</v>
      </c>
      <c r="L37">
        <f>SUMXMY2($D$4:$G$4,G37:J37)</f>
        <v>0.72610447960426228</v>
      </c>
      <c r="M37">
        <f>SUMXMY2($D$5:$G$5,G37:J37)</f>
        <v>18.748459302059491</v>
      </c>
      <c r="N37">
        <f>MIN(K37:M37)</f>
        <v>0.72610447960426228</v>
      </c>
      <c r="O37">
        <f>MATCH(N37,K37:M37,0)</f>
        <v>2</v>
      </c>
    </row>
    <row r="38" spans="1:15" x14ac:dyDescent="0.2">
      <c r="A38">
        <v>26</v>
      </c>
      <c r="B38" t="s">
        <v>29</v>
      </c>
      <c r="C38">
        <v>69.767442000000003</v>
      </c>
      <c r="D38">
        <v>44641.928569999996</v>
      </c>
      <c r="E38">
        <v>2.19</v>
      </c>
      <c r="F38">
        <v>85.22</v>
      </c>
      <c r="G38">
        <f>STANDARDIZE(C38,C$10,C$11)</f>
        <v>-1.3148793888484736</v>
      </c>
      <c r="H38">
        <f>STANDARDIZE(D38,D$10,D$11)</f>
        <v>-0.11009513493901249</v>
      </c>
      <c r="I38">
        <f>STANDARDIZE(E38,E$10,E$11)</f>
        <v>-0.56816904428223025</v>
      </c>
      <c r="J38">
        <f>STANDARDIZE(F38,F$10,F$11)</f>
        <v>0.37111581214994671</v>
      </c>
      <c r="K38">
        <f>SUMXMY2($D$3:$G$3,G38:J38)</f>
        <v>0.7824850971490257</v>
      </c>
      <c r="L38">
        <f>SUMXMY2($D$4:$G$4,G38:J38)</f>
        <v>5.5319633179925214</v>
      </c>
      <c r="M38">
        <f>SUMXMY2($D$5:$G$5,G38:J38)</f>
        <v>31.07790377584648</v>
      </c>
      <c r="N38">
        <f>MIN(K38:M38)</f>
        <v>0.7824850971490257</v>
      </c>
      <c r="O38">
        <f>MATCH(N38,K38:M38,0)</f>
        <v>1</v>
      </c>
    </row>
    <row r="39" spans="1:15" x14ac:dyDescent="0.2">
      <c r="A39">
        <v>27</v>
      </c>
      <c r="B39" t="s">
        <v>28</v>
      </c>
      <c r="C39">
        <v>87.068966000000003</v>
      </c>
      <c r="D39">
        <v>54464.96226</v>
      </c>
      <c r="E39">
        <v>9.61</v>
      </c>
      <c r="F39">
        <v>84.2</v>
      </c>
      <c r="G39">
        <f>STANDARDIZE(C39,C$10,C$11)</f>
        <v>1.3736975584212778</v>
      </c>
      <c r="H39">
        <f>STANDARDIZE(D39,D$10,D$11)</f>
        <v>0.32806985405407507</v>
      </c>
      <c r="I39">
        <f>STANDARDIZE(E39,E$10,E$11)</f>
        <v>-0.19722182123627577</v>
      </c>
      <c r="J39">
        <f>STANDARDIZE(F39,F$10,F$11)</f>
        <v>0.33525168889827978</v>
      </c>
      <c r="K39">
        <f>SUMXMY2($D$3:$G$3,G39:J39)</f>
        <v>4.077655007948489</v>
      </c>
      <c r="L39">
        <f>SUMXMY2($D$4:$G$4,G39:J39)</f>
        <v>0.51607886426340288</v>
      </c>
      <c r="M39">
        <f>SUMXMY2($D$5:$G$5,G39:J39)</f>
        <v>18.468753333330717</v>
      </c>
      <c r="N39">
        <f>MIN(K39:M39)</f>
        <v>0.51607886426340288</v>
      </c>
      <c r="O39">
        <f>MATCH(N39,K39:M39,0)</f>
        <v>2</v>
      </c>
    </row>
    <row r="40" spans="1:15" x14ac:dyDescent="0.2">
      <c r="A40">
        <v>28</v>
      </c>
      <c r="B40" t="s">
        <v>27</v>
      </c>
      <c r="C40">
        <v>63.333333000000003</v>
      </c>
      <c r="D40">
        <v>74875.551439999996</v>
      </c>
      <c r="E40">
        <v>15.55</v>
      </c>
      <c r="F40">
        <v>14.53</v>
      </c>
      <c r="G40">
        <f>STANDARDIZE(C40,C$10,C$11)</f>
        <v>-2.3147102207232164</v>
      </c>
      <c r="H40">
        <f>STANDARDIZE(D40,D$10,D$11)</f>
        <v>1.2385019940254005</v>
      </c>
      <c r="I40">
        <f>STANDARDIZE(E40,E$10,E$11)</f>
        <v>9.9735928749299679E-2</v>
      </c>
      <c r="J40">
        <f>STANDARDIZE(F40,F$10,F$11)</f>
        <v>-2.1144085728111786</v>
      </c>
      <c r="K40">
        <f>SUMXMY2($D$3:$G$3,G40:J40)</f>
        <v>11.206517200973082</v>
      </c>
      <c r="L40">
        <f>SUMXMY2($D$4:$G$4,G40:J40)</f>
        <v>20.699571879514302</v>
      </c>
      <c r="M40">
        <f>SUMXMY2($D$5:$G$5,G40:J40)</f>
        <v>22.739920373928829</v>
      </c>
      <c r="N40">
        <f>MIN(K40:M40)</f>
        <v>11.206517200973082</v>
      </c>
      <c r="O40">
        <f>MATCH(N40,K40:M40,0)</f>
        <v>1</v>
      </c>
    </row>
    <row r="41" spans="1:15" x14ac:dyDescent="0.2">
      <c r="A41">
        <v>29</v>
      </c>
      <c r="B41" t="s">
        <v>26</v>
      </c>
      <c r="C41">
        <v>73.333332999999996</v>
      </c>
      <c r="D41">
        <v>50516.708100000003</v>
      </c>
      <c r="E41">
        <v>0.74</v>
      </c>
      <c r="F41">
        <v>96.09</v>
      </c>
      <c r="G41">
        <f>STANDARDIZE(C41,C$10,C$11)</f>
        <v>-0.76075639141329598</v>
      </c>
      <c r="H41">
        <f>STANDARDIZE(D41,D$10,D$11)</f>
        <v>0.15195453213275625</v>
      </c>
      <c r="I41">
        <f>STANDARDIZE(E41,E$10,E$11)</f>
        <v>-0.64065873072652046</v>
      </c>
      <c r="J41">
        <f>STANDARDIZE(F41,F$10,F$11)</f>
        <v>0.75331485111624241</v>
      </c>
      <c r="K41">
        <f>SUMXMY2($D$3:$G$3,G41:J41)</f>
        <v>0.72378459240197024</v>
      </c>
      <c r="L41">
        <f>SUMXMY2($D$4:$G$4,G41:J41)</f>
        <v>3.0438123740787066</v>
      </c>
      <c r="M41">
        <f>SUMXMY2($D$5:$G$5,G41:J41)</f>
        <v>29.233520241535974</v>
      </c>
      <c r="N41">
        <f>MIN(K41:M41)</f>
        <v>0.72378459240197024</v>
      </c>
      <c r="O41">
        <f>MATCH(N41,K41:M41,0)</f>
        <v>1</v>
      </c>
    </row>
    <row r="42" spans="1:15" x14ac:dyDescent="0.2">
      <c r="A42">
        <v>30</v>
      </c>
      <c r="B42" t="s">
        <v>25</v>
      </c>
      <c r="C42">
        <v>83.333332999999996</v>
      </c>
      <c r="D42">
        <v>94380.113060000003</v>
      </c>
      <c r="E42">
        <v>47.19</v>
      </c>
      <c r="F42">
        <v>43.11</v>
      </c>
      <c r="G42">
        <f>STANDARDIZE(C42,C$10,C$11)</f>
        <v>0.79319743789662567</v>
      </c>
      <c r="H42">
        <f>STANDARDIZE(D42,D$10,D$11)</f>
        <v>2.1085199841135824</v>
      </c>
      <c r="I42">
        <f>STANDARDIZE(E42,E$10,E$11)</f>
        <v>1.6815108798509164</v>
      </c>
      <c r="J42">
        <f>STANDARDIZE(F42,F$10,F$11)</f>
        <v>-1.1095099036615257</v>
      </c>
      <c r="K42">
        <f>SUMXMY2($D$3:$G$3,G42:J42)</f>
        <v>13.844352228672355</v>
      </c>
      <c r="L42">
        <f>SUMXMY2($D$4:$G$4,G42:J42)</f>
        <v>12.386115375867279</v>
      </c>
      <c r="M42">
        <f>SUMXMY2($D$5:$G$5,G42:J42)</f>
        <v>2.3584412814693598</v>
      </c>
      <c r="N42">
        <f>MIN(K42:M42)</f>
        <v>2.3584412814693598</v>
      </c>
      <c r="O42">
        <f>MATCH(N42,K42:M42,0)</f>
        <v>3</v>
      </c>
    </row>
    <row r="43" spans="1:15" x14ac:dyDescent="0.2">
      <c r="A43">
        <v>31</v>
      </c>
      <c r="B43" t="s">
        <v>24</v>
      </c>
      <c r="C43">
        <v>83.962264000000005</v>
      </c>
      <c r="D43">
        <v>65353.720309999997</v>
      </c>
      <c r="E43">
        <v>10.46</v>
      </c>
      <c r="F43">
        <v>85.95</v>
      </c>
      <c r="G43">
        <f>STANDARDIZE(C43,C$10,C$11)</f>
        <v>0.89093041147879881</v>
      </c>
      <c r="H43">
        <f>STANDARDIZE(D43,D$10,D$11)</f>
        <v>0.81377240804039253</v>
      </c>
      <c r="I43">
        <f>STANDARDIZE(E43,E$10,E$11)</f>
        <v>-0.15472786711376071</v>
      </c>
      <c r="J43">
        <f>STANDARDIZE(F43,F$10,F$11)</f>
        <v>0.39678327290849291</v>
      </c>
      <c r="K43">
        <f>SUMXMY2($D$3:$G$3,G43:J43)</f>
        <v>3.4435047053996195</v>
      </c>
      <c r="L43">
        <f>SUMXMY2($D$4:$G$4,G43:J43)</f>
        <v>0.7136451160318682</v>
      </c>
      <c r="M43">
        <f>SUMXMY2($D$5:$G$5,G43:J43)</f>
        <v>16.821073656226197</v>
      </c>
      <c r="N43">
        <f>MIN(K43:M43)</f>
        <v>0.7136451160318682</v>
      </c>
      <c r="O43">
        <f>MATCH(N43,K43:M43,0)</f>
        <v>2</v>
      </c>
    </row>
    <row r="44" spans="1:15" x14ac:dyDescent="0.2">
      <c r="A44">
        <v>32</v>
      </c>
      <c r="B44" t="s">
        <v>23</v>
      </c>
      <c r="C44">
        <v>81.481481000000002</v>
      </c>
      <c r="D44">
        <v>49447.639710000003</v>
      </c>
      <c r="E44">
        <v>0.8</v>
      </c>
      <c r="F44">
        <v>96.46</v>
      </c>
      <c r="G44">
        <f>STANDARDIZE(C44,C$10,C$11)</f>
        <v>0.50542818722510297</v>
      </c>
      <c r="H44">
        <f>STANDARDIZE(D44,D$10,D$11)</f>
        <v>0.10426780376348729</v>
      </c>
      <c r="I44">
        <f>STANDARDIZE(E44,E$10,E$11)</f>
        <v>-0.63765915749434288</v>
      </c>
      <c r="J44">
        <f>STANDARDIZE(F44,F$10,F$11)</f>
        <v>0.76632438602125852</v>
      </c>
      <c r="K44">
        <f>SUMXMY2($D$3:$G$3,G44:J44)</f>
        <v>1.6407044826476929</v>
      </c>
      <c r="L44">
        <f>SUMXMY2($D$4:$G$4,G44:J44)</f>
        <v>0.23924380082950378</v>
      </c>
      <c r="M44">
        <f>SUMXMY2($D$5:$G$5,G44:J44)</f>
        <v>25.36407749636669</v>
      </c>
      <c r="N44">
        <f>MIN(K44:M44)</f>
        <v>0.23924380082950378</v>
      </c>
      <c r="O44">
        <f>MATCH(N44,K44:M44,0)</f>
        <v>2</v>
      </c>
    </row>
    <row r="45" spans="1:15" x14ac:dyDescent="0.2">
      <c r="A45">
        <v>33</v>
      </c>
      <c r="B45" t="s">
        <v>22</v>
      </c>
      <c r="C45">
        <v>71.590908999999996</v>
      </c>
      <c r="D45">
        <v>29439.410449999999</v>
      </c>
      <c r="E45">
        <v>2.34</v>
      </c>
      <c r="F45">
        <v>90.21</v>
      </c>
      <c r="G45">
        <f>STANDARDIZE(C45,C$10,C$11)</f>
        <v>-1.0315210361214471</v>
      </c>
      <c r="H45">
        <f>STANDARDIZE(D45,D$10,D$11)</f>
        <v>-0.78821672089043049</v>
      </c>
      <c r="I45">
        <f>STANDARDIZE(E45,E$10,E$11)</f>
        <v>-0.56067011120178634</v>
      </c>
      <c r="J45">
        <f>STANDARDIZE(F45,F$10,F$11)</f>
        <v>0.54656872884192587</v>
      </c>
      <c r="K45">
        <f>SUMXMY2($D$3:$G$3,G45:J45)</f>
        <v>0.64869174181809186</v>
      </c>
      <c r="L45">
        <f>SUMXMY2($D$4:$G$4,G45:J45)</f>
        <v>5.0945688065453378</v>
      </c>
      <c r="M45">
        <f>SUMXMY2($D$5:$G$5,G45:J45)</f>
        <v>34.651697115403628</v>
      </c>
      <c r="N45">
        <f>MIN(K45:M45)</f>
        <v>0.64869174181809186</v>
      </c>
      <c r="O45">
        <f>MATCH(N45,K45:M45,0)</f>
        <v>1</v>
      </c>
    </row>
    <row r="46" spans="1:15" x14ac:dyDescent="0.2">
      <c r="A46">
        <v>34</v>
      </c>
      <c r="B46" t="s">
        <v>21</v>
      </c>
      <c r="C46">
        <v>85.915492999999998</v>
      </c>
      <c r="D46">
        <v>61047.965069999998</v>
      </c>
      <c r="E46">
        <v>58.31</v>
      </c>
      <c r="F46">
        <v>23.09</v>
      </c>
      <c r="G46">
        <f>STANDARDIZE(C46,C$10,C$11)</f>
        <v>1.1944531798857168</v>
      </c>
      <c r="H46">
        <f>STANDARDIZE(D46,D$10,D$11)</f>
        <v>0.62171043850218888</v>
      </c>
      <c r="I46">
        <f>STANDARDIZE(E46,E$10,E$11)</f>
        <v>2.2374317855478187</v>
      </c>
      <c r="J46">
        <f>STANDARDIZE(F46,F$10,F$11)</f>
        <v>-1.8134312247383642</v>
      </c>
      <c r="K46">
        <f>SUMXMY2($D$3:$G$3,G46:J46)</f>
        <v>14.894551909644303</v>
      </c>
      <c r="L46">
        <f>SUMXMY2($D$4:$G$4,G46:J46)</f>
        <v>14.931362605083581</v>
      </c>
      <c r="M46">
        <f>SUMXMY2($D$5:$G$5,G46:J46)</f>
        <v>4.5859440586433697</v>
      </c>
      <c r="N46">
        <f>MIN(K46:M46)</f>
        <v>4.5859440586433697</v>
      </c>
      <c r="O46">
        <f>MATCH(N46,K46:M46,0)</f>
        <v>3</v>
      </c>
    </row>
    <row r="47" spans="1:15" x14ac:dyDescent="0.2">
      <c r="A47">
        <v>35</v>
      </c>
      <c r="B47" t="s">
        <v>20</v>
      </c>
      <c r="C47">
        <v>76.923077000000006</v>
      </c>
      <c r="D47">
        <v>44186.154470000001</v>
      </c>
      <c r="E47">
        <v>15.05</v>
      </c>
      <c r="F47">
        <v>72.09</v>
      </c>
      <c r="G47">
        <f>STANDARDIZE(C47,C$10,C$11)</f>
        <v>-0.20292674790906282</v>
      </c>
      <c r="H47">
        <f>STANDARDIZE(D47,D$10,D$11)</f>
        <v>-0.1304253363627472</v>
      </c>
      <c r="I47">
        <f>STANDARDIZE(E47,E$10,E$11)</f>
        <v>7.4739485147820278E-2</v>
      </c>
      <c r="J47">
        <f>STANDARDIZE(F47,F$10,F$11)</f>
        <v>-9.0546872452395372E-2</v>
      </c>
      <c r="K47">
        <f>SUMXMY2($D$3:$G$3,G47:J47)</f>
        <v>0.47187109288398732</v>
      </c>
      <c r="L47">
        <f>SUMXMY2($D$4:$G$4,G47:J47)</f>
        <v>2.7077519969238253</v>
      </c>
      <c r="M47">
        <f>SUMXMY2($D$5:$G$5,G47:J47)</f>
        <v>20.609919470762488</v>
      </c>
      <c r="N47">
        <f>MIN(K47:M47)</f>
        <v>0.47187109288398732</v>
      </c>
      <c r="O47">
        <f>MATCH(N47,K47:M47,0)</f>
        <v>1</v>
      </c>
    </row>
    <row r="48" spans="1:15" x14ac:dyDescent="0.2">
      <c r="A48">
        <v>36</v>
      </c>
      <c r="B48" t="s">
        <v>19</v>
      </c>
      <c r="C48">
        <v>81.25</v>
      </c>
      <c r="D48">
        <v>29759.321919999998</v>
      </c>
      <c r="E48">
        <v>0.87</v>
      </c>
      <c r="F48">
        <v>96.82</v>
      </c>
      <c r="G48">
        <f>STANDARDIZE(C48,C$10,C$11)</f>
        <v>0.46945710858885359</v>
      </c>
      <c r="H48">
        <f>STANDARDIZE(D48,D$10,D$11)</f>
        <v>-0.7739467906270322</v>
      </c>
      <c r="I48">
        <f>STANDARDIZE(E48,E$10,E$11)</f>
        <v>-0.63415965539013586</v>
      </c>
      <c r="J48">
        <f>STANDARDIZE(F48,F$10,F$11)</f>
        <v>0.77898231187478817</v>
      </c>
      <c r="K48">
        <f>SUMXMY2($D$3:$G$3,G48:J48)</f>
        <v>1.5615002390154384</v>
      </c>
      <c r="L48">
        <f>SUMXMY2($D$4:$G$4,G48:J48)</f>
        <v>1.2260753729068781</v>
      </c>
      <c r="M48">
        <f>SUMXMY2($D$5:$G$5,G48:J48)</f>
        <v>30.838695943167714</v>
      </c>
      <c r="N48">
        <f>MIN(K48:M48)</f>
        <v>1.2260753729068781</v>
      </c>
      <c r="O48">
        <f>MATCH(N48,K48:M48,0)</f>
        <v>2</v>
      </c>
    </row>
    <row r="49" spans="1:15" x14ac:dyDescent="0.2">
      <c r="A49">
        <v>37</v>
      </c>
      <c r="B49" t="s">
        <v>18</v>
      </c>
      <c r="C49">
        <v>68.888889000000006</v>
      </c>
      <c r="D49">
        <v>37380.476190000001</v>
      </c>
      <c r="E49">
        <v>51.19</v>
      </c>
      <c r="F49">
        <v>35.380000000000003</v>
      </c>
      <c r="G49">
        <f>STANDARDIZE(C49,C$10,C$11)</f>
        <v>-1.4514024687086449</v>
      </c>
      <c r="H49">
        <f>STANDARDIZE(D49,D$10,D$11)</f>
        <v>-0.43399855444937824</v>
      </c>
      <c r="I49">
        <f>STANDARDIZE(E49,E$10,E$11)</f>
        <v>1.8814824286627518</v>
      </c>
      <c r="J49">
        <f>STANDARDIZE(F49,F$10,F$11)</f>
        <v>-1.3813037004609243</v>
      </c>
      <c r="K49">
        <f>SUMXMY2($D$3:$G$3,G49:J49)</f>
        <v>8.692525895943815</v>
      </c>
      <c r="L49">
        <f>SUMXMY2($D$4:$G$4,G49:J49)</f>
        <v>17.113821728507276</v>
      </c>
      <c r="M49">
        <f>SUMXMY2($D$5:$G$5,G49:J49)</f>
        <v>19.491932925163479</v>
      </c>
      <c r="N49">
        <f>MIN(K49:M49)</f>
        <v>8.692525895943815</v>
      </c>
      <c r="O49">
        <f>MATCH(N49,K49:M49,0)</f>
        <v>1</v>
      </c>
    </row>
    <row r="50" spans="1:15" x14ac:dyDescent="0.2">
      <c r="A50">
        <v>38</v>
      </c>
      <c r="B50" t="s">
        <v>17</v>
      </c>
      <c r="C50">
        <v>81.25</v>
      </c>
      <c r="D50">
        <v>77317.788079999998</v>
      </c>
      <c r="E50">
        <v>44.56</v>
      </c>
      <c r="F50">
        <v>44.56</v>
      </c>
      <c r="G50">
        <f>STANDARDIZE(C50,C$10,C$11)</f>
        <v>0.46945710858885359</v>
      </c>
      <c r="H50">
        <f>STANDARDIZE(D50,D$10,D$11)</f>
        <v>1.3474400903666048</v>
      </c>
      <c r="I50">
        <f>STANDARDIZE(E50,E$10,E$11)</f>
        <v>1.550029586507135</v>
      </c>
      <c r="J50">
        <f>STANDARDIZE(F50,F$10,F$11)</f>
        <v>-1.0585265911959203</v>
      </c>
      <c r="K50">
        <f>SUMXMY2($D$3:$G$3,G50:J50)</f>
        <v>9.2813798153483358</v>
      </c>
      <c r="L50">
        <f>SUMXMY2($D$4:$G$4,G50:J50)</f>
        <v>9.5253363957980319</v>
      </c>
      <c r="M50">
        <f>SUMXMY2($D$5:$G$5,G50:J50)</f>
        <v>4.7611731909028299</v>
      </c>
      <c r="N50">
        <f>MIN(K50:M50)</f>
        <v>4.7611731909028299</v>
      </c>
      <c r="O50">
        <f>MATCH(N50,K50:M50,0)</f>
        <v>3</v>
      </c>
    </row>
    <row r="51" spans="1:15" x14ac:dyDescent="0.2">
      <c r="A51">
        <v>39</v>
      </c>
      <c r="B51" t="s">
        <v>16</v>
      </c>
      <c r="C51">
        <v>92.307692000000003</v>
      </c>
      <c r="D51">
        <v>83786.961939999994</v>
      </c>
      <c r="E51">
        <v>54.61</v>
      </c>
      <c r="F51">
        <v>34.64</v>
      </c>
      <c r="G51">
        <f>STANDARDIZE(C51,C$10,C$11)</f>
        <v>2.1877713912618226</v>
      </c>
      <c r="H51">
        <f>STANDARDIZE(D51,D$10,D$11)</f>
        <v>1.6360032351766343</v>
      </c>
      <c r="I51">
        <f>STANDARDIZE(E51,E$10,E$11)</f>
        <v>2.0524581028968711</v>
      </c>
      <c r="J51">
        <f>STANDARDIZE(F51,F$10,F$11)</f>
        <v>-1.4073227702709574</v>
      </c>
      <c r="K51">
        <f>SUMXMY2($D$3:$G$3,G51:J51)</f>
        <v>19.860498868755045</v>
      </c>
      <c r="L51">
        <f>SUMXMY2($D$4:$G$4,G51:J51)</f>
        <v>15.266102443162765</v>
      </c>
      <c r="M51">
        <f>SUMXMY2($D$5:$G$5,G51:J51)</f>
        <v>2.1583296721284149</v>
      </c>
      <c r="N51">
        <f>MIN(K51:M51)</f>
        <v>2.1583296721284149</v>
      </c>
      <c r="O51">
        <f>MATCH(N51,K51:M51,0)</f>
        <v>3</v>
      </c>
    </row>
    <row r="52" spans="1:15" x14ac:dyDescent="0.2">
      <c r="A52">
        <v>40</v>
      </c>
      <c r="B52" t="s">
        <v>15</v>
      </c>
      <c r="C52">
        <v>84.552846000000002</v>
      </c>
      <c r="D52">
        <v>51742.828240000003</v>
      </c>
      <c r="E52">
        <v>1.41</v>
      </c>
      <c r="F52">
        <v>96.28</v>
      </c>
      <c r="G52">
        <f>STANDARDIZE(C52,C$10,C$11)</f>
        <v>0.98270412752094971</v>
      </c>
      <c r="H52">
        <f>STANDARDIZE(D52,D$10,D$11)</f>
        <v>0.20664669084887916</v>
      </c>
      <c r="I52">
        <f>STANDARDIZE(E52,E$10,E$11)</f>
        <v>-0.60716349630053801</v>
      </c>
      <c r="J52">
        <f>STANDARDIZE(F52,F$10,F$11)</f>
        <v>0.75999542309449408</v>
      </c>
      <c r="K52">
        <f>SUMXMY2($D$3:$G$3,G52:J52)</f>
        <v>2.9149039569759063</v>
      </c>
      <c r="L52">
        <f>SUMXMY2($D$4:$G$4,G52:J52)</f>
        <v>0</v>
      </c>
      <c r="M52">
        <f>SUMXMY2($D$5:$G$5,G52:J52)</f>
        <v>23.874921312318168</v>
      </c>
      <c r="N52">
        <f>MIN(K52:M52)</f>
        <v>0</v>
      </c>
      <c r="O52">
        <f>MATCH(N52,K52:M52,0)</f>
        <v>2</v>
      </c>
    </row>
    <row r="53" spans="1:15" x14ac:dyDescent="0.2">
      <c r="A53">
        <v>41</v>
      </c>
      <c r="B53" t="s">
        <v>14</v>
      </c>
      <c r="C53">
        <v>73.195875999999998</v>
      </c>
      <c r="D53">
        <v>15467.82086</v>
      </c>
      <c r="E53">
        <v>1.05</v>
      </c>
      <c r="F53">
        <v>94.26</v>
      </c>
      <c r="G53">
        <f>STANDARDIZE(C53,C$10,C$11)</f>
        <v>-0.78211657456484096</v>
      </c>
      <c r="H53">
        <f>STANDARDIZE(D53,D$10,D$11)</f>
        <v>-1.4114316656941355</v>
      </c>
      <c r="I53">
        <f>STANDARDIZE(E53,E$10,E$11)</f>
        <v>-0.6251609356936032</v>
      </c>
      <c r="J53">
        <f>STANDARDIZE(F53,F$10,F$11)</f>
        <v>0.68897039469413379</v>
      </c>
      <c r="K53">
        <f>SUMXMY2($D$3:$G$3,G53:J53)</f>
        <v>1.537029526670243</v>
      </c>
      <c r="L53">
        <f>SUMXMY2($D$4:$G$4,G53:J53)</f>
        <v>5.7381381409075054</v>
      </c>
      <c r="M53">
        <f>SUMXMY2($D$5:$G$5,G53:J53)</f>
        <v>39.336484288095946</v>
      </c>
      <c r="N53">
        <f>MIN(K53:M53)</f>
        <v>1.537029526670243</v>
      </c>
      <c r="O53">
        <f>MATCH(N53,K53:M53,0)</f>
        <v>1</v>
      </c>
    </row>
    <row r="54" spans="1:15" x14ac:dyDescent="0.2">
      <c r="A54">
        <v>42</v>
      </c>
      <c r="B54" t="s">
        <v>13</v>
      </c>
      <c r="C54">
        <v>81.428571000000005</v>
      </c>
      <c r="D54">
        <v>43762.134019999998</v>
      </c>
      <c r="E54">
        <v>14.29</v>
      </c>
      <c r="F54">
        <v>16.02</v>
      </c>
      <c r="G54">
        <f>STANDARDIZE(C54,C$10,C$11)</f>
        <v>0.49720621751422461</v>
      </c>
      <c r="H54">
        <f>STANDARDIZE(D54,D$10,D$11)</f>
        <v>-0.14933913852105943</v>
      </c>
      <c r="I54">
        <f>STANDARDIZE(E54,E$10,E$11)</f>
        <v>3.6744890873571488E-2</v>
      </c>
      <c r="J54">
        <f>STANDARDIZE(F54,F$10,F$11)</f>
        <v>-2.0620188241396256</v>
      </c>
      <c r="K54">
        <f>SUMXMY2($D$3:$G$3,G54:J54)</f>
        <v>6.1410744930294054</v>
      </c>
      <c r="L54">
        <f>SUMXMY2($D$4:$G$4,G54:J54)</f>
        <v>8.74081655399862</v>
      </c>
      <c r="M54">
        <f>SUMXMY2($D$5:$G$5,G54:J54)</f>
        <v>15.40605197838474</v>
      </c>
      <c r="N54">
        <f>MIN(K54:M54)</f>
        <v>6.1410744930294054</v>
      </c>
      <c r="O54">
        <f>MATCH(N54,K54:M54,0)</f>
        <v>1</v>
      </c>
    </row>
    <row r="55" spans="1:15" x14ac:dyDescent="0.2">
      <c r="A55">
        <v>43</v>
      </c>
      <c r="B55" t="s">
        <v>12</v>
      </c>
      <c r="C55">
        <v>74.157302999999999</v>
      </c>
      <c r="D55">
        <v>65203.734689999997</v>
      </c>
      <c r="E55">
        <v>7.79</v>
      </c>
      <c r="F55">
        <v>52.5</v>
      </c>
      <c r="G55">
        <f>STANDARDIZE(C55,C$10,C$11)</f>
        <v>-0.63271525773964588</v>
      </c>
      <c r="H55">
        <f>STANDARDIZE(D55,D$10,D$11)</f>
        <v>0.8070821685878572</v>
      </c>
      <c r="I55">
        <f>STANDARDIZE(E55,E$10,E$11)</f>
        <v>-0.2882088759456608</v>
      </c>
      <c r="J55">
        <f>STANDARDIZE(F55,F$10,F$11)</f>
        <v>-0.77934900431529608</v>
      </c>
      <c r="K55">
        <f>SUMXMY2($D$3:$G$3,G55:J55)</f>
        <v>2.2293015176684499</v>
      </c>
      <c r="L55">
        <f>SUMXMY2($D$4:$G$4,G55:J55)</f>
        <v>5.4414158692466534</v>
      </c>
      <c r="M55">
        <f>SUMXMY2($D$5:$G$5,G55:J55)</f>
        <v>17.595016479144938</v>
      </c>
      <c r="N55">
        <f>MIN(K55:M55)</f>
        <v>2.2293015176684499</v>
      </c>
      <c r="O55">
        <f>MATCH(N55,K55:M55,0)</f>
        <v>1</v>
      </c>
    </row>
    <row r="56" spans="1:15" x14ac:dyDescent="0.2">
      <c r="A56">
        <v>44</v>
      </c>
      <c r="B56" t="s">
        <v>11</v>
      </c>
      <c r="C56">
        <v>74.074073999999996</v>
      </c>
      <c r="D56">
        <v>34231.957670000003</v>
      </c>
      <c r="E56">
        <v>1.57</v>
      </c>
      <c r="F56">
        <v>96.01</v>
      </c>
      <c r="G56">
        <f>STANDARDIZE(C56,C$10,C$11)</f>
        <v>-0.64564866006560984</v>
      </c>
      <c r="H56">
        <f>STANDARDIZE(D56,D$10,D$11)</f>
        <v>-0.57444097032592711</v>
      </c>
      <c r="I56">
        <f>STANDARDIZE(E56,E$10,E$11)</f>
        <v>-0.59916463434806466</v>
      </c>
      <c r="J56">
        <f>STANDARDIZE(F56,F$10,F$11)</f>
        <v>0.75050197870434698</v>
      </c>
      <c r="K56">
        <f>SUMXMY2($D$3:$G$3,G56:J56)</f>
        <v>0.461965479617724</v>
      </c>
      <c r="L56">
        <f>SUMXMY2($D$4:$G$4,G56:J56)</f>
        <v>3.2617848425593716</v>
      </c>
      <c r="M56">
        <f>SUMXMY2($D$5:$G$5,G56:J56)</f>
        <v>32.69397005327091</v>
      </c>
      <c r="N56">
        <f>MIN(K56:M56)</f>
        <v>0.461965479617724</v>
      </c>
      <c r="O56">
        <f>MATCH(N56,K56:M56,0)</f>
        <v>1</v>
      </c>
    </row>
    <row r="57" spans="1:15" x14ac:dyDescent="0.2">
      <c r="A57">
        <v>45</v>
      </c>
      <c r="B57" t="s">
        <v>10</v>
      </c>
      <c r="C57">
        <v>77.5</v>
      </c>
      <c r="D57">
        <v>30610.564890000001</v>
      </c>
      <c r="E57">
        <v>1</v>
      </c>
      <c r="F57">
        <v>97.06</v>
      </c>
      <c r="G57">
        <f>STANDARDIZE(C57,C$10,C$11)</f>
        <v>-0.113275577402367</v>
      </c>
      <c r="H57">
        <f>STANDARDIZE(D57,D$10,D$11)</f>
        <v>-0.73597635518403881</v>
      </c>
      <c r="I57">
        <f>STANDARDIZE(E57,E$10,E$11)</f>
        <v>-0.62766058005375114</v>
      </c>
      <c r="J57">
        <f>STANDARDIZE(F57,F$10,F$11)</f>
        <v>0.78742092911047479</v>
      </c>
      <c r="K57">
        <f>SUMXMY2($D$3:$G$3,G57:J57)</f>
        <v>0.74675277456594014</v>
      </c>
      <c r="L57">
        <f>SUMXMY2($D$4:$G$4,G57:J57)</f>
        <v>2.0908820093387956</v>
      </c>
      <c r="M57">
        <f>SUMXMY2($D$5:$G$5,G57:J57)</f>
        <v>32.143163648511546</v>
      </c>
      <c r="N57">
        <f>MIN(K57:M57)</f>
        <v>0.74675277456594014</v>
      </c>
      <c r="O57">
        <f>MATCH(N57,K57:M57,0)</f>
        <v>1</v>
      </c>
    </row>
    <row r="58" spans="1:15" x14ac:dyDescent="0.2">
      <c r="A58">
        <v>46</v>
      </c>
      <c r="B58" t="s">
        <v>9</v>
      </c>
      <c r="C58">
        <v>66.666667000000004</v>
      </c>
      <c r="D58">
        <v>19974.005000000001</v>
      </c>
      <c r="E58">
        <v>1.56</v>
      </c>
      <c r="F58">
        <v>95.83</v>
      </c>
      <c r="G58">
        <f>STANDARDIZE(C58,C$10,C$11)</f>
        <v>-1.7967255073563204</v>
      </c>
      <c r="H58">
        <f>STANDARDIZE(D58,D$10,D$11)</f>
        <v>-1.2104293901838774</v>
      </c>
      <c r="I58">
        <f>STANDARDIZE(E58,E$10,E$11)</f>
        <v>-0.5996645632200942</v>
      </c>
      <c r="J58">
        <f>STANDARDIZE(F58,F$10,F$11)</f>
        <v>0.74417301577758199</v>
      </c>
      <c r="K58">
        <f>SUMXMY2($D$3:$G$3,G58:J58)</f>
        <v>2.8034797972056786</v>
      </c>
      <c r="L58">
        <f>SUMXMY2($D$4:$G$4,G58:J58)</f>
        <v>9.7336402972397984</v>
      </c>
      <c r="M58">
        <f>SUMXMY2($D$5:$G$5,G58:J58)</f>
        <v>43.555034563736477</v>
      </c>
      <c r="N58">
        <f>MIN(K58:M58)</f>
        <v>2.8034797972056786</v>
      </c>
      <c r="O58">
        <f>MATCH(N58,K58:M58,0)</f>
        <v>1</v>
      </c>
    </row>
    <row r="59" spans="1:15" x14ac:dyDescent="0.2">
      <c r="A59">
        <v>47</v>
      </c>
      <c r="B59" t="s">
        <v>8</v>
      </c>
      <c r="C59">
        <v>73.643411</v>
      </c>
      <c r="D59">
        <v>24696.70059</v>
      </c>
      <c r="E59">
        <v>0.56999999999999995</v>
      </c>
      <c r="F59">
        <v>97.89</v>
      </c>
      <c r="G59">
        <f>STANDARDIZE(C59,C$10,C$11)</f>
        <v>-0.71257170186481911</v>
      </c>
      <c r="H59">
        <f>STANDARDIZE(D59,D$10,D$11)</f>
        <v>-0.99976943252572026</v>
      </c>
      <c r="I59">
        <f>STANDARDIZE(E59,E$10,E$11)</f>
        <v>-0.64915752155102346</v>
      </c>
      <c r="J59">
        <f>STANDARDIZE(F59,F$10,F$11)</f>
        <v>0.81660448038389011</v>
      </c>
      <c r="K59">
        <f>SUMXMY2($D$3:$G$3,G59:J59)</f>
        <v>0.96101388914510144</v>
      </c>
      <c r="L59">
        <f>SUMXMY2($D$4:$G$4,G59:J59)</f>
        <v>4.3343680839617349</v>
      </c>
      <c r="M59">
        <f>SUMXMY2($D$5:$G$5,G59:J59)</f>
        <v>36.645451378992043</v>
      </c>
      <c r="N59">
        <f>MIN(K59:M59)</f>
        <v>0.96101388914510144</v>
      </c>
      <c r="O59">
        <f>MATCH(N59,K59:M59,0)</f>
        <v>1</v>
      </c>
    </row>
    <row r="60" spans="1:15" x14ac:dyDescent="0.2">
      <c r="A60">
        <v>48</v>
      </c>
      <c r="B60" t="s">
        <v>7</v>
      </c>
      <c r="C60">
        <v>88.888889000000006</v>
      </c>
      <c r="D60">
        <v>109517.9679</v>
      </c>
      <c r="E60">
        <v>85.88</v>
      </c>
      <c r="F60">
        <v>8.4</v>
      </c>
      <c r="G60">
        <f>STANDARDIZE(C60,C$10,C$11)</f>
        <v>1.6565051899111982</v>
      </c>
      <c r="H60">
        <f>STANDARDIZE(D60,D$10,D$11)</f>
        <v>2.7837572080375854</v>
      </c>
      <c r="I60">
        <f>STANDARDIZE(E60,E$10,E$11)</f>
        <v>3.6157356857333931</v>
      </c>
      <c r="J60">
        <f>STANDARDIZE(F60,F$10,F$11)</f>
        <v>-2.3299449213726677</v>
      </c>
      <c r="K60">
        <f>SUMXMY2($D$3:$G$3,G60:J60)</f>
        <v>37.15206900370201</v>
      </c>
      <c r="L60">
        <f>SUMXMY2($D$4:$G$4,G60:J60)</f>
        <v>34.476115323471554</v>
      </c>
      <c r="M60">
        <f>SUMXMY2($D$5:$G$5,G60:J60)</f>
        <v>1.344710362832634</v>
      </c>
      <c r="N60">
        <f>MIN(K60:M60)</f>
        <v>1.344710362832634</v>
      </c>
      <c r="O60">
        <f>MATCH(N60,K60:M60,0)</f>
        <v>3</v>
      </c>
    </row>
    <row r="61" spans="1:15" x14ac:dyDescent="0.2">
      <c r="A61">
        <v>49</v>
      </c>
      <c r="B61" t="s">
        <v>6</v>
      </c>
      <c r="C61">
        <v>70.731707</v>
      </c>
      <c r="D61">
        <v>34040.858330000003</v>
      </c>
      <c r="E61">
        <v>15.16</v>
      </c>
      <c r="F61">
        <v>44.03</v>
      </c>
      <c r="G61">
        <f>STANDARDIZE(C61,C$10,C$11)</f>
        <v>-1.1650370599265207</v>
      </c>
      <c r="H61">
        <f>STANDARDIZE(D61,D$10,D$11)</f>
        <v>-0.58296512313351934</v>
      </c>
      <c r="I61">
        <f>STANDARDIZE(E61,E$10,E$11)</f>
        <v>8.0238702740145718E-2</v>
      </c>
      <c r="J61">
        <f>STANDARDIZE(F61,F$10,F$11)</f>
        <v>-1.0771618709247277</v>
      </c>
      <c r="K61">
        <f>SUMXMY2($D$3:$G$3,G61:J61)</f>
        <v>2.2705288750771526</v>
      </c>
      <c r="L61">
        <f>SUMXMY2($D$4:$G$4,G61:J61)</f>
        <v>9.0839477312528416</v>
      </c>
      <c r="M61">
        <f>SUMXMY2($D$5:$G$5,G61:J61)</f>
        <v>24.836174520386606</v>
      </c>
      <c r="N61">
        <f>MIN(K61:M61)</f>
        <v>2.2705288750771526</v>
      </c>
      <c r="O61">
        <f>MATCH(N61,K61:M61,0)</f>
        <v>1</v>
      </c>
    </row>
    <row r="62" spans="1:15" x14ac:dyDescent="0.2">
      <c r="A62">
        <v>50</v>
      </c>
      <c r="B62" t="s">
        <v>5</v>
      </c>
      <c r="C62">
        <v>78.125</v>
      </c>
      <c r="D62">
        <v>26320.158449999999</v>
      </c>
      <c r="E62">
        <v>0.86</v>
      </c>
      <c r="F62">
        <v>96.15</v>
      </c>
      <c r="G62">
        <f>STANDARDIZE(C62,C$10,C$11)</f>
        <v>-1.6153463070496907E-2</v>
      </c>
      <c r="H62">
        <f>STANDARDIZE(D62,D$10,D$11)</f>
        <v>-0.92735367810539304</v>
      </c>
      <c r="I62">
        <f>STANDARDIZE(E62,E$10,E$11)</f>
        <v>-0.6346595842621654</v>
      </c>
      <c r="J62">
        <f>STANDARDIZE(F62,F$10,F$11)</f>
        <v>0.75542450542516404</v>
      </c>
      <c r="K62">
        <f>SUMXMY2($D$3:$G$3,G62:J62)</f>
        <v>0.97910295303562944</v>
      </c>
      <c r="L62">
        <f>SUMXMY2($D$4:$G$4,G62:J62)</f>
        <v>2.284450251212109</v>
      </c>
      <c r="M62">
        <f>SUMXMY2($D$5:$G$5,G62:J62)</f>
        <v>33.060055564554439</v>
      </c>
      <c r="N62">
        <f>MIN(K62:M62)</f>
        <v>0.97910295303562944</v>
      </c>
      <c r="O62">
        <f>MATCH(N62,K62:M62,0)</f>
        <v>1</v>
      </c>
    </row>
    <row r="63" spans="1:15" x14ac:dyDescent="0.2">
      <c r="A63">
        <v>51</v>
      </c>
      <c r="B63" t="s">
        <v>4</v>
      </c>
      <c r="C63">
        <v>70.700637</v>
      </c>
      <c r="D63">
        <v>25678.435710000002</v>
      </c>
      <c r="E63">
        <v>9.1</v>
      </c>
      <c r="F63">
        <v>83.85</v>
      </c>
      <c r="G63">
        <f>STANDARDIZE(C63,C$10,C$11)</f>
        <v>-1.1698651944741867</v>
      </c>
      <c r="H63">
        <f>STANDARDIZE(D63,D$10,D$11)</f>
        <v>-0.95597828086889158</v>
      </c>
      <c r="I63">
        <f>STANDARDIZE(E63,E$10,E$11)</f>
        <v>-0.22271819370978477</v>
      </c>
      <c r="J63">
        <f>STANDARDIZE(F63,F$10,F$11)</f>
        <v>0.3229453720962368</v>
      </c>
      <c r="K63">
        <f>SUMXMY2($D$3:$G$3,G63:J63)</f>
        <v>0.9027228993224522</v>
      </c>
      <c r="L63">
        <f>SUMXMY2($D$4:$G$4,G63:J63)</f>
        <v>6.3240624486180241</v>
      </c>
      <c r="M63">
        <f>SUMXMY2($D$5:$G$5,G63:J63)</f>
        <v>33.52942272624994</v>
      </c>
      <c r="N63">
        <f>MIN(K63:M63)</f>
        <v>0.9027228993224522</v>
      </c>
      <c r="O63">
        <f>MATCH(N63,K63:M63,0)</f>
        <v>1</v>
      </c>
    </row>
    <row r="64" spans="1:15" x14ac:dyDescent="0.2">
      <c r="A64">
        <v>52</v>
      </c>
      <c r="B64" t="s">
        <v>3</v>
      </c>
      <c r="C64">
        <v>76.623377000000005</v>
      </c>
      <c r="D64">
        <v>36383.651790000004</v>
      </c>
      <c r="E64">
        <v>3.17</v>
      </c>
      <c r="F64">
        <v>90.4</v>
      </c>
      <c r="G64">
        <f>STANDARDIZE(C64,C$10,C$11)</f>
        <v>-0.24949874417348139</v>
      </c>
      <c r="H64">
        <f>STANDARDIZE(D64,D$10,D$11)</f>
        <v>-0.47846277660700781</v>
      </c>
      <c r="I64">
        <f>STANDARDIZE(E64,E$10,E$11)</f>
        <v>-0.51917601482333053</v>
      </c>
      <c r="J64">
        <f>STANDARDIZE(F64,F$10,F$11)</f>
        <v>0.55324930082017798</v>
      </c>
      <c r="K64">
        <f>SUMXMY2($D$3:$G$3,G64:J64)</f>
        <v>0.25318143640936736</v>
      </c>
      <c r="L64">
        <f>SUMXMY2($D$4:$G$4,G64:J64)</f>
        <v>2.0381846553818601</v>
      </c>
      <c r="M64">
        <f>SUMXMY2($D$5:$G$5,G64:J64)</f>
        <v>28.982144677092855</v>
      </c>
      <c r="N64">
        <f>MIN(K64:M64)</f>
        <v>0.25318143640936736</v>
      </c>
      <c r="O64">
        <f>MATCH(N64,K64:M64,0)</f>
        <v>1</v>
      </c>
    </row>
    <row r="65" spans="1:15" x14ac:dyDescent="0.2">
      <c r="A65">
        <v>53</v>
      </c>
      <c r="B65" t="s">
        <v>2</v>
      </c>
      <c r="C65">
        <v>73.684211000000005</v>
      </c>
      <c r="D65">
        <v>19037.653849999999</v>
      </c>
      <c r="E65">
        <v>0.60739920000000003</v>
      </c>
      <c r="F65">
        <v>97.736057000000002</v>
      </c>
      <c r="G65">
        <f>STANDARDIZE(C65,C$10,C$11)</f>
        <v>-0.70623157024123395</v>
      </c>
      <c r="H65">
        <f>STANDARDIZE(D65,D$10,D$11)</f>
        <v>-1.2521961502583221</v>
      </c>
      <c r="I65">
        <f>STANDARDIZE(E65,E$10,E$11)</f>
        <v>-0.64728782756394254</v>
      </c>
      <c r="J65">
        <f>STANDARDIZE(F65,F$10,F$11)</f>
        <v>0.81119170516258488</v>
      </c>
      <c r="K65">
        <f>SUMXMY2($D$3:$G$3,G65:J65)</f>
        <v>1.3432776023607744</v>
      </c>
      <c r="L65">
        <f>SUMXMY2($D$4:$G$4,G65:J65)</f>
        <v>4.9849572474820958</v>
      </c>
      <c r="M65">
        <f>SUMXMY2($D$5:$G$5,G65:J65)</f>
        <v>38.513029519234394</v>
      </c>
      <c r="N65">
        <f>MIN(K65:M65)</f>
        <v>1.3432776023607744</v>
      </c>
      <c r="O65">
        <f>MATCH(N65,K65:M65,0)</f>
        <v>1</v>
      </c>
    </row>
    <row r="66" spans="1:15" x14ac:dyDescent="0.2">
      <c r="A66">
        <v>54</v>
      </c>
      <c r="B66" t="s">
        <v>1</v>
      </c>
      <c r="C66">
        <v>76.923077000000006</v>
      </c>
      <c r="D66">
        <v>34785.36752</v>
      </c>
      <c r="E66">
        <v>15.30303</v>
      </c>
      <c r="F66">
        <v>77.575757999999993</v>
      </c>
      <c r="G66">
        <f>STANDARDIZE(C66,C$10,C$11)</f>
        <v>-0.20292674790906282</v>
      </c>
      <c r="H66">
        <f>STANDARDIZE(D66,D$10,D$11)</f>
        <v>-0.54975564107975261</v>
      </c>
      <c r="I66">
        <f>STANDARDIZE(E66,E$10,E$11)</f>
        <v>8.7389185396784891E-2</v>
      </c>
      <c r="J66">
        <f>STANDARDIZE(F66,F$10,F$11)</f>
        <v>0.10233734425428941</v>
      </c>
      <c r="K66">
        <f>SUMXMY2($D$3:$G$3,G66:J66)</f>
        <v>0.42613487116271337</v>
      </c>
      <c r="L66">
        <f>SUMXMY2($D$4:$G$4,G66:J66)</f>
        <v>2.8927826368367406</v>
      </c>
      <c r="M66">
        <f>SUMXMY2($D$5:$G$5,G66:J66)</f>
        <v>23.876080968756135</v>
      </c>
      <c r="N66">
        <f>MIN(K66:M66)</f>
        <v>0.42613487116271337</v>
      </c>
      <c r="O66">
        <f>MATCH(N66,K66:M66,0)</f>
        <v>1</v>
      </c>
    </row>
    <row r="67" spans="1:15" x14ac:dyDescent="0.2">
      <c r="A67">
        <v>55</v>
      </c>
      <c r="B67" t="s">
        <v>0</v>
      </c>
      <c r="C67">
        <v>75.362318999999999</v>
      </c>
      <c r="D67">
        <v>41249.75</v>
      </c>
      <c r="E67">
        <v>7.2194425000000004</v>
      </c>
      <c r="F67">
        <v>64.974981999999997</v>
      </c>
      <c r="G67">
        <f>STANDARDIZE(C67,C$10,C$11)</f>
        <v>-0.44546133498167334</v>
      </c>
      <c r="H67">
        <f>STANDARDIZE(D67,D$10,D$11)</f>
        <v>-0.26140621995542102</v>
      </c>
      <c r="I67">
        <f>STANDARDIZE(E67,E$10,E$11)</f>
        <v>-0.31673269268596294</v>
      </c>
      <c r="J67">
        <f>STANDARDIZE(F67,F$10,F$11)</f>
        <v>-0.34071734548164068</v>
      </c>
      <c r="K67">
        <f>SUMXMY2($D$3:$G$3,G67:J67)</f>
        <v>0.26370476990817715</v>
      </c>
      <c r="L67">
        <f>SUMXMY2($D$4:$G$4,G67:J67)</f>
        <v>3.5546487661924573</v>
      </c>
      <c r="M67">
        <f>SUMXMY2($D$5:$G$5,G67:J67)</f>
        <v>23.44853513027596</v>
      </c>
      <c r="N67">
        <f>MIN(K67:M67)</f>
        <v>0.26370476990817715</v>
      </c>
      <c r="O67">
        <f>MATCH(N67,K67:M67,0)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7654-04A9-C24C-B0C7-8CE83648FB0B}">
  <dimension ref="A3:J13"/>
  <sheetViews>
    <sheetView zoomScale="66" zoomScaleNormal="119" workbookViewId="0">
      <selection activeCell="H5" sqref="H5"/>
    </sheetView>
  </sheetViews>
  <sheetFormatPr baseColWidth="10" defaultRowHeight="16" x14ac:dyDescent="0.2"/>
  <cols>
    <col min="1" max="1" width="10.83203125" bestFit="1" customWidth="1"/>
    <col min="2" max="2" width="20.1640625" bestFit="1" customWidth="1"/>
    <col min="3" max="3" width="23" bestFit="1" customWidth="1"/>
    <col min="4" max="4" width="33.83203125" bestFit="1" customWidth="1"/>
    <col min="5" max="5" width="22.83203125" bestFit="1" customWidth="1"/>
    <col min="6" max="6" width="32.83203125" bestFit="1" customWidth="1"/>
    <col min="7" max="7" width="18.83203125" bestFit="1" customWidth="1"/>
    <col min="8" max="8" width="17.33203125" bestFit="1" customWidth="1"/>
    <col min="9" max="9" width="14.5" bestFit="1" customWidth="1"/>
    <col min="10" max="10" width="20" bestFit="1" customWidth="1"/>
  </cols>
  <sheetData>
    <row r="3" spans="1:10" x14ac:dyDescent="0.2">
      <c r="A3" s="13" t="s">
        <v>108</v>
      </c>
      <c r="B3" t="s">
        <v>121</v>
      </c>
      <c r="C3" t="s">
        <v>120</v>
      </c>
      <c r="D3" t="s">
        <v>119</v>
      </c>
      <c r="E3" t="s">
        <v>118</v>
      </c>
      <c r="F3" t="s">
        <v>117</v>
      </c>
      <c r="G3" t="s">
        <v>114</v>
      </c>
      <c r="H3" t="s">
        <v>113</v>
      </c>
      <c r="I3" t="s">
        <v>112</v>
      </c>
      <c r="J3" t="s">
        <v>115</v>
      </c>
    </row>
    <row r="4" spans="1:10" x14ac:dyDescent="0.2">
      <c r="A4" s="11">
        <v>1</v>
      </c>
      <c r="B4">
        <v>32</v>
      </c>
      <c r="C4">
        <v>73.839419468749966</v>
      </c>
      <c r="D4">
        <v>36029.558955937493</v>
      </c>
      <c r="E4">
        <v>7.6634334906249988</v>
      </c>
      <c r="F4">
        <v>78.599587406249995</v>
      </c>
      <c r="G4">
        <v>-0.49425739593749995</v>
      </c>
      <c r="H4">
        <v>-0.28802114749999996</v>
      </c>
      <c r="I4">
        <v>0.13833611218750005</v>
      </c>
      <c r="J4">
        <v>-0.68211289250000007</v>
      </c>
    </row>
    <row r="5" spans="1:10" x14ac:dyDescent="0.2">
      <c r="A5" s="11">
        <v>2</v>
      </c>
      <c r="B5">
        <v>15</v>
      </c>
      <c r="C5">
        <v>83.780141799999996</v>
      </c>
      <c r="D5">
        <v>47546.592717999993</v>
      </c>
      <c r="E5">
        <v>3.8219999999999996</v>
      </c>
      <c r="F5">
        <v>92.00266666666667</v>
      </c>
      <c r="G5">
        <v>1.9469950666666673E-2</v>
      </c>
      <c r="H5">
        <v>-0.48146801333333328</v>
      </c>
      <c r="I5">
        <v>0.60960051133333337</v>
      </c>
      <c r="J5">
        <v>0.86262946133333318</v>
      </c>
    </row>
    <row r="6" spans="1:10" x14ac:dyDescent="0.2">
      <c r="A6" s="11">
        <v>3</v>
      </c>
      <c r="B6">
        <v>8</v>
      </c>
      <c r="C6">
        <v>85.378592499999996</v>
      </c>
      <c r="D6">
        <v>90613.870332499995</v>
      </c>
      <c r="E6">
        <v>54.1875</v>
      </c>
      <c r="F6">
        <v>26.419999999999998</v>
      </c>
      <c r="G6">
        <v>1.9405234412500003</v>
      </c>
      <c r="H6">
        <v>2.0548371412500002</v>
      </c>
      <c r="I6">
        <v>-1.6963454124999999</v>
      </c>
      <c r="J6">
        <v>1.1110213212500002</v>
      </c>
    </row>
    <row r="7" spans="1:10" x14ac:dyDescent="0.2">
      <c r="A7" s="11" t="s">
        <v>116</v>
      </c>
      <c r="B7">
        <v>55</v>
      </c>
      <c r="C7">
        <v>78.228950727272704</v>
      </c>
      <c r="D7">
        <v>47110.104363999992</v>
      </c>
      <c r="E7">
        <v>13.382906758181818</v>
      </c>
      <c r="F7">
        <v>74.665214490909079</v>
      </c>
      <c r="G7">
        <v>2.1818182008556423E-9</v>
      </c>
      <c r="H7">
        <v>3.818181819199977E-9</v>
      </c>
      <c r="I7">
        <v>-7.2727270670404983E-10</v>
      </c>
      <c r="J7">
        <v>-1.2727273659216756E-9</v>
      </c>
    </row>
    <row r="10" spans="1:10" x14ac:dyDescent="0.2">
      <c r="A10" s="12" t="s">
        <v>108</v>
      </c>
      <c r="B10" s="12" t="s">
        <v>115</v>
      </c>
      <c r="C10" s="12" t="s">
        <v>114</v>
      </c>
      <c r="D10" s="12" t="s">
        <v>113</v>
      </c>
      <c r="E10" s="12" t="s">
        <v>112</v>
      </c>
    </row>
    <row r="11" spans="1:10" x14ac:dyDescent="0.2">
      <c r="A11" s="11" t="s">
        <v>111</v>
      </c>
      <c r="B11">
        <v>-0.68211289250000007</v>
      </c>
      <c r="C11">
        <v>-0.49425739593749995</v>
      </c>
      <c r="D11">
        <v>-0.28802114749999996</v>
      </c>
      <c r="E11">
        <v>0.13833611218750005</v>
      </c>
    </row>
    <row r="12" spans="1:10" x14ac:dyDescent="0.2">
      <c r="A12" s="11" t="s">
        <v>110</v>
      </c>
      <c r="B12">
        <v>0.86262946133333318</v>
      </c>
      <c r="C12">
        <v>1.9469950666666673E-2</v>
      </c>
      <c r="D12">
        <v>-0.48146801333333328</v>
      </c>
      <c r="E12">
        <v>0.60960051133333337</v>
      </c>
    </row>
    <row r="13" spans="1:10" x14ac:dyDescent="0.2">
      <c r="A13" s="11" t="s">
        <v>109</v>
      </c>
      <c r="B13">
        <v>1.1110213212500002</v>
      </c>
      <c r="C13">
        <v>1.9405234412500003</v>
      </c>
      <c r="D13">
        <v>2.0548371412500002</v>
      </c>
      <c r="E13">
        <v>-1.6963454124999999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2016_data_compiled</vt:lpstr>
      <vt:lpstr>multiple-regression analysis</vt:lpstr>
      <vt:lpstr>simple-reg</vt:lpstr>
      <vt:lpstr>simple-reg-median-household</vt:lpstr>
      <vt:lpstr>correlation</vt:lpstr>
      <vt:lpstr>cluster_analysis</vt:lpstr>
      <vt:lpstr>clusters_average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Li (2016 Year 12 Ex-Student)</dc:creator>
  <cp:lastModifiedBy>Ke-Chi Liu</cp:lastModifiedBy>
  <dcterms:created xsi:type="dcterms:W3CDTF">2021-03-24T02:07:54Z</dcterms:created>
  <dcterms:modified xsi:type="dcterms:W3CDTF">2021-03-27T19:11:11Z</dcterms:modified>
</cp:coreProperties>
</file>