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epos\Trybe\SASS.API\wwwroot\assets\Upload\BulkProduct\"/>
    </mc:Choice>
  </mc:AlternateContent>
  <xr:revisionPtr revIDLastSave="0" documentId="13_ncr:1_{FB2EF5BC-C036-4A51-803E-592AF6501B91}" xr6:coauthVersionLast="43" xr6:coauthVersionMax="43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Chemicals CSV" sheetId="2" r:id="rId1"/>
    <sheet name="Latex &amp; Nitrile CSV" sheetId="3" r:id="rId2"/>
    <sheet name="Packing Materials CSV" sheetId="4" r:id="rId3"/>
    <sheet name="Labels, Bags &amp; Pouches CSV" sheetId="5" r:id="rId4"/>
    <sheet name="Formers CSV" sheetId="6" r:id="rId5"/>
    <sheet name="Temp. Packed CSV" sheetId="7" r:id="rId6"/>
    <sheet name="Second Grade CSV" sheetId="8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0" i="5" l="1"/>
  <c r="M80" i="5"/>
  <c r="L80" i="5"/>
  <c r="K80" i="5"/>
  <c r="J80" i="5"/>
  <c r="I80" i="5"/>
  <c r="I77" i="5"/>
  <c r="L76" i="5"/>
  <c r="J76" i="5"/>
  <c r="I76" i="5"/>
  <c r="H76" i="5"/>
  <c r="J75" i="5"/>
  <c r="I75" i="5"/>
  <c r="H75" i="5"/>
  <c r="G75" i="5"/>
  <c r="L74" i="5"/>
  <c r="H74" i="5"/>
  <c r="G74" i="5"/>
  <c r="H73" i="5"/>
  <c r="L72" i="5"/>
  <c r="J72" i="5"/>
  <c r="I72" i="5"/>
  <c r="H72" i="5"/>
  <c r="G72" i="5"/>
  <c r="J71" i="5"/>
  <c r="I71" i="5"/>
  <c r="H71" i="5"/>
  <c r="J70" i="5"/>
  <c r="I70" i="5"/>
  <c r="J69" i="5"/>
  <c r="I69" i="5"/>
  <c r="H69" i="5"/>
  <c r="L68" i="5"/>
  <c r="J68" i="5"/>
  <c r="J67" i="5"/>
  <c r="I67" i="5"/>
  <c r="H67" i="5"/>
  <c r="I66" i="5"/>
  <c r="H66" i="5"/>
  <c r="F65" i="5"/>
  <c r="F64" i="5"/>
  <c r="F63" i="5"/>
  <c r="F62" i="5"/>
  <c r="L60" i="5"/>
  <c r="J60" i="5"/>
  <c r="I60" i="5"/>
  <c r="H60" i="5"/>
  <c r="L56" i="5"/>
  <c r="J56" i="5"/>
  <c r="H56" i="5"/>
  <c r="N55" i="5"/>
  <c r="M55" i="5"/>
  <c r="L55" i="5"/>
  <c r="J55" i="5"/>
  <c r="I55" i="5"/>
  <c r="H55" i="5"/>
  <c r="N54" i="5"/>
  <c r="M54" i="5"/>
  <c r="L54" i="5"/>
  <c r="J54" i="5"/>
  <c r="I54" i="5"/>
  <c r="H54" i="5"/>
  <c r="J50" i="5"/>
  <c r="I50" i="5"/>
  <c r="L49" i="5"/>
  <c r="J49" i="5"/>
  <c r="I49" i="5"/>
  <c r="H49" i="5"/>
  <c r="J48" i="5"/>
  <c r="I48" i="5"/>
  <c r="H48" i="5"/>
  <c r="L47" i="5"/>
  <c r="J47" i="5"/>
  <c r="I47" i="5"/>
  <c r="H47" i="5"/>
  <c r="L46" i="5"/>
  <c r="J46" i="5"/>
  <c r="I46" i="5"/>
  <c r="H46" i="5"/>
  <c r="L45" i="5"/>
  <c r="J45" i="5"/>
  <c r="I45" i="5"/>
  <c r="L44" i="5"/>
  <c r="J44" i="5"/>
  <c r="I44" i="5"/>
  <c r="H44" i="5"/>
  <c r="L43" i="5"/>
  <c r="J43" i="5"/>
  <c r="I43" i="5"/>
  <c r="H43" i="5"/>
  <c r="L42" i="5"/>
  <c r="J42" i="5"/>
  <c r="I42" i="5"/>
  <c r="H42" i="5"/>
  <c r="L41" i="5"/>
  <c r="J41" i="5"/>
  <c r="I41" i="5"/>
  <c r="H41" i="5"/>
  <c r="L40" i="5"/>
  <c r="J40" i="5"/>
  <c r="I40" i="5"/>
  <c r="H40" i="5"/>
  <c r="L39" i="5"/>
  <c r="J39" i="5"/>
  <c r="I39" i="5"/>
  <c r="H39" i="5"/>
  <c r="J38" i="5"/>
  <c r="I38" i="5"/>
  <c r="H38" i="5"/>
  <c r="J37" i="5"/>
  <c r="I37" i="5"/>
  <c r="H37" i="5"/>
  <c r="L35" i="5"/>
  <c r="J35" i="5"/>
  <c r="I35" i="5"/>
  <c r="H35" i="5"/>
  <c r="M34" i="5"/>
  <c r="L34" i="5"/>
  <c r="J34" i="5"/>
  <c r="I34" i="5"/>
  <c r="H34" i="5"/>
  <c r="J30" i="5"/>
  <c r="I30" i="5"/>
  <c r="H30" i="5"/>
  <c r="J29" i="5"/>
  <c r="I29" i="5"/>
  <c r="H29" i="5"/>
  <c r="M28" i="5"/>
  <c r="L28" i="5"/>
  <c r="J28" i="5"/>
  <c r="I28" i="5"/>
  <c r="M27" i="5"/>
  <c r="L27" i="5"/>
  <c r="J27" i="5"/>
  <c r="I27" i="5"/>
  <c r="F24" i="5"/>
  <c r="L20" i="5"/>
  <c r="J20" i="5"/>
  <c r="I20" i="5"/>
  <c r="M19" i="5"/>
  <c r="L19" i="5"/>
  <c r="J19" i="5"/>
  <c r="I19" i="5"/>
  <c r="H19" i="5"/>
  <c r="G19" i="5"/>
  <c r="F18" i="5"/>
  <c r="L9" i="5"/>
  <c r="J9" i="5"/>
  <c r="H9" i="5"/>
  <c r="H8" i="5"/>
  <c r="G8" i="5"/>
  <c r="J7" i="5"/>
  <c r="I7" i="5"/>
  <c r="G7" i="5"/>
  <c r="L6" i="5"/>
  <c r="J6" i="5"/>
  <c r="I6" i="5"/>
  <c r="G6" i="5"/>
  <c r="M5" i="5"/>
  <c r="K5" i="5"/>
  <c r="I5" i="5"/>
  <c r="M4" i="5"/>
  <c r="L4" i="5"/>
  <c r="J4" i="5"/>
  <c r="I4" i="5"/>
  <c r="H4" i="5"/>
  <c r="G4" i="5"/>
  <c r="L3" i="5"/>
  <c r="K3" i="5"/>
  <c r="J3" i="5"/>
  <c r="I3" i="5"/>
  <c r="H3" i="5"/>
  <c r="L2" i="5"/>
  <c r="K2" i="5"/>
  <c r="J2" i="5"/>
  <c r="I2" i="5"/>
  <c r="H2" i="5"/>
</calcChain>
</file>

<file path=xl/sharedStrings.xml><?xml version="1.0" encoding="utf-8"?>
<sst xmlns="http://schemas.openxmlformats.org/spreadsheetml/2006/main" count="7752" uniqueCount="864">
  <si>
    <t>#</t>
  </si>
  <si>
    <t>Product Name</t>
  </si>
  <si>
    <t>Product Code</t>
  </si>
  <si>
    <t>Customer</t>
  </si>
  <si>
    <t>BAGS</t>
  </si>
  <si>
    <t>Purchasing UOM</t>
  </si>
  <si>
    <t>Issuing UOM</t>
  </si>
  <si>
    <t>Conversion Rate</t>
  </si>
  <si>
    <t>Stock</t>
  </si>
  <si>
    <t>FREE SIZE</t>
  </si>
  <si>
    <t>ACEPLAS</t>
  </si>
  <si>
    <t>HA Latex</t>
  </si>
  <si>
    <t>BOXES</t>
  </si>
  <si>
    <t>KG</t>
  </si>
  <si>
    <t>XXS</t>
  </si>
  <si>
    <t>B &amp; C LABORATORY</t>
  </si>
  <si>
    <t>CARTON LINER</t>
  </si>
  <si>
    <t>XS</t>
  </si>
  <si>
    <t>BEST</t>
  </si>
  <si>
    <t>CARTONS</t>
  </si>
  <si>
    <t>S</t>
  </si>
  <si>
    <t>CTI</t>
  </si>
  <si>
    <t>CYL</t>
  </si>
  <si>
    <t>M</t>
  </si>
  <si>
    <t>DECROWN</t>
  </si>
  <si>
    <t>DRUMS</t>
  </si>
  <si>
    <t>L</t>
  </si>
  <si>
    <t>DIGITCARE</t>
  </si>
  <si>
    <t>HEADER CARD</t>
  </si>
  <si>
    <t>XL</t>
  </si>
  <si>
    <t>DYNOVOAG</t>
  </si>
  <si>
    <t>AMMONIA</t>
  </si>
  <si>
    <t>INSERT PAPER</t>
  </si>
  <si>
    <t>XXL</t>
  </si>
  <si>
    <t>K Latex</t>
  </si>
  <si>
    <t>EBONY</t>
  </si>
  <si>
    <t>JARS</t>
  </si>
  <si>
    <t>XXXL</t>
  </si>
  <si>
    <t>EBUNO</t>
  </si>
  <si>
    <t>RM 19</t>
  </si>
  <si>
    <t>XXS/5.5</t>
  </si>
  <si>
    <t>GARDENING</t>
  </si>
  <si>
    <t>LABEL</t>
  </si>
  <si>
    <t>XS/6.0</t>
  </si>
  <si>
    <t>GAYDE</t>
  </si>
  <si>
    <t>Lutex 105</t>
  </si>
  <si>
    <t>PACKET</t>
  </si>
  <si>
    <t>S/6.5</t>
  </si>
  <si>
    <t>GB MEDICAL</t>
  </si>
  <si>
    <t>PCS</t>
  </si>
  <si>
    <t>M/7.0</t>
  </si>
  <si>
    <t>HANDSKAR</t>
  </si>
  <si>
    <t>PLAIN CARD</t>
  </si>
  <si>
    <t>L/7.5</t>
  </si>
  <si>
    <t>IAB</t>
  </si>
  <si>
    <t>POUCH</t>
  </si>
  <si>
    <t>XL/8.0</t>
  </si>
  <si>
    <t>Lutex 117</t>
  </si>
  <si>
    <t>INFITOUCH</t>
  </si>
  <si>
    <t>WALLET PAPER</t>
  </si>
  <si>
    <t>XXL/8.5</t>
  </si>
  <si>
    <t>KORECA</t>
  </si>
  <si>
    <t>Lutex 136</t>
  </si>
  <si>
    <t>M/L/8.0</t>
  </si>
  <si>
    <t>Synhtomer 3011</t>
  </si>
  <si>
    <t>SODIUM SULPHITE</t>
  </si>
  <si>
    <t>Synhtomer 6338</t>
  </si>
  <si>
    <t>KYOEI</t>
  </si>
  <si>
    <t>Synhtomer 6617</t>
  </si>
  <si>
    <t>XL/8.5</t>
  </si>
  <si>
    <t>MAPA USA</t>
  </si>
  <si>
    <t>RM 96</t>
  </si>
  <si>
    <t>XXL/9.0</t>
  </si>
  <si>
    <t>MEDICARE</t>
  </si>
  <si>
    <t>Synhtomer 6330</t>
  </si>
  <si>
    <t>XXXL/10.0</t>
  </si>
  <si>
    <t>MUNITEC</t>
  </si>
  <si>
    <t>6.0</t>
  </si>
  <si>
    <t>EL 2664</t>
  </si>
  <si>
    <t>K Nitrile</t>
  </si>
  <si>
    <t>NEW INDUSTRIES</t>
  </si>
  <si>
    <t>6.5</t>
  </si>
  <si>
    <t>BEVALOID</t>
  </si>
  <si>
    <t>NISSIN</t>
  </si>
  <si>
    <t>RM 21</t>
  </si>
  <si>
    <t>7.0</t>
  </si>
  <si>
    <t>NITRITEX</t>
  </si>
  <si>
    <t>7.5</t>
  </si>
  <si>
    <t>CALCIUM CARBONATE (precarb)</t>
  </si>
  <si>
    <t>RM 12</t>
  </si>
  <si>
    <t>8.0</t>
  </si>
  <si>
    <t>PCS / HYG</t>
  </si>
  <si>
    <t>8.5</t>
  </si>
  <si>
    <t>PIP</t>
  </si>
  <si>
    <t>JSR</t>
  </si>
  <si>
    <t>9.0</t>
  </si>
  <si>
    <t>PROGRESS</t>
  </si>
  <si>
    <t>CALCIUM NITRATE</t>
  </si>
  <si>
    <t>RM 13</t>
  </si>
  <si>
    <t>KNL 834</t>
  </si>
  <si>
    <t>9.5</t>
  </si>
  <si>
    <t>PROPACK</t>
  </si>
  <si>
    <t>10.0</t>
  </si>
  <si>
    <t>PROPACK/NEW INDUS</t>
  </si>
  <si>
    <t>Standard</t>
  </si>
  <si>
    <t>CAUSTIC SODA LIQUID</t>
  </si>
  <si>
    <t>RM 17</t>
  </si>
  <si>
    <t>Q.R.P</t>
  </si>
  <si>
    <t>Q.R.P/NISSIN</t>
  </si>
  <si>
    <t>SCIENTIFEX</t>
  </si>
  <si>
    <t>SHIELD</t>
  </si>
  <si>
    <t>SUMMIT</t>
  </si>
  <si>
    <t>THE GLOVE COMPANY</t>
  </si>
  <si>
    <t>13A</t>
  </si>
  <si>
    <t>Lipren T</t>
  </si>
  <si>
    <t>CTF -M2</t>
  </si>
  <si>
    <t>RM 57</t>
  </si>
  <si>
    <t>Polylac 582 N</t>
  </si>
  <si>
    <t>Shoprene LM 61A</t>
  </si>
  <si>
    <t>KEOFLO ADP-USP</t>
  </si>
  <si>
    <t>Synous</t>
  </si>
  <si>
    <t>RM 131</t>
  </si>
  <si>
    <t>LIQUID CHLORINE</t>
  </si>
  <si>
    <t>RM 41</t>
  </si>
  <si>
    <t>Butyal Isoprene</t>
  </si>
  <si>
    <t>NITRIC ACID</t>
  </si>
  <si>
    <t>RM 15</t>
  </si>
  <si>
    <t>NRL C3</t>
  </si>
  <si>
    <t>RM 133</t>
  </si>
  <si>
    <t>POLYCOAG-QR801L</t>
  </si>
  <si>
    <t>RM 127</t>
  </si>
  <si>
    <t>DKSR TR 320</t>
  </si>
  <si>
    <t>SULPHUR POWDER</t>
  </si>
  <si>
    <t>RM 04</t>
  </si>
  <si>
    <t>TITANIUM DIOXIDE (TIO2)</t>
  </si>
  <si>
    <t>ZDBC</t>
  </si>
  <si>
    <t>RM 06</t>
  </si>
  <si>
    <t>ZINC OXIDE</t>
  </si>
  <si>
    <t>RM 05</t>
  </si>
  <si>
    <t>ZMBT</t>
  </si>
  <si>
    <t>RM 07</t>
  </si>
  <si>
    <t>CALCIUM CARBONATE (ZANCARB 3NC)</t>
  </si>
  <si>
    <t>KUMANOX</t>
  </si>
  <si>
    <t>RM 10</t>
  </si>
  <si>
    <t>LATEXTAN  HD [VULTAMOL]</t>
  </si>
  <si>
    <t>RM 11</t>
  </si>
  <si>
    <t>LAURIC ACID</t>
  </si>
  <si>
    <t>RM 30</t>
  </si>
  <si>
    <t>POTTASSIUM HYDROXIDE / KOH</t>
  </si>
  <si>
    <t>RM 18</t>
  </si>
  <si>
    <t>KAOLIN</t>
  </si>
  <si>
    <t>24A</t>
  </si>
  <si>
    <t>ZDEC</t>
  </si>
  <si>
    <t>RM 08</t>
  </si>
  <si>
    <t>BIOGARD</t>
  </si>
  <si>
    <t>PAINT RIP</t>
  </si>
  <si>
    <t>RM 54</t>
  </si>
  <si>
    <t>POLYMERISED CAUSTIC</t>
  </si>
  <si>
    <t>POLYCOL 12</t>
  </si>
  <si>
    <t>SULPHURIC ACID</t>
  </si>
  <si>
    <t>MOBILZER 346/vivashield</t>
  </si>
  <si>
    <t>RM 82</t>
  </si>
  <si>
    <t>POLYSURF</t>
  </si>
  <si>
    <t>RM 129</t>
  </si>
  <si>
    <t>STAB COMP</t>
  </si>
  <si>
    <t>RM 25</t>
  </si>
  <si>
    <t>SINOPOL PEG 4000</t>
  </si>
  <si>
    <t>CROSSLINKER NOZ</t>
  </si>
  <si>
    <t>COMPOSITE NAF-GB</t>
  </si>
  <si>
    <t>BENUA SAINS</t>
  </si>
  <si>
    <t>NIGERIA</t>
  </si>
  <si>
    <t>RAMYA</t>
  </si>
  <si>
    <t>RAMIYA</t>
  </si>
  <si>
    <t>PH&amp; S</t>
  </si>
  <si>
    <t>PH &amp; S</t>
  </si>
  <si>
    <t>PH &amp; S PRODUCTS</t>
  </si>
  <si>
    <t>KC</t>
  </si>
  <si>
    <t>KOSLINE</t>
  </si>
  <si>
    <t>MEDIFLEX</t>
  </si>
  <si>
    <t>ANSELL</t>
  </si>
  <si>
    <t>COLE PARMER</t>
  </si>
  <si>
    <t>UTSUNOMIYA</t>
  </si>
  <si>
    <t>PHARMANIAGA</t>
  </si>
  <si>
    <t>SAFETY HUB</t>
  </si>
  <si>
    <t>PDR</t>
  </si>
  <si>
    <t>KROSCHKE</t>
  </si>
  <si>
    <t>WESCO</t>
  </si>
  <si>
    <t>AR.MEDICOM</t>
  </si>
  <si>
    <t>NIPLUS</t>
  </si>
  <si>
    <t>KANAM LATEX</t>
  </si>
  <si>
    <t>LAFENICE</t>
  </si>
  <si>
    <t>IMV</t>
  </si>
  <si>
    <t>MOXCARE</t>
  </si>
  <si>
    <t>VECTOR</t>
  </si>
  <si>
    <t>VAST LAB</t>
  </si>
  <si>
    <t>UOM</t>
  </si>
  <si>
    <t>Q.R.P NF WHITE 245MM</t>
  </si>
  <si>
    <t>Q.R.P NF BLUE 245MM</t>
  </si>
  <si>
    <t>Q.R.P NF BLACK 245MM</t>
  </si>
  <si>
    <t>QRP Q095 245 NITRILE</t>
  </si>
  <si>
    <t>QRP NITRILE 300 Q125</t>
  </si>
  <si>
    <t>HIPRO XC 612HC</t>
  </si>
  <si>
    <t>12" PLAIN TYPE CTN 315X305X304</t>
  </si>
  <si>
    <t>NISSIN 918</t>
  </si>
  <si>
    <t>NISSIN 905</t>
  </si>
  <si>
    <t>NISSIN 903</t>
  </si>
  <si>
    <t>NISSIN 995</t>
  </si>
  <si>
    <t>NISSIN 236</t>
  </si>
  <si>
    <t>NISSIN 339</t>
  </si>
  <si>
    <t>NISSIN ANGEL 234</t>
  </si>
  <si>
    <t>CTI FINGER FLEX NIT PF</t>
  </si>
  <si>
    <t>CTI FINGER FLEX LATEX</t>
  </si>
  <si>
    <t>SGPF LATEX</t>
  </si>
  <si>
    <t>NSGF NITRILE</t>
  </si>
  <si>
    <t>NITRILE 9" PF</t>
  </si>
  <si>
    <t>SIMTEC RED</t>
  </si>
  <si>
    <t>SIMTEC BLUE</t>
  </si>
  <si>
    <t>SIMTEC STERILE</t>
  </si>
  <si>
    <t>DECROWN 10" WITHOUT LOGO</t>
  </si>
  <si>
    <t>DECROWN 12" WITHOUT LOGO</t>
  </si>
  <si>
    <t>DECROWN ORANGE 260</t>
  </si>
  <si>
    <t>DECROWN ORANGE 300</t>
  </si>
  <si>
    <t>DECROWN LATEX 245MM DARK BLUE</t>
  </si>
  <si>
    <t>ADVANCED TECH NT100CL</t>
  </si>
  <si>
    <t>DISPOSABLE BLUE</t>
  </si>
  <si>
    <t>10" PLAIN TYPE CTN DW 315X305X255</t>
  </si>
  <si>
    <t>INFITOUCH LATEX PLUS 12" SMOOTH</t>
  </si>
  <si>
    <t>INFITOUCH STEEL BLUE 12 NITRILE 50 PCS</t>
  </si>
  <si>
    <t>INFITOUCH LATEX SOFIT TOUCH 9" 100PCS</t>
  </si>
  <si>
    <t>INFI TOUCH SUPER SOFT BLACK LATEX 12"</t>
  </si>
  <si>
    <t>INFI TOUCH STRONG &amp; TOUCH BLACK NITRILE</t>
  </si>
  <si>
    <t>.</t>
  </si>
  <si>
    <t>INFITOUCH LATEX PLUS 9" 100PCS</t>
  </si>
  <si>
    <t>DERMA PLUS 6ML BLACK NO</t>
  </si>
  <si>
    <t>INFITOUCH MULTI PURPOSE 4.5 MIL 9" BLUE</t>
  </si>
  <si>
    <t>MEDIGLOVE PF 300 LATEX</t>
  </si>
  <si>
    <t>MEDIGLOVE PF 245 LATEX</t>
  </si>
  <si>
    <t>MEDIGLOVE PF 245 NITRILE</t>
  </si>
  <si>
    <t>SENSITRON 516</t>
  </si>
  <si>
    <t>NIPROTEC 52942</t>
  </si>
  <si>
    <t>GYMAX LATEX 600MM NON STE</t>
  </si>
  <si>
    <t>GAYDE LATEX 400MM</t>
  </si>
  <si>
    <t>GYMAX STR</t>
  </si>
  <si>
    <t>1</t>
  </si>
  <si>
    <t>KTP G5 LATEX 12" - CARTON LABEL</t>
  </si>
  <si>
    <t>KIMBERLY CLARK</t>
  </si>
  <si>
    <t>2</t>
  </si>
  <si>
    <t>KTP G5 LATEX 10" - CARTON LABEL</t>
  </si>
  <si>
    <t>3</t>
  </si>
  <si>
    <t>KTP G3 EVT NITRILE 12" - CARTON LABEL</t>
  </si>
  <si>
    <t>4</t>
  </si>
  <si>
    <t>KTP G3 BROWN LATEX 12" - CARTON LABEL</t>
  </si>
  <si>
    <t>5</t>
  </si>
  <si>
    <t>KTP G3 BLUE NITRILE 12" - CARTON LABEL</t>
  </si>
  <si>
    <t>6</t>
  </si>
  <si>
    <t>KTP G5 BLUE NITRILE 10" - CARTON LABEL</t>
  </si>
  <si>
    <t>7</t>
  </si>
  <si>
    <t>KG G20 NITRILE BLUE PLUS - CARTON LABEL</t>
  </si>
  <si>
    <t>8</t>
  </si>
  <si>
    <t>KTP SCIENCE BLUE SMOOTH 9798 - CARTON LABEL</t>
  </si>
  <si>
    <t>9</t>
  </si>
  <si>
    <t>KTP G5 LATEX 12" - INSERT PAPER</t>
  </si>
  <si>
    <t>10</t>
  </si>
  <si>
    <t>KTP G5 LATEX 10" - INSERT PAPER</t>
  </si>
  <si>
    <t>11</t>
  </si>
  <si>
    <t>KTP G5 BLUE NITRILE 10" - INSERT PAPER</t>
  </si>
  <si>
    <t>12</t>
  </si>
  <si>
    <t>KTP G3 BLUE NITRILE 12" - INSERT PAPER</t>
  </si>
  <si>
    <t>13</t>
  </si>
  <si>
    <t>KTP G3 BROWN LATEX 12" - INSERT PAPER</t>
  </si>
  <si>
    <t>14</t>
  </si>
  <si>
    <t>KTP G3 EVT NITRILE 12" - INSERT PAPER</t>
  </si>
  <si>
    <t>15</t>
  </si>
  <si>
    <t>KTP NXT G3 NITRILE 12" - INSERT PAPER</t>
  </si>
  <si>
    <t>16</t>
  </si>
  <si>
    <t>KTP G3 WHITE NITRILE 12" - INSERT PAPER</t>
  </si>
  <si>
    <t>17</t>
  </si>
  <si>
    <t>PVC BLUE SIZE STICKER - POUCH LABEL</t>
  </si>
  <si>
    <t>SHIELD SCIENTIFIC</t>
  </si>
  <si>
    <t>18</t>
  </si>
  <si>
    <t>PVC SIZE STICKER - BAG LABEL</t>
  </si>
  <si>
    <t>SHOWA BEST</t>
  </si>
  <si>
    <t>19</t>
  </si>
  <si>
    <t>PVC STICKER  BLACK - GLOVES LABEL</t>
  </si>
  <si>
    <t>20</t>
  </si>
  <si>
    <t>PVC STICKER WHITE - GLOVE LABEL</t>
  </si>
  <si>
    <t>21</t>
  </si>
  <si>
    <t>INSERT PAPER CE&amp;DI BIG IFU - FOR CARTON</t>
  </si>
  <si>
    <t>22</t>
  </si>
  <si>
    <t>INSERT PAPER ME&amp;DI BIG IFU - FOR CARTON</t>
  </si>
  <si>
    <t>23</t>
  </si>
  <si>
    <t>INSERT PAPER ME&amp;DI MINI IFU 31 LANG - FOR CARTON</t>
  </si>
  <si>
    <t>24</t>
  </si>
  <si>
    <t>INSERT PAPER ME&amp;DI MINI IFU 10 LANG - FOR BOX</t>
  </si>
  <si>
    <t>25</t>
  </si>
  <si>
    <t>DIGITCARE SUPAFLEX LAF24 - CARTON BARCODE LABEL</t>
  </si>
  <si>
    <t>26</t>
  </si>
  <si>
    <t>GREY NITRILE 600mm - BOX BARCODE LABEL</t>
  </si>
  <si>
    <t>27</t>
  </si>
  <si>
    <t>GREY NITRILE 600mm - CTN BARCODE LABEL</t>
  </si>
  <si>
    <t>28</t>
  </si>
  <si>
    <t>NITREX CHEMOCARE 300 - BOX BARCODE LABEL</t>
  </si>
  <si>
    <t>29</t>
  </si>
  <si>
    <t>NITREX CHEMOCARE 240 - BOX BARCODE LABEL</t>
  </si>
  <si>
    <t>30</t>
  </si>
  <si>
    <t>NITREX CX400 GN34 BAG LABEL - WITHOUT LOT NO.</t>
  </si>
  <si>
    <t>31</t>
  </si>
  <si>
    <t>NITREX CX300 GN51 BAG LABEL - WITHOUT LOT NO.</t>
  </si>
  <si>
    <t>32</t>
  </si>
  <si>
    <t>BIOPLUS CX400 GL34 BAG LABEL - WITHOUT LOT NO.</t>
  </si>
  <si>
    <t>33</t>
  </si>
  <si>
    <t>NON STERILE COLOR STICKER - CARTON LABEL</t>
  </si>
  <si>
    <t>34</t>
  </si>
  <si>
    <t>STERILE COLOR STICKER EXAM PRODUCT - CARTON LABEL</t>
  </si>
  <si>
    <t>35</t>
  </si>
  <si>
    <t>STERILE COLOR STICKER SURGICAL PRODUCT - CARTON LABEL</t>
  </si>
  <si>
    <t>-</t>
  </si>
  <si>
    <t>36</t>
  </si>
  <si>
    <t>PURE TECH CL 1000 7MIL -  BAG BARCODE LABEL</t>
  </si>
  <si>
    <t>37</t>
  </si>
  <si>
    <t>PURE TECH CL 100 8MIL - BAG BARCODE LABEL</t>
  </si>
  <si>
    <t>DOC 400 DOCCL 400 PF</t>
  </si>
  <si>
    <t>38</t>
  </si>
  <si>
    <t>322400 - 9" LATEX - CARTON BARCODE LABEL</t>
  </si>
  <si>
    <t>DOC CHEMO ZERO STR</t>
  </si>
  <si>
    <t>39</t>
  </si>
  <si>
    <t>323000 - 12" LATEX - CARTON BARCODE LABEL</t>
  </si>
  <si>
    <t>DOC ZERO 400-ZERPW</t>
  </si>
  <si>
    <t>40</t>
  </si>
  <si>
    <t>332400 - 9" NITRILE - CARTON BARCODE LABEL</t>
  </si>
  <si>
    <t>DOC ZERO CHISIN</t>
  </si>
  <si>
    <t>41</t>
  </si>
  <si>
    <t>333010 - 12" NITRILE CL10 - CARTON BARCODE LABEL</t>
  </si>
  <si>
    <t>DOC SCUDO PF</t>
  </si>
  <si>
    <t>42</t>
  </si>
  <si>
    <t>333000 12" NITRILE - CARTON BARCODE LABEL</t>
  </si>
  <si>
    <t>RED STRONG NITRILE FOOD</t>
  </si>
  <si>
    <t>43</t>
  </si>
  <si>
    <t>323010 12" LATEX CL 10 - CARTON BARCODE LABEL</t>
  </si>
  <si>
    <t>DOC 400MM BLUE NO-9ZPW BAG PACKING</t>
  </si>
  <si>
    <t>44</t>
  </si>
  <si>
    <t>322400 - 9" LATEX - BAG BARCODE LABEL</t>
  </si>
  <si>
    <t>ACEPLAS 300MM LOGO</t>
  </si>
  <si>
    <t>45</t>
  </si>
  <si>
    <t>323000 - 12" LATEX - BAG BARCODE LABEL</t>
  </si>
  <si>
    <t>ACEPLAS 245MM LOGO</t>
  </si>
  <si>
    <t>46</t>
  </si>
  <si>
    <t>332400 - 9" NITRILE - BAG BARCODE LABEL</t>
  </si>
  <si>
    <t>ACEPLUS 200 PCS</t>
  </si>
  <si>
    <t>47</t>
  </si>
  <si>
    <t>333010 - 12" NITRILE CL10 - BAG BARCODE LABEL</t>
  </si>
  <si>
    <t>ACEPLUS NITRILE P/F</t>
  </si>
  <si>
    <t>48</t>
  </si>
  <si>
    <t>333000 12" NITRILE - BAG BARCODE LABEL</t>
  </si>
  <si>
    <t>CLEANTEAM 100-322400 LATEX</t>
  </si>
  <si>
    <t>49</t>
  </si>
  <si>
    <t>323010 12" LATEX CL 10 - BAG BARCODE LABEL</t>
  </si>
  <si>
    <t>50</t>
  </si>
  <si>
    <t>3499442 - FRANCE - CARTON LABEL</t>
  </si>
  <si>
    <t>MAPA FRANCE</t>
  </si>
  <si>
    <t>51</t>
  </si>
  <si>
    <t>CLEANTEAM 323000 LATEX</t>
  </si>
  <si>
    <t>3499843 - FRANCE - CARTON LABEL</t>
  </si>
  <si>
    <t>52</t>
  </si>
  <si>
    <t>3452943x - USA &amp; FRANCE - CARTON LABEL</t>
  </si>
  <si>
    <t>RUBBERMAID</t>
  </si>
  <si>
    <t>53</t>
  </si>
  <si>
    <t>98043 - GERMANY &amp; FRANCE - CARTON LABEL</t>
  </si>
  <si>
    <t>CLEANTEAM 332400 NITRILE</t>
  </si>
  <si>
    <t>CLEANTEAM 333000 NITRILE</t>
  </si>
  <si>
    <t>54</t>
  </si>
  <si>
    <t>98042 - USA - CARTON LABEL</t>
  </si>
  <si>
    <t>400MM Finger Textured Former</t>
  </si>
  <si>
    <t>AMBI CANNER -7.0</t>
  </si>
  <si>
    <t>55</t>
  </si>
  <si>
    <t>98492 - USA - CARTON LABEL</t>
  </si>
  <si>
    <t>AMBI CANNER LATEX -8.0</t>
  </si>
  <si>
    <t>400MM Textured Former</t>
  </si>
  <si>
    <t>56</t>
  </si>
  <si>
    <t>99390 - USA - CARTON LABEL</t>
  </si>
  <si>
    <t>400MM Smooth Former</t>
  </si>
  <si>
    <t>AMBI CANNER LATEX - 9.0</t>
  </si>
  <si>
    <t>57</t>
  </si>
  <si>
    <t>99492 - USA - CARTON LABEL</t>
  </si>
  <si>
    <t>400MM N.S.K Smooth Former</t>
  </si>
  <si>
    <t>58</t>
  </si>
  <si>
    <t>99495 -USA - CARTON LABEL</t>
  </si>
  <si>
    <t>400MM Finger Flex Former</t>
  </si>
  <si>
    <t>59</t>
  </si>
  <si>
    <t>99901 - USA - CARTON LABEL</t>
  </si>
  <si>
    <t>530MM Textured Former</t>
  </si>
  <si>
    <t>AMBI CANNER - 10.0</t>
  </si>
  <si>
    <t>730MM Textured Former</t>
  </si>
  <si>
    <t>60</t>
  </si>
  <si>
    <t>98395 - USA - CARTON LABEL</t>
  </si>
  <si>
    <t>730MM Smooth Former</t>
  </si>
  <si>
    <t>TRACERS 550 EXAM 4.5 MIL</t>
  </si>
  <si>
    <t>61</t>
  </si>
  <si>
    <t>903 BAG LABEL</t>
  </si>
  <si>
    <t>Finger Cots Textured Former</t>
  </si>
  <si>
    <t>62</t>
  </si>
  <si>
    <t>905 BAG LABEL</t>
  </si>
  <si>
    <t>TRACERS 550 EXAM 3.5 MIL</t>
  </si>
  <si>
    <t>63</t>
  </si>
  <si>
    <t>995 BAG LABEL</t>
  </si>
  <si>
    <t>64</t>
  </si>
  <si>
    <t>339 BAG LABEL</t>
  </si>
  <si>
    <t>65</t>
  </si>
  <si>
    <t>NITREX CX 300</t>
  </si>
  <si>
    <t>NITRILE EXAM PF 300MM TEXTURED PURPLE BAG LABEL - WITHOUT LOTNO</t>
  </si>
  <si>
    <t>ACEPLAS / PROPACK</t>
  </si>
  <si>
    <t>66</t>
  </si>
  <si>
    <t>NITRILE EXAM PF 245MM FINGER TEXTURED BAG LABEL  - WITHOUT LOTNO</t>
  </si>
  <si>
    <t>NITREX 420 STR</t>
  </si>
  <si>
    <t>67</t>
  </si>
  <si>
    <t>NITRILE EXAM PF 300MM FINGER TEXTURED BLUE CL100 BAG LABEL  - WITHOUT LOTNO</t>
  </si>
  <si>
    <t>NITREX CX 400</t>
  </si>
  <si>
    <t>68</t>
  </si>
  <si>
    <t>NITRILE AMBI PF 245MM TEXTURED BAG LABEL - WITHOUT LOTNO</t>
  </si>
  <si>
    <t>400MM Surgical X2 Textured Former</t>
  </si>
  <si>
    <t>0</t>
  </si>
  <si>
    <t>BIOPLUS CX 300</t>
  </si>
  <si>
    <t>69</t>
  </si>
  <si>
    <t>LATEX DISP PF 300MM TEXTURED BAG LABEL - WITHOUT LOTNO</t>
  </si>
  <si>
    <t>400MM Surgical Smooth Former</t>
  </si>
  <si>
    <t>70</t>
  </si>
  <si>
    <t>NITRILE EXAM PF 245MM FINGER TEXTURED UT BAG LABEL - WITHOUT LOTNO</t>
  </si>
  <si>
    <t xml:space="preserve">ACEPLAS </t>
  </si>
  <si>
    <t>400MM Surgical Smooth Former (Taiwan)</t>
  </si>
  <si>
    <t>BIOPLUS CX 400</t>
  </si>
  <si>
    <t>450MM Sleeve Former</t>
  </si>
  <si>
    <t>71</t>
  </si>
  <si>
    <t>NITRILE EXAM PF 300MM FINGER TEXTURED BAG LABEL - WITHOUT LOTNO</t>
  </si>
  <si>
    <t>BIOPLUS 420 STR</t>
  </si>
  <si>
    <t>BIOPLUS 600 STR</t>
  </si>
  <si>
    <t>72</t>
  </si>
  <si>
    <t>LATEX AMBI POWDER FREE 245MM TEXTURED BAG LABEL - WITHOUT LOTNO</t>
  </si>
  <si>
    <t>73</t>
  </si>
  <si>
    <t>NITRILE EXAM POWDER FREE 300MM TEXTURED BAG LABEL - WITHOUT LOTNO</t>
  </si>
  <si>
    <t>NITREX 600</t>
  </si>
  <si>
    <t>400MM Surgical Textured Former (Standard)</t>
  </si>
  <si>
    <t>74</t>
  </si>
  <si>
    <t>NITRILE DISP POWDER FREE 300MM TEXTURED CL 100 BAG LABEL - WITHOUT LOTNO</t>
  </si>
  <si>
    <t>400MM Surgical Textured Former (KC)</t>
  </si>
  <si>
    <t>NITREX CHEMOCARE 240MM</t>
  </si>
  <si>
    <t>530MM Surgical Textured Former</t>
  </si>
  <si>
    <t>75</t>
  </si>
  <si>
    <t>LATEX DISP POWDER FREE 245MM TEXTURED BAG LABEL - WITHOUT LOTNO</t>
  </si>
  <si>
    <t>NITREX CHEMOCARE 300MM</t>
  </si>
  <si>
    <t>730MM Surgical Textured Former</t>
  </si>
  <si>
    <t>LAVEN CARE</t>
  </si>
  <si>
    <t>76</t>
  </si>
  <si>
    <t>LATEX EXAM POWDER FREE 245MM TEXTURED HIGH TACKY CL1000 BAG LABEL  - WITHOUT LOTNO</t>
  </si>
  <si>
    <t>77</t>
  </si>
  <si>
    <t>L &amp; R WALLET PAPER 400mm</t>
  </si>
  <si>
    <t>360MM Sleeve Former</t>
  </si>
  <si>
    <t>78</t>
  </si>
  <si>
    <t>L &amp; R WALLET PAPER  300mm</t>
  </si>
  <si>
    <t>76A</t>
  </si>
  <si>
    <t>CLEAN SKIN LATEX 245MM</t>
  </si>
  <si>
    <t>79</t>
  </si>
  <si>
    <t>POWDER FREE L &amp; R WALLET PAPER 300mm</t>
  </si>
  <si>
    <t>PURETEC</t>
  </si>
  <si>
    <t>BEST N DEX ( WITHOUT LOT NO )</t>
  </si>
  <si>
    <t>80</t>
  </si>
  <si>
    <t>POWDERED L &amp; R WALLET PAPER 300mm</t>
  </si>
  <si>
    <t>81</t>
  </si>
  <si>
    <t xml:space="preserve">HDPE 300mm L &amp; R WALLET - 250x380x0.55mm </t>
  </si>
  <si>
    <t>BEST N TEX</t>
  </si>
  <si>
    <t>82</t>
  </si>
  <si>
    <t>HDPE 300mm L &amp; R WALLET - 240x360x0.06mm</t>
  </si>
  <si>
    <t xml:space="preserve">SHIELD SCIENTIFIC </t>
  </si>
  <si>
    <t>83</t>
  </si>
  <si>
    <t>HDPE 400mm L &amp; R WALLET- 255x420x0.06mm</t>
  </si>
  <si>
    <t>84</t>
  </si>
  <si>
    <t>HDPE 400mm L &amp; R WALLET- 250x420x0.055mm</t>
  </si>
  <si>
    <t>VARIOUS CUSTOMER</t>
  </si>
  <si>
    <t>85</t>
  </si>
  <si>
    <t>HDPE 600mm L &amp; R WALLET - 250x530x0.055mm</t>
  </si>
  <si>
    <t>86</t>
  </si>
  <si>
    <t>FLEXTRA POUCHES (SINGLES) WITHOUT LOT</t>
  </si>
  <si>
    <t>INTERCEPT STERILE LATEX 300MM</t>
  </si>
  <si>
    <t>87</t>
  </si>
  <si>
    <t>STERIFLEX POUCHES (SINGLES) WITHOUT LOT</t>
  </si>
  <si>
    <t>88</t>
  </si>
  <si>
    <t>STERIGEL POUCHES (SINGLES) WITHOUT LOT</t>
  </si>
  <si>
    <t>89</t>
  </si>
  <si>
    <t>NIZONE POUCHES (PAIRS) WITHOUT LOT</t>
  </si>
  <si>
    <t>90</t>
  </si>
  <si>
    <t>NITRAFLEX POUCHES (SINGLES) WITHOUT LOT</t>
  </si>
  <si>
    <t>91</t>
  </si>
  <si>
    <t>BRIGHTWAY 300mm STERILE LATEX SURGICAL POWDER FREE POUCHES WITHOUT LOT</t>
  </si>
  <si>
    <t>BRIGHTWAY</t>
  </si>
  <si>
    <t>INTERCEPT NITRILE 300MM</t>
  </si>
  <si>
    <t>92</t>
  </si>
  <si>
    <t>BRIGHTWAY 300mm STERILE  NITRILE  POWDER FREE POUCHES WITHOUT LOT</t>
  </si>
  <si>
    <t>93</t>
  </si>
  <si>
    <t>BRIGHTWAY 400mm STERILE LATEX SURGICAL POUCH WITHOUT LOT</t>
  </si>
  <si>
    <t>94</t>
  </si>
  <si>
    <t>BRIGHTWAY 480MM STERILE LATEX POWDER FREE WITHOUT LOT POUCH</t>
  </si>
  <si>
    <t>95</t>
  </si>
  <si>
    <t>BRIGHTWAY 530mm STERILE LATEX SURGICAL POUCH WITHOUT LOT</t>
  </si>
  <si>
    <t>INTERCEPT LATEX 300MM</t>
  </si>
  <si>
    <t>96</t>
  </si>
  <si>
    <t>BRIGHTWAY 530mm STERILE LATEX EXAMINATION POUCH WITHOUT LOT</t>
  </si>
  <si>
    <t>97</t>
  </si>
  <si>
    <t>NITRILE GLOVES FOR MEDICAL, PHARMACEUTICAL &amp; LABORATORIES APPLICATION KOSHA HEADER CARD</t>
  </si>
  <si>
    <t>98</t>
  </si>
  <si>
    <t>LATEX GLOVES FOR MEDICAL, PHARMACEUTICAL &amp; LABORATORIES APPLICATION NF FRANCE HEADER CARD</t>
  </si>
  <si>
    <t>99</t>
  </si>
  <si>
    <t>LATEX GLOVES FOR CLEANROOM APPLICATION CL 1000, CL 100 COMPATIBLE, CL 100 &amp; CL 10 NF FRANCE HEADER CARD</t>
  </si>
  <si>
    <t>100</t>
  </si>
  <si>
    <t>LATEX GLOVES FOR CLEANROOM APPLICATION CL 1000, CL 100 CAMPATIBLE, CL 100 &amp; CL 10 KOSHA HEADER CARD</t>
  </si>
  <si>
    <t>101</t>
  </si>
  <si>
    <t>NITRILE/LATEX GLOVES FOR INDUSTRIAL AND FOOD GRADE APPLICATION NF FRANCE HEADER CARD</t>
  </si>
  <si>
    <t>TGC NITRILE GREY 400MM</t>
  </si>
  <si>
    <t>102</t>
  </si>
  <si>
    <t>LATEX GLOVES FOR MEDICAL PHARMACEUTICAL &amp; LABROTORIES APPLICATION KOSHA HEADER CARD</t>
  </si>
  <si>
    <t>103</t>
  </si>
  <si>
    <t>NITRILE GLOVES FOR CLEANROOM APPLICATION CL 1000, CL 100 COMPATIBLE, CL100 AND CL 10 NF FRANCE HEADER CARD</t>
  </si>
  <si>
    <t>104</t>
  </si>
  <si>
    <t>NITRILE GLOVES FOR MEDICAL PHARMACEUTICAL &amp; LABORATORIES APPLICATION NF FRANCE HEADER CARD</t>
  </si>
  <si>
    <t>105</t>
  </si>
  <si>
    <t>NITRILE GLOVES FOR CLEANROOM APPLICATION CL 1000, CL 100 COMPATIBLE, CL 100 &amp; CL 10 KOSHA HEADER CARD</t>
  </si>
  <si>
    <t>106</t>
  </si>
  <si>
    <t>LATEX GLOVES FOR CLEANROOM APPLICATION CL 1000, CL 100 COMPATIBLE, CL 100 AND CL 10 BAG LABEL</t>
  </si>
  <si>
    <t>TGC NITRILE GREY 600MM</t>
  </si>
  <si>
    <t>107</t>
  </si>
  <si>
    <t>LATEX GLOVES FOR MEDICAL, PHARMACEUTICAL &amp; LABORATORY APPLICATION BAG LABEL</t>
  </si>
  <si>
    <t>108</t>
  </si>
  <si>
    <t>NITRILE GLOVES FOR CLEANROOM APPLICATION CL 1000, CL 100 COMPATIBLE CL 100 AND CL 10 BAG LABEL</t>
  </si>
  <si>
    <t>109</t>
  </si>
  <si>
    <t>NITRILE GLOVES GOR MEDICAL, PHARMACEUTICAL &amp; LABORATORY APPLICATION BAG LABEL</t>
  </si>
  <si>
    <t>110</t>
  </si>
  <si>
    <t>CHEMO 300MM LATEX STERILE POUCH WITHOUT LOT NO</t>
  </si>
  <si>
    <t>LATEX DW + 300</t>
  </si>
  <si>
    <t>111</t>
  </si>
  <si>
    <t>CHEMO ZERO 300MM NITRILE BLUE STERILE POUCH WITHOUT LOT NO</t>
  </si>
  <si>
    <t>112</t>
  </si>
  <si>
    <t>CHSIN 300mm - CARTON BARCODE LABEL</t>
  </si>
  <si>
    <t>113</t>
  </si>
  <si>
    <t>CHSIN 300mm - BOX BARCODE LABEL</t>
  </si>
  <si>
    <t>114</t>
  </si>
  <si>
    <t xml:space="preserve">300mm PLAIN POUCH </t>
  </si>
  <si>
    <t>115</t>
  </si>
  <si>
    <t>530mm PLAIN POUCH</t>
  </si>
  <si>
    <t>116</t>
  </si>
  <si>
    <t xml:space="preserve">NITREX 420MM STERILE POUCH WITHOUT LOT NO </t>
  </si>
  <si>
    <t>117</t>
  </si>
  <si>
    <t xml:space="preserve">NITREX 600MM STERILE POUCH WITHOUT LOT NO </t>
  </si>
  <si>
    <t>85A</t>
  </si>
  <si>
    <t>DYNOSENSE CREAN LATEX DW+300</t>
  </si>
  <si>
    <t>118</t>
  </si>
  <si>
    <t xml:space="preserve">BIOPLUS 600MM STERILE POUCH WITHOUT LOT NO </t>
  </si>
  <si>
    <t>119</t>
  </si>
  <si>
    <t>EBUNO PRINTED BAG WITHOUT LOT</t>
  </si>
  <si>
    <t>BAG</t>
  </si>
  <si>
    <t>120</t>
  </si>
  <si>
    <t>EBUNO PLAIN CARD</t>
  </si>
  <si>
    <t>121</t>
  </si>
  <si>
    <t xml:space="preserve">HANDPRO 61400  LATEX POUCH WITHOUT LOT NO </t>
  </si>
  <si>
    <t>122</t>
  </si>
  <si>
    <t>HAND PRO 61700 NITRILE POUCH WITHOUT LOT NO</t>
  </si>
  <si>
    <t>ULTRA THIN NITRILE DW + 315</t>
  </si>
  <si>
    <t>123</t>
  </si>
  <si>
    <t xml:space="preserve">HDPE 400 mm PLAIN WHITE POUCH </t>
  </si>
  <si>
    <t>124</t>
  </si>
  <si>
    <t>LAFS 24 STERILE LATEX 600MM POUCH WITHOUT LOT NO</t>
  </si>
  <si>
    <t>125</t>
  </si>
  <si>
    <t>BRIGHTWAY 300MM STERILE LATEX POWDER FREE SURGIONS POUCH - WITH LOTNO</t>
  </si>
  <si>
    <t>126</t>
  </si>
  <si>
    <t>SHILEDSKIN 400MM STERILE LATEX DI+ POUCH WITHOUT LOT</t>
  </si>
  <si>
    <t>127</t>
  </si>
  <si>
    <t>WHITE NITRILE DW+ 400</t>
  </si>
  <si>
    <t>KTP EVT G3 NITRILE 12" PRINTED BAGS</t>
  </si>
  <si>
    <t>128</t>
  </si>
  <si>
    <t xml:space="preserve">KTP G3 BROWN LATEX 12" RIGHT PRINTED BAGS </t>
  </si>
  <si>
    <t>129</t>
  </si>
  <si>
    <t xml:space="preserve">KTP G3 BROWN LATEX 12" LEFT PRINTED BAGS </t>
  </si>
  <si>
    <t>130</t>
  </si>
  <si>
    <t xml:space="preserve">KTP G5 LATEX 10" INNER PRINTED BAGS </t>
  </si>
  <si>
    <t>131</t>
  </si>
  <si>
    <t>KTP G3 BLUE NITRILE 12" INNER PRINTED BAGS</t>
  </si>
  <si>
    <t>132</t>
  </si>
  <si>
    <t xml:space="preserve">KTP G5 BLUE NITRILE 10" INNER PRINTED BAGS </t>
  </si>
  <si>
    <t>87A</t>
  </si>
  <si>
    <t>DYNOSENSE DOUBLE NITRILE DW 300 BOX</t>
  </si>
  <si>
    <t>133</t>
  </si>
  <si>
    <t>CERTICLEAN LATEX 10" &amp; 12" PRINTED BAGS</t>
  </si>
  <si>
    <t>134</t>
  </si>
  <si>
    <t xml:space="preserve">KTP G5 LATEX 12" INNER PRINTED BAGS </t>
  </si>
  <si>
    <t>135</t>
  </si>
  <si>
    <t xml:space="preserve">KTP G3 WHITE NITRILE 12" PRINTED BAGS </t>
  </si>
  <si>
    <t>136</t>
  </si>
  <si>
    <t>KTP G3 NXT NITRILE 12" PRINTED BAGS</t>
  </si>
  <si>
    <t>137</t>
  </si>
  <si>
    <t>KC OUTER PLAIN BAG (14"x16"x0.06mm )</t>
  </si>
  <si>
    <t>138</t>
  </si>
  <si>
    <t>LDPE PLAIN 400MM CLEANROOM BAGS ( 13"x20"x0.04mm )</t>
  </si>
  <si>
    <t>DYNOSENSE DOUBLE NITRILE DW 300</t>
  </si>
  <si>
    <t>139</t>
  </si>
  <si>
    <t>LDPE PLAIN 300MM CLEANROOM BAGS ( 13"x16"x0.04mm )</t>
  </si>
  <si>
    <t>140</t>
  </si>
  <si>
    <t>QUALATEX CLEAN ROOM LATEX PRINTED BAG</t>
  </si>
  <si>
    <t>QRP</t>
  </si>
  <si>
    <t>141</t>
  </si>
  <si>
    <t>QUALATRILE CLEAN ROOM NITRILE PRINTED BAG</t>
  </si>
  <si>
    <t>88A</t>
  </si>
  <si>
    <t>DYNOSENSE WHITE NITRILE DW+330 STE</t>
  </si>
  <si>
    <t>142</t>
  </si>
  <si>
    <t>LDPE PLAIN CLEAN ROOM BAG ( 160x240x0.05mm )</t>
  </si>
  <si>
    <t>HYGINALLY</t>
  </si>
  <si>
    <t>PROFILE PLAL</t>
  </si>
  <si>
    <t>143</t>
  </si>
  <si>
    <t>LDPE PLAIN CLEAN ROOM BAG ( 400X430X0.05mm )</t>
  </si>
  <si>
    <t>KOSLINE/COLE PARMER</t>
  </si>
  <si>
    <t>144</t>
  </si>
  <si>
    <t>PURE SOFIT NITRILE 12" NBR PRINTED BAGS</t>
  </si>
  <si>
    <t>145</t>
  </si>
  <si>
    <t>MAPA ADVANTECH 529 PRINTED BAG</t>
  </si>
  <si>
    <t>146</t>
  </si>
  <si>
    <t>MAPA 516 RIGHT PRINTED BAG</t>
  </si>
  <si>
    <t>147</t>
  </si>
  <si>
    <t>MAPA 516 LEFT PRINTED BAG</t>
  </si>
  <si>
    <t>148</t>
  </si>
  <si>
    <t>MAPA 516 OUTER PRINTED BAG</t>
  </si>
  <si>
    <t>149</t>
  </si>
  <si>
    <t xml:space="preserve">LATEX 245MM PRINTED BAG - 322400 </t>
  </si>
  <si>
    <t>150</t>
  </si>
  <si>
    <t>LATEX 300MM PRINTED BAG - 323000</t>
  </si>
  <si>
    <t>151</t>
  </si>
  <si>
    <t>NITRILE 300MM PRINTED BAG - 333000</t>
  </si>
  <si>
    <t>152</t>
  </si>
  <si>
    <t xml:space="preserve">NITRILE 245MM PRINTED BAG - 332400 </t>
  </si>
  <si>
    <t>153</t>
  </si>
  <si>
    <t>MICROFLEX 93-243 PRINTED BAG - FREE SIZE</t>
  </si>
  <si>
    <t>154</t>
  </si>
  <si>
    <t>MEDICOM PRINTED BAG SIZE : MEDIUM</t>
  </si>
  <si>
    <t>KOLMI HOPEN</t>
  </si>
  <si>
    <t>155</t>
  </si>
  <si>
    <t>MEDICOM PRINTED BAG SIZE : X-LARGE</t>
  </si>
  <si>
    <t>156</t>
  </si>
  <si>
    <t>PURETEC PRINTED BAG</t>
  </si>
  <si>
    <t>157</t>
  </si>
  <si>
    <t>PLAIN ADHESIVE SAMPLE BAGS - 93283 &amp; 93287 (GREEN &amp; BLUE) -195mm X 240mm+20mm x 0.05mm</t>
  </si>
  <si>
    <t>158</t>
  </si>
  <si>
    <t>PLAIN ADHESIVE SAMPLE BAGS - 93243 -145mm X 205mm+40mm x 0.05mm</t>
  </si>
  <si>
    <t>159</t>
  </si>
  <si>
    <t>PLAIN ADHESIVE SAMPLE BAG - 150mm X 235mm+35mm X 0.05mm - INNER WITH HOLE</t>
  </si>
  <si>
    <t>BARBER HEALTHCARE</t>
  </si>
  <si>
    <t>160</t>
  </si>
  <si>
    <t>PLAIN ADHESIVE SAMPLE BAG - 150mm X 235mm+35mm X 0.05mm</t>
  </si>
  <si>
    <t>SUMMIT GLOVES</t>
  </si>
  <si>
    <t>161</t>
  </si>
  <si>
    <t>GET A GRIP 2TONE SAMPLE PACK LABEL</t>
  </si>
  <si>
    <t>162</t>
  </si>
  <si>
    <t>HOMESTEADERS SAMPLE PACK LABEL</t>
  </si>
  <si>
    <t>163</t>
  </si>
  <si>
    <t>MILKERS HELPERS LOW POWDER 718 SAMPLE PACK LABEL</t>
  </si>
  <si>
    <t>164</t>
  </si>
  <si>
    <t>MILKERS HELPERS POWDER FREE 719 SAMPLE PACK LABEL</t>
  </si>
  <si>
    <t>165</t>
  </si>
  <si>
    <t>RES Q GRIP 2TONE SAMPLE PACK LABEL</t>
  </si>
  <si>
    <t>PH&amp;S</t>
  </si>
  <si>
    <t>166</t>
  </si>
  <si>
    <t>INTERCEPT FREE 1LICFNG 2 TONE SAMPLE PACK LABEL</t>
  </si>
  <si>
    <t>167</t>
  </si>
  <si>
    <t>FLEXTREME 1LFTNG SAMPLE PACK LABEL</t>
  </si>
  <si>
    <t>168</t>
  </si>
  <si>
    <t>LDPE PLAIN BAG -  9.5"x14.5"x0.06mm</t>
  </si>
  <si>
    <t>169</t>
  </si>
  <si>
    <t>LDPE GAZZTED BAG -  10.5"x21"x0.04mm</t>
  </si>
  <si>
    <t>170</t>
  </si>
  <si>
    <t>LDPE PLAIN STERILE OUTER BAG - 9.5"x16"x0.06mm</t>
  </si>
  <si>
    <t>171</t>
  </si>
  <si>
    <t>HDPE OUTER BAG 13"x15.5"X 0.05mm</t>
  </si>
  <si>
    <t>172</t>
  </si>
  <si>
    <t>LDPE PLAIN BAG 13"x20"x0.04mm</t>
  </si>
  <si>
    <t>173</t>
  </si>
  <si>
    <t>LDPE PLAIN BAG 12"x15"x0.04mm</t>
  </si>
  <si>
    <t>174</t>
  </si>
  <si>
    <t>LDPE PLAIN BAG 12"x14"x0.04mm</t>
  </si>
  <si>
    <t>175</t>
  </si>
  <si>
    <t>LDPE PLAIN BAG GAZZTED 17"x17"x0.04mm</t>
  </si>
  <si>
    <t>HOURGLASS</t>
  </si>
  <si>
    <t>176</t>
  </si>
  <si>
    <t>LDPE GAZZTED BAG 18"x19"x0.04mm</t>
  </si>
  <si>
    <t>177</t>
  </si>
  <si>
    <t>SINGLE TIER DISPLAY STAND PLAIN BAG 13"X14"X0.08mm</t>
  </si>
  <si>
    <t>178</t>
  </si>
  <si>
    <t>3 TIER DISPLAY STAND PLAIN BAG 14"x26"x0.08mm</t>
  </si>
  <si>
    <t>179</t>
  </si>
  <si>
    <t>4 TIER DISPLAY STAND PLAIN BAG 14"x34"x0.08mm</t>
  </si>
  <si>
    <t>180</t>
  </si>
  <si>
    <t>SLEEVES PLAIN BAG 9.5"x10"x0.04mm</t>
  </si>
  <si>
    <t>181</t>
  </si>
  <si>
    <t>LDPE PLAIN CARTON LINER 32"x34"x0.05mm</t>
  </si>
  <si>
    <t>182</t>
  </si>
  <si>
    <t>HDPE PLAIN BLACK CARTON LINER 29"x29"x0.025mm</t>
  </si>
  <si>
    <t>183</t>
  </si>
  <si>
    <t>LDPE PLAIN BROWN GLOVES CARTON LINER 25"x28"x0.05</t>
  </si>
  <si>
    <t>184</t>
  </si>
  <si>
    <t>LDPE PLAIN CARTON LINER 29"x29" x 0.05mm</t>
  </si>
  <si>
    <t>185</t>
  </si>
  <si>
    <t>PROP 65 APPROVED - BOX LABEL</t>
  </si>
  <si>
    <t>INFI TOUCH</t>
  </si>
  <si>
    <t>BIOCLEAN-BNHN</t>
  </si>
  <si>
    <t>PROFILE 3000-PLHS</t>
  </si>
  <si>
    <t>91A</t>
  </si>
  <si>
    <t>PROFILE 3000-PNA</t>
  </si>
  <si>
    <t>OMEGA TECHNO (OTEBL)</t>
  </si>
  <si>
    <t>ECO NITRILE PLAIN SAMPLE CTN</t>
  </si>
  <si>
    <t>WHITE NITRILE 400 MM DI+ (69867)</t>
  </si>
  <si>
    <t>330MM LATEX STR (69576)</t>
  </si>
  <si>
    <t>S.SKIN BRIGHT LATEX 300 (67425)</t>
  </si>
  <si>
    <t>S.SKIN BRIGHT LATEX 300 DI+ (69565)</t>
  </si>
  <si>
    <t>ECOSHIELD ECO LATEX PF 250 (62313)</t>
  </si>
  <si>
    <t>S.SKIN XTREME ORG NIT 300 DI (69645)</t>
  </si>
  <si>
    <t>STERILE ORG NIT 300 DI (69655)</t>
  </si>
  <si>
    <t>ORANGE NITRLE 300 STERILE (67635)</t>
  </si>
  <si>
    <t>STERILE LATEX 300 DI (69555)</t>
  </si>
  <si>
    <t>STERILE WHITE NITRILE 400MM DI+ (69877)</t>
  </si>
  <si>
    <t>S.SKIN ORG NIT 260 (67623)</t>
  </si>
  <si>
    <t>S.SKIN ORG NIT 300 (67625)</t>
  </si>
  <si>
    <t>NEO NITRILE 300 PLAN SAMPLE (66925)</t>
  </si>
  <si>
    <t>S.SKIN NEO NITRILE 300 (66925)</t>
  </si>
  <si>
    <t>STERILE LATEX 400DI (69577)</t>
  </si>
  <si>
    <t>DUO SHIELD PFS LATEX 240 (65312)</t>
  </si>
  <si>
    <t>S.SKIN XTREME WHITE NITRILE 300DI++ (69885)</t>
  </si>
  <si>
    <t>ORG NITRILE 300 SAMPLE (67625)</t>
  </si>
  <si>
    <t>ORG NITRILE 260 SAMPLE (67623)</t>
  </si>
  <si>
    <t>STR WHITE NITRILE 600MM (69878)</t>
  </si>
  <si>
    <t>ECO SHIELD NATURAL NITRILE 250MM</t>
  </si>
  <si>
    <t>ECO NITRILE 300MM DI+ (68865)</t>
  </si>
  <si>
    <t>ECO NITRILE 250 PF GREEN.W (62512)</t>
  </si>
  <si>
    <t>PROPACK 12" EXAM PF</t>
  </si>
  <si>
    <t>PROPACK 9" EXAM PF</t>
  </si>
  <si>
    <t>480MM PLAIN CTN (460X270X110)</t>
  </si>
  <si>
    <t>EBONY SAMPLE PACK</t>
  </si>
  <si>
    <t>PURE SOFIT NITRILE NBR</t>
  </si>
  <si>
    <t>RSC5 PURESOFIT CGL 220</t>
  </si>
  <si>
    <t>RSC5 PURESOFIT CGL 240</t>
  </si>
  <si>
    <t>HANDSKAR LATEX''12</t>
  </si>
  <si>
    <t>HANDSKAR WHITE NITRILE CL 1000</t>
  </si>
  <si>
    <t>HANDSKAR ESD WHITE N 300MM</t>
  </si>
  <si>
    <t>CTI PLAIN BROWN CTN</t>
  </si>
  <si>
    <t>BWAY LATEX ELBOW LENGTH 19''/48CM/ELSCT</t>
  </si>
  <si>
    <t>ULTRA LONG PLUS 600MM NITRILE</t>
  </si>
  <si>
    <t>STERILE PF 24" LENGTH</t>
  </si>
  <si>
    <t>DIGITCARE LATEX SUPAFLEX 600MM</t>
  </si>
  <si>
    <t>ULTRA LONG 400MM NITRILE CTNS SPD</t>
  </si>
  <si>
    <t>CENTRAL SUPPLY -SPD PLUS 16''/400MM BLUE R/O</t>
  </si>
  <si>
    <t>PLAIN 300MM 50PCS PACKING</t>
  </si>
  <si>
    <t>SHIELD META PRO NITRILE</t>
  </si>
  <si>
    <t>PLAIN CTN 10" BOX PACK</t>
  </si>
  <si>
    <t>PLAIN CTN 12" BOX PACK</t>
  </si>
  <si>
    <t>BWAY LATEX EXAM P/F 245</t>
  </si>
  <si>
    <t>BWAY NITRILE EXAM P/F 245</t>
  </si>
  <si>
    <t>BWAY LATEX SURGICAL 300mm STERILE P/F LSCT</t>
  </si>
  <si>
    <t>BWAY LATEX SURGICAL 300mm STERILE POWDERED</t>
  </si>
  <si>
    <t>BWAY NITRILE SURGICAL 300mm STERILE P/F (NSCT)</t>
  </si>
  <si>
    <t>BWAY LATEX SURGICAL 400mm STERILE P/F ELSCT</t>
  </si>
  <si>
    <t>BWAY LATEX SURGICAL 400mm STE POWDERED(ELSPT)</t>
  </si>
  <si>
    <t>BWAY NITRILE EXAMINATION 400mm STERILE P/F (ENACT)</t>
  </si>
  <si>
    <t>BWAY LATEX SURGICAL 530mm STERILE P/F OBSGY</t>
  </si>
  <si>
    <t>BWAY LATEX EXAMINATION 530mm STERILE P/F OBS</t>
  </si>
  <si>
    <t>BWAY SOFTNITRILE 245mm EXAM. POWDER CARE</t>
  </si>
  <si>
    <t>BWAY LATEX EXAMINATION 245mm POWDER FREE</t>
  </si>
  <si>
    <t>BWAY LATEX EXAMINATION 245mm PF</t>
  </si>
  <si>
    <t>BWAY STE P/F LATEX SURGICAL 300MM/LSCT</t>
  </si>
  <si>
    <t>BWAY LATEX EXAMINATION 245mm POWDERED</t>
  </si>
  <si>
    <t>BWAY BLUE NITRILE 300mm POWDER FREE</t>
  </si>
  <si>
    <t>BWAY PURPLE NITRILE 300mm POWDER FREE</t>
  </si>
  <si>
    <t>BWAY LATEX EXAMINATION 400mm P/F LACT</t>
  </si>
  <si>
    <t>BWAY ULTRA LONG NITRILE 400MM (NACT ) P/F</t>
  </si>
  <si>
    <t>BWAY LATEX EXAMINATION 530mm POWDER FREE</t>
  </si>
  <si>
    <t>SURGICAL 530 PLAIN BOX PACK</t>
  </si>
  <si>
    <t>BNAL PLAIN 400MM (430X277X280/MM)</t>
  </si>
  <si>
    <t>PLAIN CTNS 340*330*330</t>
  </si>
  <si>
    <t>VITAL SHIELD SC WHITE NITRILE</t>
  </si>
  <si>
    <t>CLEAN IV CARE R3960 PAIR PACKING</t>
  </si>
  <si>
    <t>CLEAN IV CARE R3961 PAIR PACKING</t>
  </si>
  <si>
    <t>CLEAN IV CARE R6171 PAIR PACKING</t>
  </si>
  <si>
    <t>INTERCEPT FREE TONE COLOUR</t>
  </si>
  <si>
    <t>600MM PLAIN CTN (545X266X133/MM)</t>
  </si>
  <si>
    <t>KIMTECH SCIENCE BLUE NITRILE SMOOTH 9798</t>
  </si>
  <si>
    <t>KIMTECH SCIENCE BRAND 400MM</t>
  </si>
  <si>
    <t>BLUE NITRILE PF SMOOTH 5057</t>
  </si>
  <si>
    <t>CERTICLEAN 10"/12" LATEX</t>
  </si>
  <si>
    <t>KC KIMTECH G5 10/12 LATEX</t>
  </si>
  <si>
    <t>KC BLUE NITRILE 10/12"</t>
  </si>
  <si>
    <t>KC KIMTECH LATEX 12" BROWN</t>
  </si>
  <si>
    <t>KC KIMTECH EVT 12''</t>
  </si>
  <si>
    <t>KC KLEENGUARD G20 NITRILE PLUS</t>
  </si>
  <si>
    <t>HAND PRO 6400 BAG PACK LATEX 400MM</t>
  </si>
  <si>
    <t>HAND PRO 61700 STERILE NITRILE 400MM</t>
  </si>
  <si>
    <t>HAND PRO 6100 BAG PACK NITRILE</t>
  </si>
  <si>
    <t>HANDPRO 614000 STE LATEX</t>
  </si>
  <si>
    <t>MEDIFLEX STAND STORM 260MM</t>
  </si>
  <si>
    <t>MEDIFLEX PFLMSS 245</t>
  </si>
  <si>
    <t>MEDIFLEX PFLMSS 260</t>
  </si>
  <si>
    <t>MEDIFLEX PFLMS</t>
  </si>
  <si>
    <t>MEDIFLEX NIT B PFNBL</t>
  </si>
  <si>
    <t>MEDIFLEX NIT B P/F PFNBX</t>
  </si>
  <si>
    <t>MEDIFLEX SUPAFLEX 530MM OBS</t>
  </si>
  <si>
    <t>MEDIFLEX SUPAFLEX STOBS</t>
  </si>
  <si>
    <t>MEDIFLEX STERIGEL PRS</t>
  </si>
  <si>
    <t>MEDIFLEX STERIGEL SINGLES</t>
  </si>
  <si>
    <t>MEDIFLEX NIZONE</t>
  </si>
  <si>
    <t>MEDIFLEX - GELTRON</t>
  </si>
  <si>
    <t>MEDIFLEX BIOFLEX P/F LMS</t>
  </si>
  <si>
    <t>MEDIFLEX BIOFLEX LML</t>
  </si>
  <si>
    <t>NISENSE-245 (NSPF)</t>
  </si>
  <si>
    <t>MEDIFLEX NITRAFLEX SINGLES</t>
  </si>
  <si>
    <t>NBS</t>
  </si>
  <si>
    <t>PFNB</t>
  </si>
  <si>
    <t>PFLML</t>
  </si>
  <si>
    <t>PRIME CARE</t>
  </si>
  <si>
    <t>CODE BLUE PF</t>
  </si>
  <si>
    <t>FLEXTRA PFLMLX</t>
  </si>
  <si>
    <t>PFLMLS</t>
  </si>
  <si>
    <t>PFLMSH</t>
  </si>
  <si>
    <t>NISENSE-3 300MM FINGER FLEX</t>
  </si>
  <si>
    <t>NISENSE -3 245MM FINGER FLEX</t>
  </si>
  <si>
    <t>DENTAFLEX</t>
  </si>
  <si>
    <t>LMST</t>
  </si>
  <si>
    <t>LMSH</t>
  </si>
  <si>
    <t>FLEXTRA ( PFLMSD )</t>
  </si>
  <si>
    <t>BIOPLUS HPFLML</t>
  </si>
  <si>
    <t>PLATINUM BLUE</t>
  </si>
  <si>
    <t>PROTECTOR PLUS</t>
  </si>
  <si>
    <t>FLEXTRA STERILE SINGLES</t>
  </si>
  <si>
    <t>1 TIER DISPLAY STAND</t>
  </si>
  <si>
    <t>SINGLE 4 TIER DISPLAY STAND</t>
  </si>
  <si>
    <t>SINGLE 3 TIER DISPLAY STAND</t>
  </si>
  <si>
    <t>MICROFLEX 93243</t>
  </si>
  <si>
    <t>MICROFLEX 93243 ( CARD )</t>
  </si>
  <si>
    <t>MIDK NIGHT SAMPLE BROWN (CARD)</t>
  </si>
  <si>
    <t>TOUCH N TUFF 93250 20 PCS BOX PACKING</t>
  </si>
  <si>
    <t>MICROFLEX 93287 GREEN (USA)</t>
  </si>
  <si>
    <t>MICROFLEX 93283 BLUE (USA)</t>
  </si>
  <si>
    <t>MICROFLEX SAMPLE PLAIN 300MM</t>
  </si>
  <si>
    <t>MICROFLEX 93287 GREEN SAMPLE CARD</t>
  </si>
  <si>
    <t>MICROFLEX 93283 BLUE SAMPLE CARD</t>
  </si>
  <si>
    <t>COLE PARMER THIN TOUCH NITRILE 245MM</t>
  </si>
  <si>
    <t>THIN TOUCH LX LATEX 245MM</t>
  </si>
  <si>
    <t>THIN TOUCH PROTECTOR 300MM</t>
  </si>
  <si>
    <t>THIN TOUCH PROTECTOR 240MM</t>
  </si>
  <si>
    <t>STERILE CLEAN 400MM STE.LATEX</t>
  </si>
  <si>
    <t>STERILE CLEAN 300MM STE.LATEX</t>
  </si>
  <si>
    <t>SAFE HANDS</t>
  </si>
  <si>
    <t>BRIGHTWAY P/F 300MM BLUE NITRILE</t>
  </si>
  <si>
    <t>PDR 245NITRILE YU</t>
  </si>
  <si>
    <t>KOMACHI 245MM NITRILE</t>
  </si>
  <si>
    <t>SENSATRIL F</t>
  </si>
  <si>
    <t>PLAIN BROWN CTN BOX PACKING 295X275X325MM</t>
  </si>
  <si>
    <t>SAFE TOUCH ADVANCED PRO 400MM</t>
  </si>
  <si>
    <t>NICLEAN PLUS 300MM</t>
  </si>
  <si>
    <t>LAVENDER NITRILE 245MM</t>
  </si>
  <si>
    <t>PHOENIX BLUE NITRILE 400 MM</t>
  </si>
  <si>
    <t>P/FREE NITRILE SLEEVES</t>
  </si>
  <si>
    <t>NYTRO+7</t>
  </si>
  <si>
    <t>VECTOR LATEX STE PRINTED 400MM</t>
  </si>
  <si>
    <t>ALPHA LAB 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</si>
</sst>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212529"/>
      <name val="Arial"/>
    </font>
    <font>
      <sz val="10"/>
      <name val="Arial"/>
    </font>
    <font>
      <b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2" borderId="0" xfId="0" applyFont="1" applyFill="1" applyAlignment="1">
      <alignment horizontal="left" wrapText="1"/>
    </xf>
    <xf numFmtId="0" fontId="2" fillId="0" borderId="0" xfId="0" applyFont="1" applyAlignment="1"/>
    <xf numFmtId="3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left"/>
    </xf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7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49" fontId="8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3" borderId="0" xfId="0" applyFont="1" applyFill="1" applyAlignment="1">
      <alignment vertical="center"/>
    </xf>
    <xf numFmtId="49" fontId="5" fillId="3" borderId="0" xfId="0" applyNumberFormat="1" applyFont="1" applyFill="1" applyAlignment="1">
      <alignment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2" fontId="0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2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475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50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486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455" Type="http://schemas.openxmlformats.org/officeDocument/2006/relationships/hyperlink" Target="about:blank" TargetMode="External"/><Relationship Id="rId49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477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502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446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457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49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479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490" Type="http://schemas.openxmlformats.org/officeDocument/2006/relationships/hyperlink" Target="about:blank" TargetMode="External"/><Relationship Id="rId504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392" Type="http://schemas.openxmlformats.org/officeDocument/2006/relationships/hyperlink" Target="about:blank" TargetMode="External"/><Relationship Id="rId448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459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470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481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506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492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461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483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494" Type="http://schemas.openxmlformats.org/officeDocument/2006/relationships/hyperlink" Target="about:blank" TargetMode="External"/><Relationship Id="rId508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463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474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485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49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465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476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501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445" Type="http://schemas.openxmlformats.org/officeDocument/2006/relationships/hyperlink" Target="about:blank" TargetMode="External"/><Relationship Id="rId487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456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467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478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503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447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489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458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469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480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491" Type="http://schemas.openxmlformats.org/officeDocument/2006/relationships/hyperlink" Target="about:blank" TargetMode="External"/><Relationship Id="rId505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449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471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4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451" Type="http://schemas.openxmlformats.org/officeDocument/2006/relationships/hyperlink" Target="about:blank" TargetMode="External"/><Relationship Id="rId493" Type="http://schemas.openxmlformats.org/officeDocument/2006/relationships/hyperlink" Target="about:blank" TargetMode="External"/><Relationship Id="rId50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473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484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453" Type="http://schemas.openxmlformats.org/officeDocument/2006/relationships/hyperlink" Target="about:blank" TargetMode="External"/><Relationship Id="rId509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49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about:blank" TargetMode="External"/><Relationship Id="rId671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531" Type="http://schemas.openxmlformats.org/officeDocument/2006/relationships/hyperlink" Target="about:blank" TargetMode="External"/><Relationship Id="rId629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475" Type="http://schemas.openxmlformats.org/officeDocument/2006/relationships/hyperlink" Target="about:blank" TargetMode="External"/><Relationship Id="rId682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542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486" Type="http://schemas.openxmlformats.org/officeDocument/2006/relationships/hyperlink" Target="about:blank" TargetMode="External"/><Relationship Id="rId693" Type="http://schemas.openxmlformats.org/officeDocument/2006/relationships/hyperlink" Target="about:blank" TargetMode="External"/><Relationship Id="rId707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553" Type="http://schemas.openxmlformats.org/officeDocument/2006/relationships/hyperlink" Target="about:blank" TargetMode="External"/><Relationship Id="rId760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497" Type="http://schemas.openxmlformats.org/officeDocument/2006/relationships/hyperlink" Target="about:blank" TargetMode="External"/><Relationship Id="rId620" Type="http://schemas.openxmlformats.org/officeDocument/2006/relationships/hyperlink" Target="about:blank" TargetMode="External"/><Relationship Id="rId718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631" Type="http://schemas.openxmlformats.org/officeDocument/2006/relationships/hyperlink" Target="about:blank" TargetMode="External"/><Relationship Id="rId729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575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642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502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446" Type="http://schemas.openxmlformats.org/officeDocument/2006/relationships/hyperlink" Target="about:blank" TargetMode="External"/><Relationship Id="rId653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513" Type="http://schemas.openxmlformats.org/officeDocument/2006/relationships/hyperlink" Target="about:blank" TargetMode="External"/><Relationship Id="rId597" Type="http://schemas.openxmlformats.org/officeDocument/2006/relationships/hyperlink" Target="about:blank" TargetMode="External"/><Relationship Id="rId720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457" Type="http://schemas.openxmlformats.org/officeDocument/2006/relationships/hyperlink" Target="about:blank" TargetMode="External"/><Relationship Id="rId664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524" Type="http://schemas.openxmlformats.org/officeDocument/2006/relationships/hyperlink" Target="about:blank" TargetMode="External"/><Relationship Id="rId731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675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535" Type="http://schemas.openxmlformats.org/officeDocument/2006/relationships/hyperlink" Target="about:blank" TargetMode="External"/><Relationship Id="rId742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602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479" Type="http://schemas.openxmlformats.org/officeDocument/2006/relationships/hyperlink" Target="about:blank" TargetMode="External"/><Relationship Id="rId68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546" Type="http://schemas.openxmlformats.org/officeDocument/2006/relationships/hyperlink" Target="about:blank" TargetMode="External"/><Relationship Id="rId753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392" Type="http://schemas.openxmlformats.org/officeDocument/2006/relationships/hyperlink" Target="about:blank" TargetMode="External"/><Relationship Id="rId613" Type="http://schemas.openxmlformats.org/officeDocument/2006/relationships/hyperlink" Target="about:blank" TargetMode="External"/><Relationship Id="rId697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557" Type="http://schemas.openxmlformats.org/officeDocument/2006/relationships/hyperlink" Target="about:blank" TargetMode="External"/><Relationship Id="rId764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624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470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568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635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481" Type="http://schemas.openxmlformats.org/officeDocument/2006/relationships/hyperlink" Target="about:blank" TargetMode="External"/><Relationship Id="rId702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579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506" Type="http://schemas.openxmlformats.org/officeDocument/2006/relationships/hyperlink" Target="about:blank" TargetMode="External"/><Relationship Id="rId492" Type="http://schemas.openxmlformats.org/officeDocument/2006/relationships/hyperlink" Target="about:blank" TargetMode="External"/><Relationship Id="rId713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657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517" Type="http://schemas.openxmlformats.org/officeDocument/2006/relationships/hyperlink" Target="about:blank" TargetMode="External"/><Relationship Id="rId724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570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668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528" Type="http://schemas.openxmlformats.org/officeDocument/2006/relationships/hyperlink" Target="about:blank" TargetMode="External"/><Relationship Id="rId735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581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679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539" Type="http://schemas.openxmlformats.org/officeDocument/2006/relationships/hyperlink" Target="about:blank" TargetMode="External"/><Relationship Id="rId746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592" Type="http://schemas.openxmlformats.org/officeDocument/2006/relationships/hyperlink" Target="about:blank" TargetMode="External"/><Relationship Id="rId606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757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617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463" Type="http://schemas.openxmlformats.org/officeDocument/2006/relationships/hyperlink" Target="about:blank" TargetMode="External"/><Relationship Id="rId670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530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628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474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681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541" Type="http://schemas.openxmlformats.org/officeDocument/2006/relationships/hyperlink" Target="about:blank" TargetMode="External"/><Relationship Id="rId639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485" Type="http://schemas.openxmlformats.org/officeDocument/2006/relationships/hyperlink" Target="about:blank" TargetMode="External"/><Relationship Id="rId692" Type="http://schemas.openxmlformats.org/officeDocument/2006/relationships/hyperlink" Target="about:blank" TargetMode="External"/><Relationship Id="rId706" Type="http://schemas.openxmlformats.org/officeDocument/2006/relationships/hyperlink" Target="about:blank" TargetMode="External"/><Relationship Id="rId748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594" Type="http://schemas.openxmlformats.org/officeDocument/2006/relationships/hyperlink" Target="about:blank" TargetMode="External"/><Relationship Id="rId608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496" Type="http://schemas.openxmlformats.org/officeDocument/2006/relationships/hyperlink" Target="about:blank" TargetMode="External"/><Relationship Id="rId661" Type="http://schemas.openxmlformats.org/officeDocument/2006/relationships/hyperlink" Target="about:blank" TargetMode="External"/><Relationship Id="rId717" Type="http://schemas.openxmlformats.org/officeDocument/2006/relationships/hyperlink" Target="about:blank" TargetMode="External"/><Relationship Id="rId75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521" Type="http://schemas.openxmlformats.org/officeDocument/2006/relationships/hyperlink" Target="about:blank" TargetMode="External"/><Relationship Id="rId563" Type="http://schemas.openxmlformats.org/officeDocument/2006/relationships/hyperlink" Target="about:blank" TargetMode="External"/><Relationship Id="rId619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465" Type="http://schemas.openxmlformats.org/officeDocument/2006/relationships/hyperlink" Target="about:blank" TargetMode="External"/><Relationship Id="rId630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728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574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476" Type="http://schemas.openxmlformats.org/officeDocument/2006/relationships/hyperlink" Target="about:blank" TargetMode="External"/><Relationship Id="rId641" Type="http://schemas.openxmlformats.org/officeDocument/2006/relationships/hyperlink" Target="about:blank" TargetMode="External"/><Relationship Id="rId683" Type="http://schemas.openxmlformats.org/officeDocument/2006/relationships/hyperlink" Target="about:blank" TargetMode="External"/><Relationship Id="rId739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501" Type="http://schemas.openxmlformats.org/officeDocument/2006/relationships/hyperlink" Target="about:blank" TargetMode="External"/><Relationship Id="rId543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585" Type="http://schemas.openxmlformats.org/officeDocument/2006/relationships/hyperlink" Target="about:blank" TargetMode="External"/><Relationship Id="rId750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445" Type="http://schemas.openxmlformats.org/officeDocument/2006/relationships/hyperlink" Target="about:blank" TargetMode="External"/><Relationship Id="rId487" Type="http://schemas.openxmlformats.org/officeDocument/2006/relationships/hyperlink" Target="about:blank" TargetMode="External"/><Relationship Id="rId610" Type="http://schemas.openxmlformats.org/officeDocument/2006/relationships/hyperlink" Target="about:blank" TargetMode="External"/><Relationship Id="rId652" Type="http://schemas.openxmlformats.org/officeDocument/2006/relationships/hyperlink" Target="about:blank" TargetMode="External"/><Relationship Id="rId694" Type="http://schemas.openxmlformats.org/officeDocument/2006/relationships/hyperlink" Target="about:blank" TargetMode="External"/><Relationship Id="rId708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512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554" Type="http://schemas.openxmlformats.org/officeDocument/2006/relationships/hyperlink" Target="about:blank" TargetMode="External"/><Relationship Id="rId596" Type="http://schemas.openxmlformats.org/officeDocument/2006/relationships/hyperlink" Target="about:blank" TargetMode="External"/><Relationship Id="rId761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456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621" Type="http://schemas.openxmlformats.org/officeDocument/2006/relationships/hyperlink" Target="about:blank" TargetMode="External"/><Relationship Id="rId663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23" Type="http://schemas.openxmlformats.org/officeDocument/2006/relationships/hyperlink" Target="about:blank" TargetMode="External"/><Relationship Id="rId719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565" Type="http://schemas.openxmlformats.org/officeDocument/2006/relationships/hyperlink" Target="about:blank" TargetMode="External"/><Relationship Id="rId730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467" Type="http://schemas.openxmlformats.org/officeDocument/2006/relationships/hyperlink" Target="about:blank" TargetMode="External"/><Relationship Id="rId632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534" Type="http://schemas.openxmlformats.org/officeDocument/2006/relationships/hyperlink" Target="about:blank" TargetMode="External"/><Relationship Id="rId576" Type="http://schemas.openxmlformats.org/officeDocument/2006/relationships/hyperlink" Target="about:blank" TargetMode="External"/><Relationship Id="rId741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601" Type="http://schemas.openxmlformats.org/officeDocument/2006/relationships/hyperlink" Target="about:blank" TargetMode="External"/><Relationship Id="rId643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478" Type="http://schemas.openxmlformats.org/officeDocument/2006/relationships/hyperlink" Target="about:blank" TargetMode="External"/><Relationship Id="rId685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503" Type="http://schemas.openxmlformats.org/officeDocument/2006/relationships/hyperlink" Target="about:blank" TargetMode="External"/><Relationship Id="rId545" Type="http://schemas.openxmlformats.org/officeDocument/2006/relationships/hyperlink" Target="about:blank" TargetMode="External"/><Relationship Id="rId587" Type="http://schemas.openxmlformats.org/officeDocument/2006/relationships/hyperlink" Target="about:blank" TargetMode="External"/><Relationship Id="rId710" Type="http://schemas.openxmlformats.org/officeDocument/2006/relationships/hyperlink" Target="about:blank" TargetMode="External"/><Relationship Id="rId752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447" Type="http://schemas.openxmlformats.org/officeDocument/2006/relationships/hyperlink" Target="about:blank" TargetMode="External"/><Relationship Id="rId612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489" Type="http://schemas.openxmlformats.org/officeDocument/2006/relationships/hyperlink" Target="about:blank" TargetMode="External"/><Relationship Id="rId654" Type="http://schemas.openxmlformats.org/officeDocument/2006/relationships/hyperlink" Target="about:blank" TargetMode="External"/><Relationship Id="rId696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514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721" Type="http://schemas.openxmlformats.org/officeDocument/2006/relationships/hyperlink" Target="about:blank" TargetMode="External"/><Relationship Id="rId763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458" Type="http://schemas.openxmlformats.org/officeDocument/2006/relationships/hyperlink" Target="about:blank" TargetMode="External"/><Relationship Id="rId623" Type="http://schemas.openxmlformats.org/officeDocument/2006/relationships/hyperlink" Target="about:blank" TargetMode="External"/><Relationship Id="rId66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525" Type="http://schemas.openxmlformats.org/officeDocument/2006/relationships/hyperlink" Target="about:blank" TargetMode="External"/><Relationship Id="rId567" Type="http://schemas.openxmlformats.org/officeDocument/2006/relationships/hyperlink" Target="about:blank" TargetMode="External"/><Relationship Id="rId732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469" Type="http://schemas.openxmlformats.org/officeDocument/2006/relationships/hyperlink" Target="about:blank" TargetMode="External"/><Relationship Id="rId634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480" Type="http://schemas.openxmlformats.org/officeDocument/2006/relationships/hyperlink" Target="about:blank" TargetMode="External"/><Relationship Id="rId536" Type="http://schemas.openxmlformats.org/officeDocument/2006/relationships/hyperlink" Target="about:blank" TargetMode="External"/><Relationship Id="rId70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578" Type="http://schemas.openxmlformats.org/officeDocument/2006/relationships/hyperlink" Target="about:blank" TargetMode="External"/><Relationship Id="rId743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603" Type="http://schemas.openxmlformats.org/officeDocument/2006/relationships/hyperlink" Target="about:blank" TargetMode="External"/><Relationship Id="rId645" Type="http://schemas.openxmlformats.org/officeDocument/2006/relationships/hyperlink" Target="about:blank" TargetMode="External"/><Relationship Id="rId687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491" Type="http://schemas.openxmlformats.org/officeDocument/2006/relationships/hyperlink" Target="about:blank" TargetMode="External"/><Relationship Id="rId505" Type="http://schemas.openxmlformats.org/officeDocument/2006/relationships/hyperlink" Target="about:blank" TargetMode="External"/><Relationship Id="rId71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547" Type="http://schemas.openxmlformats.org/officeDocument/2006/relationships/hyperlink" Target="about:blank" TargetMode="External"/><Relationship Id="rId589" Type="http://schemas.openxmlformats.org/officeDocument/2006/relationships/hyperlink" Target="about:blank" TargetMode="External"/><Relationship Id="rId754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449" Type="http://schemas.openxmlformats.org/officeDocument/2006/relationships/hyperlink" Target="about:blank" TargetMode="External"/><Relationship Id="rId614" Type="http://schemas.openxmlformats.org/officeDocument/2006/relationships/hyperlink" Target="about:blank" TargetMode="External"/><Relationship Id="rId656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516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723" Type="http://schemas.openxmlformats.org/officeDocument/2006/relationships/hyperlink" Target="about:blank" TargetMode="External"/><Relationship Id="rId765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625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471" Type="http://schemas.openxmlformats.org/officeDocument/2006/relationships/hyperlink" Target="about:blank" TargetMode="External"/><Relationship Id="rId66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527" Type="http://schemas.openxmlformats.org/officeDocument/2006/relationships/hyperlink" Target="about:blank" TargetMode="External"/><Relationship Id="rId569" Type="http://schemas.openxmlformats.org/officeDocument/2006/relationships/hyperlink" Target="about:blank" TargetMode="External"/><Relationship Id="rId73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580" Type="http://schemas.openxmlformats.org/officeDocument/2006/relationships/hyperlink" Target="about:blank" TargetMode="External"/><Relationship Id="rId63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482" Type="http://schemas.openxmlformats.org/officeDocument/2006/relationships/hyperlink" Target="about:blank" TargetMode="External"/><Relationship Id="rId538" Type="http://schemas.openxmlformats.org/officeDocument/2006/relationships/hyperlink" Target="about:blank" TargetMode="External"/><Relationship Id="rId703" Type="http://schemas.openxmlformats.org/officeDocument/2006/relationships/hyperlink" Target="about:blank" TargetMode="External"/><Relationship Id="rId745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591" Type="http://schemas.openxmlformats.org/officeDocument/2006/relationships/hyperlink" Target="about:blank" TargetMode="External"/><Relationship Id="rId605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647" Type="http://schemas.openxmlformats.org/officeDocument/2006/relationships/hyperlink" Target="about:blank" TargetMode="External"/><Relationship Id="rId689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451" Type="http://schemas.openxmlformats.org/officeDocument/2006/relationships/hyperlink" Target="about:blank" TargetMode="External"/><Relationship Id="rId493" Type="http://schemas.openxmlformats.org/officeDocument/2006/relationships/hyperlink" Target="about:blank" TargetMode="External"/><Relationship Id="rId507" Type="http://schemas.openxmlformats.org/officeDocument/2006/relationships/hyperlink" Target="about:blank" TargetMode="External"/><Relationship Id="rId549" Type="http://schemas.openxmlformats.org/officeDocument/2006/relationships/hyperlink" Target="about:blank" TargetMode="External"/><Relationship Id="rId714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560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616" Type="http://schemas.openxmlformats.org/officeDocument/2006/relationships/hyperlink" Target="about:blank" TargetMode="External"/><Relationship Id="rId658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518" Type="http://schemas.openxmlformats.org/officeDocument/2006/relationships/hyperlink" Target="about:blank" TargetMode="External"/><Relationship Id="rId725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571" Type="http://schemas.openxmlformats.org/officeDocument/2006/relationships/hyperlink" Target="about:blank" TargetMode="External"/><Relationship Id="rId627" Type="http://schemas.openxmlformats.org/officeDocument/2006/relationships/hyperlink" Target="about:blank" TargetMode="External"/><Relationship Id="rId669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473" Type="http://schemas.openxmlformats.org/officeDocument/2006/relationships/hyperlink" Target="about:blank" TargetMode="External"/><Relationship Id="rId529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736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540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582" Type="http://schemas.openxmlformats.org/officeDocument/2006/relationships/hyperlink" Target="about:blank" TargetMode="External"/><Relationship Id="rId63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484" Type="http://schemas.openxmlformats.org/officeDocument/2006/relationships/hyperlink" Target="about:blank" TargetMode="External"/><Relationship Id="rId705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691" Type="http://schemas.openxmlformats.org/officeDocument/2006/relationships/hyperlink" Target="about:blank" TargetMode="External"/><Relationship Id="rId747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551" Type="http://schemas.openxmlformats.org/officeDocument/2006/relationships/hyperlink" Target="about:blank" TargetMode="External"/><Relationship Id="rId593" Type="http://schemas.openxmlformats.org/officeDocument/2006/relationships/hyperlink" Target="about:blank" TargetMode="External"/><Relationship Id="rId607" Type="http://schemas.openxmlformats.org/officeDocument/2006/relationships/hyperlink" Target="about:blank" TargetMode="External"/><Relationship Id="rId649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453" Type="http://schemas.openxmlformats.org/officeDocument/2006/relationships/hyperlink" Target="about:blank" TargetMode="External"/><Relationship Id="rId509" Type="http://schemas.openxmlformats.org/officeDocument/2006/relationships/hyperlink" Target="about:blank" TargetMode="External"/><Relationship Id="rId660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495" Type="http://schemas.openxmlformats.org/officeDocument/2006/relationships/hyperlink" Target="about:blank" TargetMode="External"/><Relationship Id="rId716" Type="http://schemas.openxmlformats.org/officeDocument/2006/relationships/hyperlink" Target="about:blank" TargetMode="External"/><Relationship Id="rId75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520" Type="http://schemas.openxmlformats.org/officeDocument/2006/relationships/hyperlink" Target="about:blank" TargetMode="External"/><Relationship Id="rId562" Type="http://schemas.openxmlformats.org/officeDocument/2006/relationships/hyperlink" Target="about:blank" TargetMode="External"/><Relationship Id="rId618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727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573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640" Type="http://schemas.openxmlformats.org/officeDocument/2006/relationships/hyperlink" Target="about:blank" TargetMode="External"/><Relationship Id="rId738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500" Type="http://schemas.openxmlformats.org/officeDocument/2006/relationships/hyperlink" Target="about:blank" TargetMode="External"/><Relationship Id="rId58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651" Type="http://schemas.openxmlformats.org/officeDocument/2006/relationships/hyperlink" Target="about:blank" TargetMode="External"/><Relationship Id="rId749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511" Type="http://schemas.openxmlformats.org/officeDocument/2006/relationships/hyperlink" Target="about:blank" TargetMode="External"/><Relationship Id="rId609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595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455" Type="http://schemas.openxmlformats.org/officeDocument/2006/relationships/hyperlink" Target="about:blank" TargetMode="External"/><Relationship Id="rId662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522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673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533" Type="http://schemas.openxmlformats.org/officeDocument/2006/relationships/hyperlink" Target="about:blank" TargetMode="External"/><Relationship Id="rId740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477" Type="http://schemas.openxmlformats.org/officeDocument/2006/relationships/hyperlink" Target="about:blank" TargetMode="External"/><Relationship Id="rId600" Type="http://schemas.openxmlformats.org/officeDocument/2006/relationships/hyperlink" Target="about:blank" TargetMode="External"/><Relationship Id="rId684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544" Type="http://schemas.openxmlformats.org/officeDocument/2006/relationships/hyperlink" Target="about:blank" TargetMode="External"/><Relationship Id="rId751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611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695" Type="http://schemas.openxmlformats.org/officeDocument/2006/relationships/hyperlink" Target="about:blank" TargetMode="External"/><Relationship Id="rId709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555" Type="http://schemas.openxmlformats.org/officeDocument/2006/relationships/hyperlink" Target="about:blank" TargetMode="External"/><Relationship Id="rId762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622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499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56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633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577" Type="http://schemas.openxmlformats.org/officeDocument/2006/relationships/hyperlink" Target="about:blank" TargetMode="External"/><Relationship Id="rId700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490" Type="http://schemas.openxmlformats.org/officeDocument/2006/relationships/hyperlink" Target="about:blank" TargetMode="External"/><Relationship Id="rId504" Type="http://schemas.openxmlformats.org/officeDocument/2006/relationships/hyperlink" Target="about:blank" TargetMode="External"/><Relationship Id="rId711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58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448" Type="http://schemas.openxmlformats.org/officeDocument/2006/relationships/hyperlink" Target="about:blank" TargetMode="External"/><Relationship Id="rId655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515" Type="http://schemas.openxmlformats.org/officeDocument/2006/relationships/hyperlink" Target="about:blank" TargetMode="External"/><Relationship Id="rId722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599" Type="http://schemas.openxmlformats.org/officeDocument/2006/relationships/hyperlink" Target="about:blank" TargetMode="External"/><Relationship Id="rId459" Type="http://schemas.openxmlformats.org/officeDocument/2006/relationships/hyperlink" Target="about:blank" TargetMode="External"/><Relationship Id="rId666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526" Type="http://schemas.openxmlformats.org/officeDocument/2006/relationships/hyperlink" Target="about:blank" TargetMode="External"/><Relationship Id="rId733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677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537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590" Type="http://schemas.openxmlformats.org/officeDocument/2006/relationships/hyperlink" Target="about:blank" TargetMode="External"/><Relationship Id="rId604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688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548" Type="http://schemas.openxmlformats.org/officeDocument/2006/relationships/hyperlink" Target="about:blank" TargetMode="External"/><Relationship Id="rId755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615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699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461" Type="http://schemas.openxmlformats.org/officeDocument/2006/relationships/hyperlink" Target="about:blank" TargetMode="External"/><Relationship Id="rId559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626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637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483" Type="http://schemas.openxmlformats.org/officeDocument/2006/relationships/hyperlink" Target="about:blank" TargetMode="External"/><Relationship Id="rId690" Type="http://schemas.openxmlformats.org/officeDocument/2006/relationships/hyperlink" Target="about:blank" TargetMode="External"/><Relationship Id="rId704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550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648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494" Type="http://schemas.openxmlformats.org/officeDocument/2006/relationships/hyperlink" Target="about:blank" TargetMode="External"/><Relationship Id="rId508" Type="http://schemas.openxmlformats.org/officeDocument/2006/relationships/hyperlink" Target="about:blank" TargetMode="External"/><Relationship Id="rId71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61" Type="http://schemas.openxmlformats.org/officeDocument/2006/relationships/hyperlink" Target="about:blank" TargetMode="External"/><Relationship Id="rId659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519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726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572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737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58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650" Type="http://schemas.openxmlformats.org/officeDocument/2006/relationships/hyperlink" Target="about:blank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about:blank" TargetMode="External"/><Relationship Id="rId671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24" Type="http://schemas.openxmlformats.org/officeDocument/2006/relationships/hyperlink" Target="about:blank" TargetMode="External"/><Relationship Id="rId531" Type="http://schemas.openxmlformats.org/officeDocument/2006/relationships/hyperlink" Target="about:blank" TargetMode="External"/><Relationship Id="rId629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268" Type="http://schemas.openxmlformats.org/officeDocument/2006/relationships/hyperlink" Target="about:blank" TargetMode="External"/><Relationship Id="rId475" Type="http://schemas.openxmlformats.org/officeDocument/2006/relationships/hyperlink" Target="about:blank" TargetMode="External"/><Relationship Id="rId682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335" Type="http://schemas.openxmlformats.org/officeDocument/2006/relationships/hyperlink" Target="about:blank" TargetMode="External"/><Relationship Id="rId542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402" Type="http://schemas.openxmlformats.org/officeDocument/2006/relationships/hyperlink" Target="about:blank" TargetMode="External"/><Relationship Id="rId279" Type="http://schemas.openxmlformats.org/officeDocument/2006/relationships/hyperlink" Target="about:blank" TargetMode="External"/><Relationship Id="rId486" Type="http://schemas.openxmlformats.org/officeDocument/2006/relationships/hyperlink" Target="about:blank" TargetMode="External"/><Relationship Id="rId693" Type="http://schemas.openxmlformats.org/officeDocument/2006/relationships/hyperlink" Target="about:blank" TargetMode="External"/><Relationship Id="rId707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346" Type="http://schemas.openxmlformats.org/officeDocument/2006/relationships/hyperlink" Target="about:blank" TargetMode="External"/><Relationship Id="rId553" Type="http://schemas.openxmlformats.org/officeDocument/2006/relationships/hyperlink" Target="about:blank" TargetMode="External"/><Relationship Id="rId760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413" Type="http://schemas.openxmlformats.org/officeDocument/2006/relationships/hyperlink" Target="about:blank" TargetMode="External"/><Relationship Id="rId497" Type="http://schemas.openxmlformats.org/officeDocument/2006/relationships/hyperlink" Target="about:blank" TargetMode="External"/><Relationship Id="rId620" Type="http://schemas.openxmlformats.org/officeDocument/2006/relationships/hyperlink" Target="about:blank" TargetMode="External"/><Relationship Id="rId718" Type="http://schemas.openxmlformats.org/officeDocument/2006/relationships/hyperlink" Target="about:blank" TargetMode="External"/><Relationship Id="rId357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564" Type="http://schemas.openxmlformats.org/officeDocument/2006/relationships/hyperlink" Target="about:blank" TargetMode="External"/><Relationship Id="rId424" Type="http://schemas.openxmlformats.org/officeDocument/2006/relationships/hyperlink" Target="about:blank" TargetMode="External"/><Relationship Id="rId631" Type="http://schemas.openxmlformats.org/officeDocument/2006/relationships/hyperlink" Target="about:blank" TargetMode="External"/><Relationship Id="rId729" Type="http://schemas.openxmlformats.org/officeDocument/2006/relationships/hyperlink" Target="about:blank" TargetMode="External"/><Relationship Id="rId270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368" Type="http://schemas.openxmlformats.org/officeDocument/2006/relationships/hyperlink" Target="about:blank" TargetMode="External"/><Relationship Id="rId575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435" Type="http://schemas.openxmlformats.org/officeDocument/2006/relationships/hyperlink" Target="about:blank" TargetMode="External"/><Relationship Id="rId642" Type="http://schemas.openxmlformats.org/officeDocument/2006/relationships/hyperlink" Target="about:blank" TargetMode="External"/><Relationship Id="rId281" Type="http://schemas.openxmlformats.org/officeDocument/2006/relationships/hyperlink" Target="about:blank" TargetMode="External"/><Relationship Id="rId502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379" Type="http://schemas.openxmlformats.org/officeDocument/2006/relationships/hyperlink" Target="about:blank" TargetMode="External"/><Relationship Id="rId58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446" Type="http://schemas.openxmlformats.org/officeDocument/2006/relationships/hyperlink" Target="about:blank" TargetMode="External"/><Relationship Id="rId653" Type="http://schemas.openxmlformats.org/officeDocument/2006/relationships/hyperlink" Target="about:blank" TargetMode="External"/><Relationship Id="rId292" Type="http://schemas.openxmlformats.org/officeDocument/2006/relationships/hyperlink" Target="about:blank" TargetMode="External"/><Relationship Id="rId306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513" Type="http://schemas.openxmlformats.org/officeDocument/2006/relationships/hyperlink" Target="about:blank" TargetMode="External"/><Relationship Id="rId597" Type="http://schemas.openxmlformats.org/officeDocument/2006/relationships/hyperlink" Target="about:blank" TargetMode="External"/><Relationship Id="rId720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457" Type="http://schemas.openxmlformats.org/officeDocument/2006/relationships/hyperlink" Target="about:blank" TargetMode="External"/><Relationship Id="rId664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317" Type="http://schemas.openxmlformats.org/officeDocument/2006/relationships/hyperlink" Target="about:blank" TargetMode="External"/><Relationship Id="rId524" Type="http://schemas.openxmlformats.org/officeDocument/2006/relationships/hyperlink" Target="about:blank" TargetMode="External"/><Relationship Id="rId731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370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468" Type="http://schemas.openxmlformats.org/officeDocument/2006/relationships/hyperlink" Target="about:blank" TargetMode="External"/><Relationship Id="rId675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28" Type="http://schemas.openxmlformats.org/officeDocument/2006/relationships/hyperlink" Target="about:blank" TargetMode="External"/><Relationship Id="rId535" Type="http://schemas.openxmlformats.org/officeDocument/2006/relationships/hyperlink" Target="about:blank" TargetMode="External"/><Relationship Id="rId742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1" Type="http://schemas.openxmlformats.org/officeDocument/2006/relationships/hyperlink" Target="about:blank" TargetMode="External"/><Relationship Id="rId602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479" Type="http://schemas.openxmlformats.org/officeDocument/2006/relationships/hyperlink" Target="about:blank" TargetMode="External"/><Relationship Id="rId68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39" Type="http://schemas.openxmlformats.org/officeDocument/2006/relationships/hyperlink" Target="about:blank" TargetMode="External"/><Relationship Id="rId546" Type="http://schemas.openxmlformats.org/officeDocument/2006/relationships/hyperlink" Target="about:blank" TargetMode="External"/><Relationship Id="rId753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406" Type="http://schemas.openxmlformats.org/officeDocument/2006/relationships/hyperlink" Target="about:blank" TargetMode="External"/><Relationship Id="rId392" Type="http://schemas.openxmlformats.org/officeDocument/2006/relationships/hyperlink" Target="about:blank" TargetMode="External"/><Relationship Id="rId613" Type="http://schemas.openxmlformats.org/officeDocument/2006/relationships/hyperlink" Target="about:blank" TargetMode="External"/><Relationship Id="rId697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557" Type="http://schemas.openxmlformats.org/officeDocument/2006/relationships/hyperlink" Target="about:blank" TargetMode="External"/><Relationship Id="rId764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417" Type="http://schemas.openxmlformats.org/officeDocument/2006/relationships/hyperlink" Target="about:blank" TargetMode="External"/><Relationship Id="rId624" Type="http://schemas.openxmlformats.org/officeDocument/2006/relationships/hyperlink" Target="about:blank" TargetMode="External"/><Relationship Id="rId263" Type="http://schemas.openxmlformats.org/officeDocument/2006/relationships/hyperlink" Target="about:blank" TargetMode="External"/><Relationship Id="rId470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330" Type="http://schemas.openxmlformats.org/officeDocument/2006/relationships/hyperlink" Target="about:blank" TargetMode="External"/><Relationship Id="rId568" Type="http://schemas.openxmlformats.org/officeDocument/2006/relationships/hyperlink" Target="about:blank" TargetMode="External"/><Relationship Id="rId428" Type="http://schemas.openxmlformats.org/officeDocument/2006/relationships/hyperlink" Target="about:blank" TargetMode="External"/><Relationship Id="rId635" Type="http://schemas.openxmlformats.org/officeDocument/2006/relationships/hyperlink" Target="about:blank" TargetMode="External"/><Relationship Id="rId274" Type="http://schemas.openxmlformats.org/officeDocument/2006/relationships/hyperlink" Target="about:blank" TargetMode="External"/><Relationship Id="rId481" Type="http://schemas.openxmlformats.org/officeDocument/2006/relationships/hyperlink" Target="about:blank" TargetMode="External"/><Relationship Id="rId702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579" Type="http://schemas.openxmlformats.org/officeDocument/2006/relationships/hyperlink" Target="about:blank" TargetMode="External"/><Relationship Id="rId341" Type="http://schemas.openxmlformats.org/officeDocument/2006/relationships/hyperlink" Target="about:blank" TargetMode="External"/><Relationship Id="rId439" Type="http://schemas.openxmlformats.org/officeDocument/2006/relationships/hyperlink" Target="about:blank" TargetMode="External"/><Relationship Id="rId646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85" Type="http://schemas.openxmlformats.org/officeDocument/2006/relationships/hyperlink" Target="about:blank" TargetMode="External"/><Relationship Id="rId506" Type="http://schemas.openxmlformats.org/officeDocument/2006/relationships/hyperlink" Target="about:blank" TargetMode="External"/><Relationship Id="rId492" Type="http://schemas.openxmlformats.org/officeDocument/2006/relationships/hyperlink" Target="about:blank" TargetMode="External"/><Relationship Id="rId713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352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657" Type="http://schemas.openxmlformats.org/officeDocument/2006/relationships/hyperlink" Target="about:blank" TargetMode="External"/><Relationship Id="rId296" Type="http://schemas.openxmlformats.org/officeDocument/2006/relationships/hyperlink" Target="about:blank" TargetMode="External"/><Relationship Id="rId517" Type="http://schemas.openxmlformats.org/officeDocument/2006/relationships/hyperlink" Target="about:blank" TargetMode="External"/><Relationship Id="rId724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363" Type="http://schemas.openxmlformats.org/officeDocument/2006/relationships/hyperlink" Target="about:blank" TargetMode="External"/><Relationship Id="rId570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430" Type="http://schemas.openxmlformats.org/officeDocument/2006/relationships/hyperlink" Target="about:blank" TargetMode="External"/><Relationship Id="rId668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528" Type="http://schemas.openxmlformats.org/officeDocument/2006/relationships/hyperlink" Target="about:blank" TargetMode="External"/><Relationship Id="rId735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374" Type="http://schemas.openxmlformats.org/officeDocument/2006/relationships/hyperlink" Target="about:blank" TargetMode="External"/><Relationship Id="rId581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679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441" Type="http://schemas.openxmlformats.org/officeDocument/2006/relationships/hyperlink" Target="about:blank" TargetMode="External"/><Relationship Id="rId539" Type="http://schemas.openxmlformats.org/officeDocument/2006/relationships/hyperlink" Target="about:blank" TargetMode="External"/><Relationship Id="rId746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30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385" Type="http://schemas.openxmlformats.org/officeDocument/2006/relationships/hyperlink" Target="about:blank" TargetMode="External"/><Relationship Id="rId592" Type="http://schemas.openxmlformats.org/officeDocument/2006/relationships/hyperlink" Target="about:blank" TargetMode="External"/><Relationship Id="rId606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452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312" Type="http://schemas.openxmlformats.org/officeDocument/2006/relationships/hyperlink" Target="about:blank" TargetMode="External"/><Relationship Id="rId757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396" Type="http://schemas.openxmlformats.org/officeDocument/2006/relationships/hyperlink" Target="about:blank" TargetMode="External"/><Relationship Id="rId617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463" Type="http://schemas.openxmlformats.org/officeDocument/2006/relationships/hyperlink" Target="about:blank" TargetMode="External"/><Relationship Id="rId670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323" Type="http://schemas.openxmlformats.org/officeDocument/2006/relationships/hyperlink" Target="about:blank" TargetMode="External"/><Relationship Id="rId530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628" Type="http://schemas.openxmlformats.org/officeDocument/2006/relationships/hyperlink" Target="about:blank" TargetMode="External"/><Relationship Id="rId267" Type="http://schemas.openxmlformats.org/officeDocument/2006/relationships/hyperlink" Target="about:blank" TargetMode="External"/><Relationship Id="rId474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681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34" Type="http://schemas.openxmlformats.org/officeDocument/2006/relationships/hyperlink" Target="about:blank" TargetMode="External"/><Relationship Id="rId541" Type="http://schemas.openxmlformats.org/officeDocument/2006/relationships/hyperlink" Target="about:blank" TargetMode="External"/><Relationship Id="rId639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278" Type="http://schemas.openxmlformats.org/officeDocument/2006/relationships/hyperlink" Target="about:blank" TargetMode="External"/><Relationship Id="rId401" Type="http://schemas.openxmlformats.org/officeDocument/2006/relationships/hyperlink" Target="about:blank" TargetMode="External"/><Relationship Id="rId303" Type="http://schemas.openxmlformats.org/officeDocument/2006/relationships/hyperlink" Target="about:blank" TargetMode="External"/><Relationship Id="rId485" Type="http://schemas.openxmlformats.org/officeDocument/2006/relationships/hyperlink" Target="about:blank" TargetMode="External"/><Relationship Id="rId692" Type="http://schemas.openxmlformats.org/officeDocument/2006/relationships/hyperlink" Target="about:blank" TargetMode="External"/><Relationship Id="rId706" Type="http://schemas.openxmlformats.org/officeDocument/2006/relationships/hyperlink" Target="about:blank" TargetMode="External"/><Relationship Id="rId748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345" Type="http://schemas.openxmlformats.org/officeDocument/2006/relationships/hyperlink" Target="about:blank" TargetMode="External"/><Relationship Id="rId387" Type="http://schemas.openxmlformats.org/officeDocument/2006/relationships/hyperlink" Target="about:blank" TargetMode="External"/><Relationship Id="rId510" Type="http://schemas.openxmlformats.org/officeDocument/2006/relationships/hyperlink" Target="about:blank" TargetMode="External"/><Relationship Id="rId552" Type="http://schemas.openxmlformats.org/officeDocument/2006/relationships/hyperlink" Target="about:blank" TargetMode="External"/><Relationship Id="rId594" Type="http://schemas.openxmlformats.org/officeDocument/2006/relationships/hyperlink" Target="about:blank" TargetMode="External"/><Relationship Id="rId608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412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89" Type="http://schemas.openxmlformats.org/officeDocument/2006/relationships/hyperlink" Target="about:blank" TargetMode="External"/><Relationship Id="rId454" Type="http://schemas.openxmlformats.org/officeDocument/2006/relationships/hyperlink" Target="about:blank" TargetMode="External"/><Relationship Id="rId496" Type="http://schemas.openxmlformats.org/officeDocument/2006/relationships/hyperlink" Target="about:blank" TargetMode="External"/><Relationship Id="rId661" Type="http://schemas.openxmlformats.org/officeDocument/2006/relationships/hyperlink" Target="about:blank" TargetMode="External"/><Relationship Id="rId717" Type="http://schemas.openxmlformats.org/officeDocument/2006/relationships/hyperlink" Target="about:blank" TargetMode="External"/><Relationship Id="rId75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314" Type="http://schemas.openxmlformats.org/officeDocument/2006/relationships/hyperlink" Target="about:blank" TargetMode="External"/><Relationship Id="rId356" Type="http://schemas.openxmlformats.org/officeDocument/2006/relationships/hyperlink" Target="about:blank" TargetMode="External"/><Relationship Id="rId398" Type="http://schemas.openxmlformats.org/officeDocument/2006/relationships/hyperlink" Target="about:blank" TargetMode="External"/><Relationship Id="rId521" Type="http://schemas.openxmlformats.org/officeDocument/2006/relationships/hyperlink" Target="about:blank" TargetMode="External"/><Relationship Id="rId563" Type="http://schemas.openxmlformats.org/officeDocument/2006/relationships/hyperlink" Target="about:blank" TargetMode="External"/><Relationship Id="rId619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423" Type="http://schemas.openxmlformats.org/officeDocument/2006/relationships/hyperlink" Target="about:blank" TargetMode="External"/><Relationship Id="rId258" Type="http://schemas.openxmlformats.org/officeDocument/2006/relationships/hyperlink" Target="about:blank" TargetMode="External"/><Relationship Id="rId465" Type="http://schemas.openxmlformats.org/officeDocument/2006/relationships/hyperlink" Target="about:blank" TargetMode="External"/><Relationship Id="rId630" Type="http://schemas.openxmlformats.org/officeDocument/2006/relationships/hyperlink" Target="about:blank" TargetMode="External"/><Relationship Id="rId672" Type="http://schemas.openxmlformats.org/officeDocument/2006/relationships/hyperlink" Target="about:blank" TargetMode="External"/><Relationship Id="rId728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325" Type="http://schemas.openxmlformats.org/officeDocument/2006/relationships/hyperlink" Target="about:blank" TargetMode="External"/><Relationship Id="rId367" Type="http://schemas.openxmlformats.org/officeDocument/2006/relationships/hyperlink" Target="about:blank" TargetMode="External"/><Relationship Id="rId532" Type="http://schemas.openxmlformats.org/officeDocument/2006/relationships/hyperlink" Target="about:blank" TargetMode="External"/><Relationship Id="rId574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269" Type="http://schemas.openxmlformats.org/officeDocument/2006/relationships/hyperlink" Target="about:blank" TargetMode="External"/><Relationship Id="rId434" Type="http://schemas.openxmlformats.org/officeDocument/2006/relationships/hyperlink" Target="about:blank" TargetMode="External"/><Relationship Id="rId476" Type="http://schemas.openxmlformats.org/officeDocument/2006/relationships/hyperlink" Target="about:blank" TargetMode="External"/><Relationship Id="rId641" Type="http://schemas.openxmlformats.org/officeDocument/2006/relationships/hyperlink" Target="about:blank" TargetMode="External"/><Relationship Id="rId683" Type="http://schemas.openxmlformats.org/officeDocument/2006/relationships/hyperlink" Target="about:blank" TargetMode="External"/><Relationship Id="rId739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280" Type="http://schemas.openxmlformats.org/officeDocument/2006/relationships/hyperlink" Target="about:blank" TargetMode="External"/><Relationship Id="rId336" Type="http://schemas.openxmlformats.org/officeDocument/2006/relationships/hyperlink" Target="about:blank" TargetMode="External"/><Relationship Id="rId501" Type="http://schemas.openxmlformats.org/officeDocument/2006/relationships/hyperlink" Target="about:blank" TargetMode="External"/><Relationship Id="rId543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78" Type="http://schemas.openxmlformats.org/officeDocument/2006/relationships/hyperlink" Target="about:blank" TargetMode="External"/><Relationship Id="rId403" Type="http://schemas.openxmlformats.org/officeDocument/2006/relationships/hyperlink" Target="about:blank" TargetMode="External"/><Relationship Id="rId585" Type="http://schemas.openxmlformats.org/officeDocument/2006/relationships/hyperlink" Target="about:blank" TargetMode="External"/><Relationship Id="rId750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445" Type="http://schemas.openxmlformats.org/officeDocument/2006/relationships/hyperlink" Target="about:blank" TargetMode="External"/><Relationship Id="rId487" Type="http://schemas.openxmlformats.org/officeDocument/2006/relationships/hyperlink" Target="about:blank" TargetMode="External"/><Relationship Id="rId610" Type="http://schemas.openxmlformats.org/officeDocument/2006/relationships/hyperlink" Target="about:blank" TargetMode="External"/><Relationship Id="rId652" Type="http://schemas.openxmlformats.org/officeDocument/2006/relationships/hyperlink" Target="about:blank" TargetMode="External"/><Relationship Id="rId694" Type="http://schemas.openxmlformats.org/officeDocument/2006/relationships/hyperlink" Target="about:blank" TargetMode="External"/><Relationship Id="rId708" Type="http://schemas.openxmlformats.org/officeDocument/2006/relationships/hyperlink" Target="about:blank" TargetMode="External"/><Relationship Id="rId291" Type="http://schemas.openxmlformats.org/officeDocument/2006/relationships/hyperlink" Target="about:blank" TargetMode="External"/><Relationship Id="rId305" Type="http://schemas.openxmlformats.org/officeDocument/2006/relationships/hyperlink" Target="about:blank" TargetMode="External"/><Relationship Id="rId347" Type="http://schemas.openxmlformats.org/officeDocument/2006/relationships/hyperlink" Target="about:blank" TargetMode="External"/><Relationship Id="rId512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389" Type="http://schemas.openxmlformats.org/officeDocument/2006/relationships/hyperlink" Target="about:blank" TargetMode="External"/><Relationship Id="rId554" Type="http://schemas.openxmlformats.org/officeDocument/2006/relationships/hyperlink" Target="about:blank" TargetMode="External"/><Relationship Id="rId596" Type="http://schemas.openxmlformats.org/officeDocument/2006/relationships/hyperlink" Target="about:blank" TargetMode="External"/><Relationship Id="rId761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414" Type="http://schemas.openxmlformats.org/officeDocument/2006/relationships/hyperlink" Target="about:blank" TargetMode="External"/><Relationship Id="rId456" Type="http://schemas.openxmlformats.org/officeDocument/2006/relationships/hyperlink" Target="about:blank" TargetMode="External"/><Relationship Id="rId498" Type="http://schemas.openxmlformats.org/officeDocument/2006/relationships/hyperlink" Target="about:blank" TargetMode="External"/><Relationship Id="rId621" Type="http://schemas.openxmlformats.org/officeDocument/2006/relationships/hyperlink" Target="about:blank" TargetMode="External"/><Relationship Id="rId663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about:blank" TargetMode="External"/><Relationship Id="rId523" Type="http://schemas.openxmlformats.org/officeDocument/2006/relationships/hyperlink" Target="about:blank" TargetMode="External"/><Relationship Id="rId719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358" Type="http://schemas.openxmlformats.org/officeDocument/2006/relationships/hyperlink" Target="about:blank" TargetMode="External"/><Relationship Id="rId565" Type="http://schemas.openxmlformats.org/officeDocument/2006/relationships/hyperlink" Target="about:blank" TargetMode="External"/><Relationship Id="rId730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425" Type="http://schemas.openxmlformats.org/officeDocument/2006/relationships/hyperlink" Target="about:blank" TargetMode="External"/><Relationship Id="rId467" Type="http://schemas.openxmlformats.org/officeDocument/2006/relationships/hyperlink" Target="about:blank" TargetMode="External"/><Relationship Id="rId632" Type="http://schemas.openxmlformats.org/officeDocument/2006/relationships/hyperlink" Target="about:blank" TargetMode="External"/><Relationship Id="rId271" Type="http://schemas.openxmlformats.org/officeDocument/2006/relationships/hyperlink" Target="about:blank" TargetMode="External"/><Relationship Id="rId674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327" Type="http://schemas.openxmlformats.org/officeDocument/2006/relationships/hyperlink" Target="about:blank" TargetMode="External"/><Relationship Id="rId369" Type="http://schemas.openxmlformats.org/officeDocument/2006/relationships/hyperlink" Target="about:blank" TargetMode="External"/><Relationship Id="rId534" Type="http://schemas.openxmlformats.org/officeDocument/2006/relationships/hyperlink" Target="about:blank" TargetMode="External"/><Relationship Id="rId576" Type="http://schemas.openxmlformats.org/officeDocument/2006/relationships/hyperlink" Target="about:blank" TargetMode="External"/><Relationship Id="rId741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380" Type="http://schemas.openxmlformats.org/officeDocument/2006/relationships/hyperlink" Target="about:blank" TargetMode="External"/><Relationship Id="rId436" Type="http://schemas.openxmlformats.org/officeDocument/2006/relationships/hyperlink" Target="about:blank" TargetMode="External"/><Relationship Id="rId601" Type="http://schemas.openxmlformats.org/officeDocument/2006/relationships/hyperlink" Target="about:blank" TargetMode="External"/><Relationship Id="rId643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478" Type="http://schemas.openxmlformats.org/officeDocument/2006/relationships/hyperlink" Target="about:blank" TargetMode="External"/><Relationship Id="rId685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82" Type="http://schemas.openxmlformats.org/officeDocument/2006/relationships/hyperlink" Target="about:blank" TargetMode="External"/><Relationship Id="rId338" Type="http://schemas.openxmlformats.org/officeDocument/2006/relationships/hyperlink" Target="about:blank" TargetMode="External"/><Relationship Id="rId503" Type="http://schemas.openxmlformats.org/officeDocument/2006/relationships/hyperlink" Target="about:blank" TargetMode="External"/><Relationship Id="rId545" Type="http://schemas.openxmlformats.org/officeDocument/2006/relationships/hyperlink" Target="about:blank" TargetMode="External"/><Relationship Id="rId587" Type="http://schemas.openxmlformats.org/officeDocument/2006/relationships/hyperlink" Target="about:blank" TargetMode="External"/><Relationship Id="rId710" Type="http://schemas.openxmlformats.org/officeDocument/2006/relationships/hyperlink" Target="about:blank" TargetMode="External"/><Relationship Id="rId752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391" Type="http://schemas.openxmlformats.org/officeDocument/2006/relationships/hyperlink" Target="about:blank" TargetMode="External"/><Relationship Id="rId405" Type="http://schemas.openxmlformats.org/officeDocument/2006/relationships/hyperlink" Target="about:blank" TargetMode="External"/><Relationship Id="rId447" Type="http://schemas.openxmlformats.org/officeDocument/2006/relationships/hyperlink" Target="about:blank" TargetMode="External"/><Relationship Id="rId612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489" Type="http://schemas.openxmlformats.org/officeDocument/2006/relationships/hyperlink" Target="about:blank" TargetMode="External"/><Relationship Id="rId654" Type="http://schemas.openxmlformats.org/officeDocument/2006/relationships/hyperlink" Target="about:blank" TargetMode="External"/><Relationship Id="rId696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93" Type="http://schemas.openxmlformats.org/officeDocument/2006/relationships/hyperlink" Target="about:blank" TargetMode="External"/><Relationship Id="rId307" Type="http://schemas.openxmlformats.org/officeDocument/2006/relationships/hyperlink" Target="about:blank" TargetMode="External"/><Relationship Id="rId349" Type="http://schemas.openxmlformats.org/officeDocument/2006/relationships/hyperlink" Target="about:blank" TargetMode="External"/><Relationship Id="rId514" Type="http://schemas.openxmlformats.org/officeDocument/2006/relationships/hyperlink" Target="about:blank" TargetMode="External"/><Relationship Id="rId556" Type="http://schemas.openxmlformats.org/officeDocument/2006/relationships/hyperlink" Target="about:blank" TargetMode="External"/><Relationship Id="rId721" Type="http://schemas.openxmlformats.org/officeDocument/2006/relationships/hyperlink" Target="about:blank" TargetMode="External"/><Relationship Id="rId763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360" Type="http://schemas.openxmlformats.org/officeDocument/2006/relationships/hyperlink" Target="about:blank" TargetMode="External"/><Relationship Id="rId416" Type="http://schemas.openxmlformats.org/officeDocument/2006/relationships/hyperlink" Target="about:blank" TargetMode="External"/><Relationship Id="rId598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458" Type="http://schemas.openxmlformats.org/officeDocument/2006/relationships/hyperlink" Target="about:blank" TargetMode="External"/><Relationship Id="rId623" Type="http://schemas.openxmlformats.org/officeDocument/2006/relationships/hyperlink" Target="about:blank" TargetMode="External"/><Relationship Id="rId66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262" Type="http://schemas.openxmlformats.org/officeDocument/2006/relationships/hyperlink" Target="about:blank" TargetMode="External"/><Relationship Id="rId318" Type="http://schemas.openxmlformats.org/officeDocument/2006/relationships/hyperlink" Target="about:blank" TargetMode="External"/><Relationship Id="rId525" Type="http://schemas.openxmlformats.org/officeDocument/2006/relationships/hyperlink" Target="about:blank" TargetMode="External"/><Relationship Id="rId567" Type="http://schemas.openxmlformats.org/officeDocument/2006/relationships/hyperlink" Target="about:blank" TargetMode="External"/><Relationship Id="rId732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371" Type="http://schemas.openxmlformats.org/officeDocument/2006/relationships/hyperlink" Target="about:blank" TargetMode="External"/><Relationship Id="rId427" Type="http://schemas.openxmlformats.org/officeDocument/2006/relationships/hyperlink" Target="about:blank" TargetMode="External"/><Relationship Id="rId469" Type="http://schemas.openxmlformats.org/officeDocument/2006/relationships/hyperlink" Target="about:blank" TargetMode="External"/><Relationship Id="rId634" Type="http://schemas.openxmlformats.org/officeDocument/2006/relationships/hyperlink" Target="about:blank" TargetMode="External"/><Relationship Id="rId676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273" Type="http://schemas.openxmlformats.org/officeDocument/2006/relationships/hyperlink" Target="about:blank" TargetMode="External"/><Relationship Id="rId329" Type="http://schemas.openxmlformats.org/officeDocument/2006/relationships/hyperlink" Target="about:blank" TargetMode="External"/><Relationship Id="rId480" Type="http://schemas.openxmlformats.org/officeDocument/2006/relationships/hyperlink" Target="about:blank" TargetMode="External"/><Relationship Id="rId536" Type="http://schemas.openxmlformats.org/officeDocument/2006/relationships/hyperlink" Target="about:blank" TargetMode="External"/><Relationship Id="rId70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40" Type="http://schemas.openxmlformats.org/officeDocument/2006/relationships/hyperlink" Target="about:blank" TargetMode="External"/><Relationship Id="rId578" Type="http://schemas.openxmlformats.org/officeDocument/2006/relationships/hyperlink" Target="about:blank" TargetMode="External"/><Relationship Id="rId743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Relationship Id="rId382" Type="http://schemas.openxmlformats.org/officeDocument/2006/relationships/hyperlink" Target="about:blank" TargetMode="External"/><Relationship Id="rId438" Type="http://schemas.openxmlformats.org/officeDocument/2006/relationships/hyperlink" Target="about:blank" TargetMode="External"/><Relationship Id="rId603" Type="http://schemas.openxmlformats.org/officeDocument/2006/relationships/hyperlink" Target="about:blank" TargetMode="External"/><Relationship Id="rId645" Type="http://schemas.openxmlformats.org/officeDocument/2006/relationships/hyperlink" Target="about:blank" TargetMode="External"/><Relationship Id="rId687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284" Type="http://schemas.openxmlformats.org/officeDocument/2006/relationships/hyperlink" Target="about:blank" TargetMode="External"/><Relationship Id="rId491" Type="http://schemas.openxmlformats.org/officeDocument/2006/relationships/hyperlink" Target="about:blank" TargetMode="External"/><Relationship Id="rId505" Type="http://schemas.openxmlformats.org/officeDocument/2006/relationships/hyperlink" Target="about:blank" TargetMode="External"/><Relationship Id="rId71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547" Type="http://schemas.openxmlformats.org/officeDocument/2006/relationships/hyperlink" Target="about:blank" TargetMode="External"/><Relationship Id="rId589" Type="http://schemas.openxmlformats.org/officeDocument/2006/relationships/hyperlink" Target="about:blank" TargetMode="External"/><Relationship Id="rId754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351" Type="http://schemas.openxmlformats.org/officeDocument/2006/relationships/hyperlink" Target="about:blank" TargetMode="External"/><Relationship Id="rId393" Type="http://schemas.openxmlformats.org/officeDocument/2006/relationships/hyperlink" Target="about:blank" TargetMode="External"/><Relationship Id="rId407" Type="http://schemas.openxmlformats.org/officeDocument/2006/relationships/hyperlink" Target="about:blank" TargetMode="External"/><Relationship Id="rId449" Type="http://schemas.openxmlformats.org/officeDocument/2006/relationships/hyperlink" Target="about:blank" TargetMode="External"/><Relationship Id="rId614" Type="http://schemas.openxmlformats.org/officeDocument/2006/relationships/hyperlink" Target="about:blank" TargetMode="External"/><Relationship Id="rId656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295" Type="http://schemas.openxmlformats.org/officeDocument/2006/relationships/hyperlink" Target="about:blank" TargetMode="External"/><Relationship Id="rId309" Type="http://schemas.openxmlformats.org/officeDocument/2006/relationships/hyperlink" Target="about:blank" TargetMode="External"/><Relationship Id="rId460" Type="http://schemas.openxmlformats.org/officeDocument/2006/relationships/hyperlink" Target="about:blank" TargetMode="External"/><Relationship Id="rId516" Type="http://schemas.openxmlformats.org/officeDocument/2006/relationships/hyperlink" Target="about:blank" TargetMode="External"/><Relationship Id="rId698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320" Type="http://schemas.openxmlformats.org/officeDocument/2006/relationships/hyperlink" Target="about:blank" TargetMode="External"/><Relationship Id="rId558" Type="http://schemas.openxmlformats.org/officeDocument/2006/relationships/hyperlink" Target="about:blank" TargetMode="External"/><Relationship Id="rId723" Type="http://schemas.openxmlformats.org/officeDocument/2006/relationships/hyperlink" Target="about:blank" TargetMode="External"/><Relationship Id="rId765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362" Type="http://schemas.openxmlformats.org/officeDocument/2006/relationships/hyperlink" Target="about:blank" TargetMode="External"/><Relationship Id="rId418" Type="http://schemas.openxmlformats.org/officeDocument/2006/relationships/hyperlink" Target="about:blank" TargetMode="External"/><Relationship Id="rId625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264" Type="http://schemas.openxmlformats.org/officeDocument/2006/relationships/hyperlink" Target="about:blank" TargetMode="External"/><Relationship Id="rId471" Type="http://schemas.openxmlformats.org/officeDocument/2006/relationships/hyperlink" Target="about:blank" TargetMode="External"/><Relationship Id="rId66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527" Type="http://schemas.openxmlformats.org/officeDocument/2006/relationships/hyperlink" Target="about:blank" TargetMode="External"/><Relationship Id="rId569" Type="http://schemas.openxmlformats.org/officeDocument/2006/relationships/hyperlink" Target="about:blank" TargetMode="External"/><Relationship Id="rId73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331" Type="http://schemas.openxmlformats.org/officeDocument/2006/relationships/hyperlink" Target="about:blank" TargetMode="External"/><Relationship Id="rId373" Type="http://schemas.openxmlformats.org/officeDocument/2006/relationships/hyperlink" Target="about:blank" TargetMode="External"/><Relationship Id="rId429" Type="http://schemas.openxmlformats.org/officeDocument/2006/relationships/hyperlink" Target="about:blank" TargetMode="External"/><Relationship Id="rId580" Type="http://schemas.openxmlformats.org/officeDocument/2006/relationships/hyperlink" Target="about:blank" TargetMode="External"/><Relationship Id="rId63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440" Type="http://schemas.openxmlformats.org/officeDocument/2006/relationships/hyperlink" Target="about:blank" TargetMode="External"/><Relationship Id="rId678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5" Type="http://schemas.openxmlformats.org/officeDocument/2006/relationships/hyperlink" Target="about:blank" TargetMode="External"/><Relationship Id="rId300" Type="http://schemas.openxmlformats.org/officeDocument/2006/relationships/hyperlink" Target="about:blank" TargetMode="External"/><Relationship Id="rId482" Type="http://schemas.openxmlformats.org/officeDocument/2006/relationships/hyperlink" Target="about:blank" TargetMode="External"/><Relationship Id="rId538" Type="http://schemas.openxmlformats.org/officeDocument/2006/relationships/hyperlink" Target="about:blank" TargetMode="External"/><Relationship Id="rId703" Type="http://schemas.openxmlformats.org/officeDocument/2006/relationships/hyperlink" Target="about:blank" TargetMode="External"/><Relationship Id="rId745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342" Type="http://schemas.openxmlformats.org/officeDocument/2006/relationships/hyperlink" Target="about:blank" TargetMode="External"/><Relationship Id="rId384" Type="http://schemas.openxmlformats.org/officeDocument/2006/relationships/hyperlink" Target="about:blank" TargetMode="External"/><Relationship Id="rId591" Type="http://schemas.openxmlformats.org/officeDocument/2006/relationships/hyperlink" Target="about:blank" TargetMode="External"/><Relationship Id="rId605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647" Type="http://schemas.openxmlformats.org/officeDocument/2006/relationships/hyperlink" Target="about:blank" TargetMode="External"/><Relationship Id="rId689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86" Type="http://schemas.openxmlformats.org/officeDocument/2006/relationships/hyperlink" Target="about:blank" TargetMode="External"/><Relationship Id="rId451" Type="http://schemas.openxmlformats.org/officeDocument/2006/relationships/hyperlink" Target="about:blank" TargetMode="External"/><Relationship Id="rId493" Type="http://schemas.openxmlformats.org/officeDocument/2006/relationships/hyperlink" Target="about:blank" TargetMode="External"/><Relationship Id="rId507" Type="http://schemas.openxmlformats.org/officeDocument/2006/relationships/hyperlink" Target="about:blank" TargetMode="External"/><Relationship Id="rId549" Type="http://schemas.openxmlformats.org/officeDocument/2006/relationships/hyperlink" Target="about:blank" TargetMode="External"/><Relationship Id="rId714" Type="http://schemas.openxmlformats.org/officeDocument/2006/relationships/hyperlink" Target="about:blank" TargetMode="External"/><Relationship Id="rId756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1" Type="http://schemas.openxmlformats.org/officeDocument/2006/relationships/hyperlink" Target="about:blank" TargetMode="External"/><Relationship Id="rId353" Type="http://schemas.openxmlformats.org/officeDocument/2006/relationships/hyperlink" Target="about:blank" TargetMode="External"/><Relationship Id="rId395" Type="http://schemas.openxmlformats.org/officeDocument/2006/relationships/hyperlink" Target="about:blank" TargetMode="External"/><Relationship Id="rId409" Type="http://schemas.openxmlformats.org/officeDocument/2006/relationships/hyperlink" Target="about:blank" TargetMode="External"/><Relationship Id="rId560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420" Type="http://schemas.openxmlformats.org/officeDocument/2006/relationships/hyperlink" Target="about:blank" TargetMode="External"/><Relationship Id="rId616" Type="http://schemas.openxmlformats.org/officeDocument/2006/relationships/hyperlink" Target="about:blank" TargetMode="External"/><Relationship Id="rId658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297" Type="http://schemas.openxmlformats.org/officeDocument/2006/relationships/hyperlink" Target="about:blank" TargetMode="External"/><Relationship Id="rId462" Type="http://schemas.openxmlformats.org/officeDocument/2006/relationships/hyperlink" Target="about:blank" TargetMode="External"/><Relationship Id="rId518" Type="http://schemas.openxmlformats.org/officeDocument/2006/relationships/hyperlink" Target="about:blank" TargetMode="External"/><Relationship Id="rId725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322" Type="http://schemas.openxmlformats.org/officeDocument/2006/relationships/hyperlink" Target="about:blank" TargetMode="External"/><Relationship Id="rId364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571" Type="http://schemas.openxmlformats.org/officeDocument/2006/relationships/hyperlink" Target="about:blank" TargetMode="External"/><Relationship Id="rId627" Type="http://schemas.openxmlformats.org/officeDocument/2006/relationships/hyperlink" Target="about:blank" TargetMode="External"/><Relationship Id="rId669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266" Type="http://schemas.openxmlformats.org/officeDocument/2006/relationships/hyperlink" Target="about:blank" TargetMode="External"/><Relationship Id="rId431" Type="http://schemas.openxmlformats.org/officeDocument/2006/relationships/hyperlink" Target="about:blank" TargetMode="External"/><Relationship Id="rId473" Type="http://schemas.openxmlformats.org/officeDocument/2006/relationships/hyperlink" Target="about:blank" TargetMode="External"/><Relationship Id="rId529" Type="http://schemas.openxmlformats.org/officeDocument/2006/relationships/hyperlink" Target="about:blank" TargetMode="External"/><Relationship Id="rId680" Type="http://schemas.openxmlformats.org/officeDocument/2006/relationships/hyperlink" Target="about:blank" TargetMode="External"/><Relationship Id="rId736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333" Type="http://schemas.openxmlformats.org/officeDocument/2006/relationships/hyperlink" Target="about:blank" TargetMode="External"/><Relationship Id="rId540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375" Type="http://schemas.openxmlformats.org/officeDocument/2006/relationships/hyperlink" Target="about:blank" TargetMode="External"/><Relationship Id="rId582" Type="http://schemas.openxmlformats.org/officeDocument/2006/relationships/hyperlink" Target="about:blank" TargetMode="External"/><Relationship Id="rId63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277" Type="http://schemas.openxmlformats.org/officeDocument/2006/relationships/hyperlink" Target="about:blank" TargetMode="External"/><Relationship Id="rId400" Type="http://schemas.openxmlformats.org/officeDocument/2006/relationships/hyperlink" Target="about:blank" TargetMode="External"/><Relationship Id="rId442" Type="http://schemas.openxmlformats.org/officeDocument/2006/relationships/hyperlink" Target="about:blank" TargetMode="External"/><Relationship Id="rId484" Type="http://schemas.openxmlformats.org/officeDocument/2006/relationships/hyperlink" Target="about:blank" TargetMode="External"/><Relationship Id="rId705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302" Type="http://schemas.openxmlformats.org/officeDocument/2006/relationships/hyperlink" Target="about:blank" TargetMode="External"/><Relationship Id="rId344" Type="http://schemas.openxmlformats.org/officeDocument/2006/relationships/hyperlink" Target="about:blank" TargetMode="External"/><Relationship Id="rId691" Type="http://schemas.openxmlformats.org/officeDocument/2006/relationships/hyperlink" Target="about:blank" TargetMode="External"/><Relationship Id="rId747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386" Type="http://schemas.openxmlformats.org/officeDocument/2006/relationships/hyperlink" Target="about:blank" TargetMode="External"/><Relationship Id="rId551" Type="http://schemas.openxmlformats.org/officeDocument/2006/relationships/hyperlink" Target="about:blank" TargetMode="External"/><Relationship Id="rId593" Type="http://schemas.openxmlformats.org/officeDocument/2006/relationships/hyperlink" Target="about:blank" TargetMode="External"/><Relationship Id="rId607" Type="http://schemas.openxmlformats.org/officeDocument/2006/relationships/hyperlink" Target="about:blank" TargetMode="External"/><Relationship Id="rId649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288" Type="http://schemas.openxmlformats.org/officeDocument/2006/relationships/hyperlink" Target="about:blank" TargetMode="External"/><Relationship Id="rId411" Type="http://schemas.openxmlformats.org/officeDocument/2006/relationships/hyperlink" Target="about:blank" TargetMode="External"/><Relationship Id="rId453" Type="http://schemas.openxmlformats.org/officeDocument/2006/relationships/hyperlink" Target="about:blank" TargetMode="External"/><Relationship Id="rId509" Type="http://schemas.openxmlformats.org/officeDocument/2006/relationships/hyperlink" Target="about:blank" TargetMode="External"/><Relationship Id="rId660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313" Type="http://schemas.openxmlformats.org/officeDocument/2006/relationships/hyperlink" Target="about:blank" TargetMode="External"/><Relationship Id="rId495" Type="http://schemas.openxmlformats.org/officeDocument/2006/relationships/hyperlink" Target="about:blank" TargetMode="External"/><Relationship Id="rId716" Type="http://schemas.openxmlformats.org/officeDocument/2006/relationships/hyperlink" Target="about:blank" TargetMode="External"/><Relationship Id="rId75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355" Type="http://schemas.openxmlformats.org/officeDocument/2006/relationships/hyperlink" Target="about:blank" TargetMode="External"/><Relationship Id="rId397" Type="http://schemas.openxmlformats.org/officeDocument/2006/relationships/hyperlink" Target="about:blank" TargetMode="External"/><Relationship Id="rId520" Type="http://schemas.openxmlformats.org/officeDocument/2006/relationships/hyperlink" Target="about:blank" TargetMode="External"/><Relationship Id="rId562" Type="http://schemas.openxmlformats.org/officeDocument/2006/relationships/hyperlink" Target="about:blank" TargetMode="External"/><Relationship Id="rId618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422" Type="http://schemas.openxmlformats.org/officeDocument/2006/relationships/hyperlink" Target="about:blank" TargetMode="External"/><Relationship Id="rId464" Type="http://schemas.openxmlformats.org/officeDocument/2006/relationships/hyperlink" Target="about:blank" TargetMode="External"/><Relationship Id="rId299" Type="http://schemas.openxmlformats.org/officeDocument/2006/relationships/hyperlink" Target="about:blank" TargetMode="External"/><Relationship Id="rId727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366" Type="http://schemas.openxmlformats.org/officeDocument/2006/relationships/hyperlink" Target="about:blank" TargetMode="External"/><Relationship Id="rId573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433" Type="http://schemas.openxmlformats.org/officeDocument/2006/relationships/hyperlink" Target="about:blank" TargetMode="External"/><Relationship Id="rId640" Type="http://schemas.openxmlformats.org/officeDocument/2006/relationships/hyperlink" Target="about:blank" TargetMode="External"/><Relationship Id="rId738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377" Type="http://schemas.openxmlformats.org/officeDocument/2006/relationships/hyperlink" Target="about:blank" TargetMode="External"/><Relationship Id="rId500" Type="http://schemas.openxmlformats.org/officeDocument/2006/relationships/hyperlink" Target="about:blank" TargetMode="External"/><Relationship Id="rId58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444" Type="http://schemas.openxmlformats.org/officeDocument/2006/relationships/hyperlink" Target="about:blank" TargetMode="External"/><Relationship Id="rId651" Type="http://schemas.openxmlformats.org/officeDocument/2006/relationships/hyperlink" Target="about:blank" TargetMode="External"/><Relationship Id="rId749" Type="http://schemas.openxmlformats.org/officeDocument/2006/relationships/hyperlink" Target="about:blank" TargetMode="External"/><Relationship Id="rId290" Type="http://schemas.openxmlformats.org/officeDocument/2006/relationships/hyperlink" Target="about:blank" TargetMode="External"/><Relationship Id="rId304" Type="http://schemas.openxmlformats.org/officeDocument/2006/relationships/hyperlink" Target="about:blank" TargetMode="External"/><Relationship Id="rId388" Type="http://schemas.openxmlformats.org/officeDocument/2006/relationships/hyperlink" Target="about:blank" TargetMode="External"/><Relationship Id="rId511" Type="http://schemas.openxmlformats.org/officeDocument/2006/relationships/hyperlink" Target="about:blank" TargetMode="External"/><Relationship Id="rId609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595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455" Type="http://schemas.openxmlformats.org/officeDocument/2006/relationships/hyperlink" Target="about:blank" TargetMode="External"/><Relationship Id="rId662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315" Type="http://schemas.openxmlformats.org/officeDocument/2006/relationships/hyperlink" Target="about:blank" TargetMode="External"/><Relationship Id="rId522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399" Type="http://schemas.openxmlformats.org/officeDocument/2006/relationships/hyperlink" Target="about:blank" TargetMode="External"/><Relationship Id="rId259" Type="http://schemas.openxmlformats.org/officeDocument/2006/relationships/hyperlink" Target="about:blank" TargetMode="External"/><Relationship Id="rId466" Type="http://schemas.openxmlformats.org/officeDocument/2006/relationships/hyperlink" Target="about:blank" TargetMode="External"/><Relationship Id="rId673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326" Type="http://schemas.openxmlformats.org/officeDocument/2006/relationships/hyperlink" Target="about:blank" TargetMode="External"/><Relationship Id="rId533" Type="http://schemas.openxmlformats.org/officeDocument/2006/relationships/hyperlink" Target="about:blank" TargetMode="External"/><Relationship Id="rId740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477" Type="http://schemas.openxmlformats.org/officeDocument/2006/relationships/hyperlink" Target="about:blank" TargetMode="External"/><Relationship Id="rId600" Type="http://schemas.openxmlformats.org/officeDocument/2006/relationships/hyperlink" Target="about:blank" TargetMode="External"/><Relationship Id="rId684" Type="http://schemas.openxmlformats.org/officeDocument/2006/relationships/hyperlink" Target="about:blank" TargetMode="External"/><Relationship Id="rId337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544" Type="http://schemas.openxmlformats.org/officeDocument/2006/relationships/hyperlink" Target="about:blank" TargetMode="External"/><Relationship Id="rId751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390" Type="http://schemas.openxmlformats.org/officeDocument/2006/relationships/hyperlink" Target="about:blank" TargetMode="External"/><Relationship Id="rId404" Type="http://schemas.openxmlformats.org/officeDocument/2006/relationships/hyperlink" Target="about:blank" TargetMode="External"/><Relationship Id="rId611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488" Type="http://schemas.openxmlformats.org/officeDocument/2006/relationships/hyperlink" Target="about:blank" TargetMode="External"/><Relationship Id="rId695" Type="http://schemas.openxmlformats.org/officeDocument/2006/relationships/hyperlink" Target="about:blank" TargetMode="External"/><Relationship Id="rId709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348" Type="http://schemas.openxmlformats.org/officeDocument/2006/relationships/hyperlink" Target="about:blank" TargetMode="External"/><Relationship Id="rId555" Type="http://schemas.openxmlformats.org/officeDocument/2006/relationships/hyperlink" Target="about:blank" TargetMode="External"/><Relationship Id="rId762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415" Type="http://schemas.openxmlformats.org/officeDocument/2006/relationships/hyperlink" Target="about:blank" TargetMode="External"/><Relationship Id="rId622" Type="http://schemas.openxmlformats.org/officeDocument/2006/relationships/hyperlink" Target="about:blank" TargetMode="External"/><Relationship Id="rId261" Type="http://schemas.openxmlformats.org/officeDocument/2006/relationships/hyperlink" Target="about:blank" TargetMode="External"/><Relationship Id="rId499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359" Type="http://schemas.openxmlformats.org/officeDocument/2006/relationships/hyperlink" Target="about:blank" TargetMode="External"/><Relationship Id="rId566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426" Type="http://schemas.openxmlformats.org/officeDocument/2006/relationships/hyperlink" Target="about:blank" TargetMode="External"/><Relationship Id="rId633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72" Type="http://schemas.openxmlformats.org/officeDocument/2006/relationships/hyperlink" Target="about:blank" TargetMode="External"/><Relationship Id="rId577" Type="http://schemas.openxmlformats.org/officeDocument/2006/relationships/hyperlink" Target="about:blank" TargetMode="External"/><Relationship Id="rId700" Type="http://schemas.openxmlformats.org/officeDocument/2006/relationships/hyperlink" Target="about:blank" TargetMode="External"/><Relationship Id="rId132" Type="http://schemas.openxmlformats.org/officeDocument/2006/relationships/hyperlink" Target="about:blank" TargetMode="External"/><Relationship Id="rId437" Type="http://schemas.openxmlformats.org/officeDocument/2006/relationships/hyperlink" Target="about:blank" TargetMode="External"/><Relationship Id="rId644" Type="http://schemas.openxmlformats.org/officeDocument/2006/relationships/hyperlink" Target="about:blank" TargetMode="External"/><Relationship Id="rId283" Type="http://schemas.openxmlformats.org/officeDocument/2006/relationships/hyperlink" Target="about:blank" TargetMode="External"/><Relationship Id="rId490" Type="http://schemas.openxmlformats.org/officeDocument/2006/relationships/hyperlink" Target="about:blank" TargetMode="External"/><Relationship Id="rId504" Type="http://schemas.openxmlformats.org/officeDocument/2006/relationships/hyperlink" Target="about:blank" TargetMode="External"/><Relationship Id="rId711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350" Type="http://schemas.openxmlformats.org/officeDocument/2006/relationships/hyperlink" Target="about:blank" TargetMode="External"/><Relationship Id="rId58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448" Type="http://schemas.openxmlformats.org/officeDocument/2006/relationships/hyperlink" Target="about:blank" TargetMode="External"/><Relationship Id="rId655" Type="http://schemas.openxmlformats.org/officeDocument/2006/relationships/hyperlink" Target="about:blank" TargetMode="External"/><Relationship Id="rId294" Type="http://schemas.openxmlformats.org/officeDocument/2006/relationships/hyperlink" Target="about:blank" TargetMode="External"/><Relationship Id="rId308" Type="http://schemas.openxmlformats.org/officeDocument/2006/relationships/hyperlink" Target="about:blank" TargetMode="External"/><Relationship Id="rId515" Type="http://schemas.openxmlformats.org/officeDocument/2006/relationships/hyperlink" Target="about:blank" TargetMode="External"/><Relationship Id="rId722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361" Type="http://schemas.openxmlformats.org/officeDocument/2006/relationships/hyperlink" Target="about:blank" TargetMode="External"/><Relationship Id="rId599" Type="http://schemas.openxmlformats.org/officeDocument/2006/relationships/hyperlink" Target="about:blank" TargetMode="External"/><Relationship Id="rId459" Type="http://schemas.openxmlformats.org/officeDocument/2006/relationships/hyperlink" Target="about:blank" TargetMode="External"/><Relationship Id="rId666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319" Type="http://schemas.openxmlformats.org/officeDocument/2006/relationships/hyperlink" Target="about:blank" TargetMode="External"/><Relationship Id="rId526" Type="http://schemas.openxmlformats.org/officeDocument/2006/relationships/hyperlink" Target="about:blank" TargetMode="External"/><Relationship Id="rId733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372" Type="http://schemas.openxmlformats.org/officeDocument/2006/relationships/hyperlink" Target="about:blank" TargetMode="External"/><Relationship Id="rId677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537" Type="http://schemas.openxmlformats.org/officeDocument/2006/relationships/hyperlink" Target="about:blank" TargetMode="External"/><Relationship Id="rId744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83" Type="http://schemas.openxmlformats.org/officeDocument/2006/relationships/hyperlink" Target="about:blank" TargetMode="External"/><Relationship Id="rId590" Type="http://schemas.openxmlformats.org/officeDocument/2006/relationships/hyperlink" Target="about:blank" TargetMode="External"/><Relationship Id="rId604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450" Type="http://schemas.openxmlformats.org/officeDocument/2006/relationships/hyperlink" Target="about:blank" TargetMode="External"/><Relationship Id="rId688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310" Type="http://schemas.openxmlformats.org/officeDocument/2006/relationships/hyperlink" Target="about:blank" TargetMode="External"/><Relationship Id="rId548" Type="http://schemas.openxmlformats.org/officeDocument/2006/relationships/hyperlink" Target="about:blank" TargetMode="External"/><Relationship Id="rId755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394" Type="http://schemas.openxmlformats.org/officeDocument/2006/relationships/hyperlink" Target="about:blank" TargetMode="External"/><Relationship Id="rId408" Type="http://schemas.openxmlformats.org/officeDocument/2006/relationships/hyperlink" Target="about:blank" TargetMode="External"/><Relationship Id="rId615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699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461" Type="http://schemas.openxmlformats.org/officeDocument/2006/relationships/hyperlink" Target="about:blank" TargetMode="External"/><Relationship Id="rId559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321" Type="http://schemas.openxmlformats.org/officeDocument/2006/relationships/hyperlink" Target="about:blank" TargetMode="External"/><Relationship Id="rId419" Type="http://schemas.openxmlformats.org/officeDocument/2006/relationships/hyperlink" Target="about:blank" TargetMode="External"/><Relationship Id="rId626" Type="http://schemas.openxmlformats.org/officeDocument/2006/relationships/hyperlink" Target="about:blank" TargetMode="External"/><Relationship Id="rId265" Type="http://schemas.openxmlformats.org/officeDocument/2006/relationships/hyperlink" Target="about:blank" TargetMode="External"/><Relationship Id="rId472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332" Type="http://schemas.openxmlformats.org/officeDocument/2006/relationships/hyperlink" Target="about:blank" TargetMode="External"/><Relationship Id="rId637" Type="http://schemas.openxmlformats.org/officeDocument/2006/relationships/hyperlink" Target="about:blank" TargetMode="External"/><Relationship Id="rId276" Type="http://schemas.openxmlformats.org/officeDocument/2006/relationships/hyperlink" Target="about:blank" TargetMode="External"/><Relationship Id="rId483" Type="http://schemas.openxmlformats.org/officeDocument/2006/relationships/hyperlink" Target="about:blank" TargetMode="External"/><Relationship Id="rId690" Type="http://schemas.openxmlformats.org/officeDocument/2006/relationships/hyperlink" Target="about:blank" TargetMode="External"/><Relationship Id="rId704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343" Type="http://schemas.openxmlformats.org/officeDocument/2006/relationships/hyperlink" Target="about:blank" TargetMode="External"/><Relationship Id="rId550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648" Type="http://schemas.openxmlformats.org/officeDocument/2006/relationships/hyperlink" Target="about:blank" TargetMode="External"/><Relationship Id="rId287" Type="http://schemas.openxmlformats.org/officeDocument/2006/relationships/hyperlink" Target="about:blank" TargetMode="External"/><Relationship Id="rId410" Type="http://schemas.openxmlformats.org/officeDocument/2006/relationships/hyperlink" Target="about:blank" TargetMode="External"/><Relationship Id="rId494" Type="http://schemas.openxmlformats.org/officeDocument/2006/relationships/hyperlink" Target="about:blank" TargetMode="External"/><Relationship Id="rId508" Type="http://schemas.openxmlformats.org/officeDocument/2006/relationships/hyperlink" Target="about:blank" TargetMode="External"/><Relationship Id="rId71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354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61" Type="http://schemas.openxmlformats.org/officeDocument/2006/relationships/hyperlink" Target="about:blank" TargetMode="External"/><Relationship Id="rId659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298" Type="http://schemas.openxmlformats.org/officeDocument/2006/relationships/hyperlink" Target="about:blank" TargetMode="External"/><Relationship Id="rId421" Type="http://schemas.openxmlformats.org/officeDocument/2006/relationships/hyperlink" Target="about:blank" TargetMode="External"/><Relationship Id="rId519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726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365" Type="http://schemas.openxmlformats.org/officeDocument/2006/relationships/hyperlink" Target="about:blank" TargetMode="External"/><Relationship Id="rId572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432" Type="http://schemas.openxmlformats.org/officeDocument/2006/relationships/hyperlink" Target="about:blank" TargetMode="External"/><Relationship Id="rId737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376" Type="http://schemas.openxmlformats.org/officeDocument/2006/relationships/hyperlink" Target="about:blank" TargetMode="External"/><Relationship Id="rId58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443" Type="http://schemas.openxmlformats.org/officeDocument/2006/relationships/hyperlink" Target="about:blank" TargetMode="External"/><Relationship Id="rId650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268"/>
  <sheetViews>
    <sheetView workbookViewId="0">
      <selection activeCell="H10" sqref="H10"/>
    </sheetView>
  </sheetViews>
  <sheetFormatPr defaultColWidth="14.44140625" defaultRowHeight="15.75" customHeight="1" x14ac:dyDescent="0.25"/>
  <cols>
    <col min="1" max="1" width="6.77734375" customWidth="1"/>
    <col min="2" max="2" width="53.44140625" customWidth="1"/>
    <col min="3" max="3" width="18.109375" customWidth="1"/>
    <col min="4" max="4" width="22.33203125" customWidth="1"/>
    <col min="5" max="5" width="12.44140625" customWidth="1"/>
    <col min="6" max="7" width="11.44140625" customWidth="1"/>
    <col min="8" max="8" width="10" customWidth="1"/>
    <col min="9" max="9" width="9.109375" customWidth="1"/>
    <col min="10" max="11" width="8.77734375" customWidth="1"/>
    <col min="12" max="12" width="9" customWidth="1"/>
    <col min="13" max="13" width="8.33203125" customWidth="1"/>
    <col min="14" max="15" width="8.44140625" customWidth="1"/>
    <col min="16" max="16" width="8.109375" customWidth="1"/>
    <col min="17" max="17" width="7.6640625" customWidth="1"/>
    <col min="18" max="18" width="8" customWidth="1"/>
    <col min="19" max="19" width="6.6640625" customWidth="1"/>
    <col min="20" max="20" width="6.33203125" customWidth="1"/>
    <col min="21" max="21" width="5.77734375" customWidth="1"/>
    <col min="22" max="22" width="6.33203125" customWidth="1"/>
    <col min="23" max="23" width="6.44140625" customWidth="1"/>
    <col min="24" max="24" width="7.77734375" customWidth="1"/>
    <col min="25" max="25" width="6" customWidth="1"/>
  </cols>
  <sheetData>
    <row r="1" spans="1:25" ht="15.75" customHeight="1" x14ac:dyDescent="0.25">
      <c r="A1" s="1" t="s">
        <v>0</v>
      </c>
      <c r="B1" s="2" t="s">
        <v>1</v>
      </c>
      <c r="C1" s="5" t="s">
        <v>2</v>
      </c>
      <c r="D1" s="5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8">
        <v>1</v>
      </c>
      <c r="B2" s="15" t="s">
        <v>31</v>
      </c>
      <c r="C2" s="19" t="s">
        <v>39</v>
      </c>
      <c r="D2" s="11"/>
      <c r="E2" s="21" t="s">
        <v>25</v>
      </c>
      <c r="F2" s="12" t="s">
        <v>13</v>
      </c>
      <c r="G2" s="22">
        <v>900</v>
      </c>
      <c r="H2" s="2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.75" customHeight="1" x14ac:dyDescent="0.25">
      <c r="A3" s="8">
        <v>2</v>
      </c>
      <c r="B3" s="25" t="s">
        <v>65</v>
      </c>
      <c r="C3" s="19" t="s">
        <v>71</v>
      </c>
      <c r="D3" s="11"/>
      <c r="E3" s="21" t="s">
        <v>46</v>
      </c>
      <c r="F3" s="12" t="s">
        <v>13</v>
      </c>
      <c r="G3" s="22">
        <v>25</v>
      </c>
      <c r="H3" s="24">
        <v>325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.75" customHeight="1" x14ac:dyDescent="0.25">
      <c r="A4" s="8">
        <v>3</v>
      </c>
      <c r="B4" s="25" t="s">
        <v>82</v>
      </c>
      <c r="C4" s="19" t="s">
        <v>84</v>
      </c>
      <c r="D4" s="11"/>
      <c r="E4" s="21" t="s">
        <v>36</v>
      </c>
      <c r="F4" s="12" t="s">
        <v>13</v>
      </c>
      <c r="G4" s="22">
        <v>25</v>
      </c>
      <c r="H4" s="24">
        <v>90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20"/>
      <c r="T4" s="20"/>
      <c r="U4" s="20"/>
      <c r="V4" s="20"/>
      <c r="W4" s="20"/>
      <c r="X4" s="20"/>
      <c r="Y4" s="14"/>
    </row>
    <row r="5" spans="1:25" ht="15.75" customHeight="1" x14ac:dyDescent="0.25">
      <c r="A5" s="8">
        <v>4</v>
      </c>
      <c r="B5" s="25" t="s">
        <v>88</v>
      </c>
      <c r="C5" s="19" t="s">
        <v>89</v>
      </c>
      <c r="D5" s="11"/>
      <c r="E5" s="21" t="s">
        <v>4</v>
      </c>
      <c r="F5" s="12" t="s">
        <v>13</v>
      </c>
      <c r="G5" s="22">
        <v>25</v>
      </c>
      <c r="H5" s="24">
        <v>125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5" ht="15.75" customHeight="1" x14ac:dyDescent="0.25">
      <c r="A6" s="8">
        <v>5</v>
      </c>
      <c r="B6" s="25" t="s">
        <v>97</v>
      </c>
      <c r="C6" s="19" t="s">
        <v>98</v>
      </c>
      <c r="D6" s="11"/>
      <c r="E6" s="21" t="s">
        <v>4</v>
      </c>
      <c r="F6" s="12" t="s">
        <v>13</v>
      </c>
      <c r="G6" s="22">
        <v>25</v>
      </c>
      <c r="H6" s="24">
        <v>13750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5.75" customHeight="1" x14ac:dyDescent="0.25">
      <c r="A7" s="8">
        <v>6</v>
      </c>
      <c r="B7" s="25" t="s">
        <v>105</v>
      </c>
      <c r="C7" s="19" t="s">
        <v>106</v>
      </c>
      <c r="D7" s="11"/>
      <c r="E7" s="28" t="s">
        <v>25</v>
      </c>
      <c r="F7" s="12" t="s">
        <v>13</v>
      </c>
      <c r="G7" s="24">
        <v>304</v>
      </c>
      <c r="H7" s="24">
        <v>1216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15.75" customHeight="1" x14ac:dyDescent="0.25">
      <c r="A8" s="8">
        <v>7</v>
      </c>
      <c r="B8" s="25" t="s">
        <v>115</v>
      </c>
      <c r="C8" s="19" t="s">
        <v>116</v>
      </c>
      <c r="D8" s="11"/>
      <c r="E8" s="28" t="s">
        <v>25</v>
      </c>
      <c r="F8" s="12" t="s">
        <v>13</v>
      </c>
      <c r="G8" s="24">
        <v>175</v>
      </c>
      <c r="H8" s="24">
        <v>350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5.75" customHeight="1" x14ac:dyDescent="0.25">
      <c r="A9" s="8">
        <v>8</v>
      </c>
      <c r="B9" s="25" t="s">
        <v>119</v>
      </c>
      <c r="C9" s="19" t="s">
        <v>121</v>
      </c>
      <c r="D9" s="11"/>
      <c r="E9" s="21" t="s">
        <v>4</v>
      </c>
      <c r="F9" s="12" t="s">
        <v>13</v>
      </c>
      <c r="G9" s="22">
        <v>25</v>
      </c>
      <c r="H9" s="24">
        <v>350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5.75" customHeight="1" x14ac:dyDescent="0.25">
      <c r="A10" s="8">
        <v>9</v>
      </c>
      <c r="B10" s="25" t="s">
        <v>122</v>
      </c>
      <c r="C10" s="19" t="s">
        <v>123</v>
      </c>
      <c r="D10" s="11"/>
      <c r="E10" s="21" t="s">
        <v>22</v>
      </c>
      <c r="F10" s="12" t="s">
        <v>13</v>
      </c>
      <c r="G10" s="22">
        <v>930</v>
      </c>
      <c r="H10" s="24">
        <v>4650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5.75" customHeight="1" x14ac:dyDescent="0.25">
      <c r="A11" s="8">
        <v>10</v>
      </c>
      <c r="B11" s="25" t="s">
        <v>125</v>
      </c>
      <c r="C11" s="19" t="s">
        <v>126</v>
      </c>
      <c r="D11" s="11"/>
      <c r="E11" s="21" t="s">
        <v>36</v>
      </c>
      <c r="F11" s="12" t="s">
        <v>13</v>
      </c>
      <c r="G11" s="22">
        <v>35</v>
      </c>
      <c r="H11" s="24">
        <v>2380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25">
      <c r="A12" s="8">
        <v>11</v>
      </c>
      <c r="B12" s="25" t="s">
        <v>127</v>
      </c>
      <c r="C12" s="19" t="s">
        <v>128</v>
      </c>
      <c r="D12" s="11"/>
      <c r="E12" s="21" t="s">
        <v>25</v>
      </c>
      <c r="F12" s="12" t="s">
        <v>13</v>
      </c>
      <c r="G12" s="22">
        <v>1100</v>
      </c>
      <c r="H12" s="24">
        <v>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5.75" customHeight="1" x14ac:dyDescent="0.25">
      <c r="A13" s="8">
        <v>12</v>
      </c>
      <c r="B13" s="15" t="s">
        <v>129</v>
      </c>
      <c r="C13" s="19" t="s">
        <v>130</v>
      </c>
      <c r="D13" s="11"/>
      <c r="E13" s="21" t="s">
        <v>25</v>
      </c>
      <c r="F13" s="12" t="s">
        <v>13</v>
      </c>
      <c r="G13" s="22">
        <v>200</v>
      </c>
      <c r="H13" s="24">
        <v>400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5.75" customHeight="1" x14ac:dyDescent="0.25">
      <c r="A14" s="8">
        <v>13</v>
      </c>
      <c r="B14" s="15" t="s">
        <v>131</v>
      </c>
      <c r="C14" s="19"/>
      <c r="D14" s="11"/>
      <c r="E14" s="33" t="s">
        <v>25</v>
      </c>
      <c r="F14" s="12" t="s">
        <v>13</v>
      </c>
      <c r="G14" s="24">
        <v>200</v>
      </c>
      <c r="H14" s="24">
        <v>800</v>
      </c>
      <c r="I14" s="20"/>
      <c r="J14" s="20"/>
      <c r="K14" s="20"/>
      <c r="L14" s="20"/>
      <c r="M14" s="20"/>
      <c r="N14" s="20"/>
      <c r="O14" s="20"/>
      <c r="P14" s="20"/>
      <c r="Q14" s="29"/>
      <c r="R14" s="20"/>
      <c r="S14" s="20"/>
      <c r="T14" s="20"/>
      <c r="U14" s="20"/>
      <c r="V14" s="20"/>
      <c r="W14" s="20"/>
      <c r="X14" s="20"/>
      <c r="Y14" s="20"/>
    </row>
    <row r="15" spans="1:25" ht="15.75" customHeight="1" x14ac:dyDescent="0.25">
      <c r="A15" s="8" t="s">
        <v>113</v>
      </c>
      <c r="B15" s="25" t="s">
        <v>132</v>
      </c>
      <c r="C15" s="19" t="s">
        <v>133</v>
      </c>
      <c r="D15" s="11"/>
      <c r="E15" s="28" t="s">
        <v>4</v>
      </c>
      <c r="F15" s="12" t="s">
        <v>13</v>
      </c>
      <c r="G15" s="24">
        <v>25</v>
      </c>
      <c r="H15" s="24">
        <v>1475</v>
      </c>
      <c r="I15" s="20"/>
      <c r="J15" s="20"/>
      <c r="K15" s="20"/>
      <c r="L15" s="20"/>
      <c r="M15" s="20"/>
      <c r="N15" s="20"/>
      <c r="O15" s="20"/>
      <c r="P15" s="20"/>
      <c r="Q15" s="29"/>
      <c r="R15" s="20"/>
      <c r="S15" s="20"/>
      <c r="T15" s="20"/>
      <c r="U15" s="20"/>
      <c r="V15" s="20"/>
      <c r="W15" s="20"/>
      <c r="X15" s="20"/>
      <c r="Y15" s="20"/>
    </row>
    <row r="16" spans="1:25" ht="15.75" customHeight="1" x14ac:dyDescent="0.25">
      <c r="A16" s="8">
        <v>14</v>
      </c>
      <c r="B16" s="25" t="s">
        <v>134</v>
      </c>
      <c r="C16" s="19"/>
      <c r="D16" s="11"/>
      <c r="E16" s="21" t="s">
        <v>4</v>
      </c>
      <c r="F16" s="12" t="s">
        <v>13</v>
      </c>
      <c r="G16" s="22">
        <v>25</v>
      </c>
      <c r="H16" s="24">
        <v>2000</v>
      </c>
      <c r="I16" s="14"/>
      <c r="J16" s="14"/>
      <c r="K16" s="20"/>
      <c r="L16" s="14"/>
      <c r="M16" s="14"/>
      <c r="N16" s="14"/>
      <c r="O16" s="14"/>
      <c r="P16" s="14"/>
      <c r="Q16" s="14"/>
      <c r="R16" s="14"/>
      <c r="S16" s="20"/>
      <c r="T16" s="29"/>
      <c r="U16" s="29"/>
      <c r="V16" s="29"/>
      <c r="W16" s="29"/>
      <c r="X16" s="29"/>
      <c r="Y16" s="14"/>
    </row>
    <row r="17" spans="1:25" ht="15.75" customHeight="1" x14ac:dyDescent="0.25">
      <c r="A17" s="8">
        <v>15</v>
      </c>
      <c r="B17" s="25" t="s">
        <v>135</v>
      </c>
      <c r="C17" s="35" t="s">
        <v>136</v>
      </c>
      <c r="D17" s="11"/>
      <c r="E17" s="21" t="s">
        <v>4</v>
      </c>
      <c r="F17" s="12" t="s">
        <v>13</v>
      </c>
      <c r="G17" s="22">
        <v>25</v>
      </c>
      <c r="H17" s="24">
        <v>0</v>
      </c>
      <c r="I17" s="14"/>
      <c r="J17" s="14"/>
      <c r="K17" s="20"/>
      <c r="L17" s="14"/>
      <c r="M17" s="14"/>
      <c r="N17" s="14"/>
      <c r="O17" s="14"/>
      <c r="P17" s="14"/>
      <c r="Q17" s="14"/>
      <c r="R17" s="14"/>
      <c r="S17" s="29"/>
      <c r="T17" s="29"/>
      <c r="U17" s="29"/>
      <c r="V17" s="29"/>
      <c r="W17" s="29"/>
      <c r="X17" s="20"/>
      <c r="Y17" s="14"/>
    </row>
    <row r="18" spans="1:25" ht="15.75" customHeight="1" x14ac:dyDescent="0.25">
      <c r="A18" s="8">
        <v>16</v>
      </c>
      <c r="B18" s="25" t="s">
        <v>137</v>
      </c>
      <c r="C18" s="35" t="s">
        <v>138</v>
      </c>
      <c r="D18" s="11"/>
      <c r="E18" s="28" t="s">
        <v>4</v>
      </c>
      <c r="F18" s="12" t="s">
        <v>13</v>
      </c>
      <c r="G18" s="24">
        <v>25</v>
      </c>
      <c r="H18" s="24">
        <v>1250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5.75" customHeight="1" x14ac:dyDescent="0.25">
      <c r="A19" s="8">
        <v>17</v>
      </c>
      <c r="B19" s="25" t="s">
        <v>139</v>
      </c>
      <c r="C19" s="19" t="s">
        <v>140</v>
      </c>
      <c r="D19" s="11"/>
      <c r="E19" s="21" t="s">
        <v>4</v>
      </c>
      <c r="F19" s="12" t="s">
        <v>13</v>
      </c>
      <c r="G19" s="22">
        <v>25</v>
      </c>
      <c r="H19" s="24">
        <v>375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5.75" customHeight="1" x14ac:dyDescent="0.25">
      <c r="A20" s="8">
        <v>18</v>
      </c>
      <c r="B20" s="31" t="s">
        <v>141</v>
      </c>
      <c r="C20" s="19" t="s">
        <v>89</v>
      </c>
      <c r="D20" s="11"/>
      <c r="E20" s="21" t="s">
        <v>4</v>
      </c>
      <c r="F20" s="12" t="s">
        <v>13</v>
      </c>
      <c r="G20" s="22">
        <v>25</v>
      </c>
      <c r="H20" s="24">
        <v>2000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5.75" customHeight="1" x14ac:dyDescent="0.25">
      <c r="A21" s="8">
        <v>19</v>
      </c>
      <c r="B21" s="25" t="s">
        <v>142</v>
      </c>
      <c r="C21" s="19" t="s">
        <v>143</v>
      </c>
      <c r="D21" s="11"/>
      <c r="E21" s="21" t="s">
        <v>4</v>
      </c>
      <c r="F21" s="12" t="s">
        <v>13</v>
      </c>
      <c r="G21" s="22">
        <v>25</v>
      </c>
      <c r="H21" s="24">
        <v>550</v>
      </c>
      <c r="I21" s="20"/>
      <c r="J21" s="20"/>
      <c r="K21" s="20"/>
      <c r="L21" s="20"/>
      <c r="M21" s="20"/>
      <c r="N21" s="1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5.75" customHeight="1" x14ac:dyDescent="0.25">
      <c r="A22" s="8">
        <v>20</v>
      </c>
      <c r="B22" s="25" t="s">
        <v>144</v>
      </c>
      <c r="C22" s="19" t="s">
        <v>145</v>
      </c>
      <c r="D22" s="11"/>
      <c r="E22" s="28" t="s">
        <v>4</v>
      </c>
      <c r="F22" s="12" t="s">
        <v>13</v>
      </c>
      <c r="G22" s="24">
        <v>25</v>
      </c>
      <c r="H22" s="24">
        <v>600</v>
      </c>
      <c r="I22" s="20"/>
      <c r="J22" s="20"/>
      <c r="K22" s="20"/>
      <c r="L22" s="20"/>
      <c r="M22" s="20"/>
      <c r="N22" s="14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5.75" customHeight="1" x14ac:dyDescent="0.25">
      <c r="A23" s="8">
        <v>21</v>
      </c>
      <c r="B23" s="25" t="s">
        <v>146</v>
      </c>
      <c r="C23" s="19" t="s">
        <v>147</v>
      </c>
      <c r="D23" s="11"/>
      <c r="E23" s="21" t="s">
        <v>46</v>
      </c>
      <c r="F23" s="12" t="s">
        <v>13</v>
      </c>
      <c r="G23" s="22">
        <v>25</v>
      </c>
      <c r="H23" s="24">
        <v>125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34"/>
      <c r="T23" s="20"/>
      <c r="U23" s="20"/>
      <c r="V23" s="20"/>
      <c r="W23" s="34"/>
      <c r="X23" s="20"/>
      <c r="Y23" s="20"/>
    </row>
    <row r="24" spans="1:25" ht="15.75" customHeight="1" x14ac:dyDescent="0.25">
      <c r="A24" s="8">
        <v>22</v>
      </c>
      <c r="B24" s="25" t="s">
        <v>148</v>
      </c>
      <c r="C24" s="35" t="s">
        <v>149</v>
      </c>
      <c r="D24" s="11"/>
      <c r="E24" s="21" t="s">
        <v>4</v>
      </c>
      <c r="F24" s="12" t="s">
        <v>13</v>
      </c>
      <c r="G24" s="22">
        <v>25</v>
      </c>
      <c r="H24" s="24">
        <v>200</v>
      </c>
      <c r="I24" s="20"/>
      <c r="J24" s="20"/>
      <c r="K24" s="20"/>
      <c r="L24" s="20"/>
      <c r="M24" s="20"/>
      <c r="N24" s="14"/>
      <c r="O24" s="20"/>
      <c r="P24" s="20"/>
      <c r="Q24" s="20"/>
      <c r="R24" s="20"/>
      <c r="S24" s="20"/>
      <c r="T24" s="36"/>
      <c r="U24" s="20"/>
      <c r="V24" s="20"/>
      <c r="W24" s="20"/>
      <c r="X24" s="20"/>
      <c r="Y24" s="20"/>
    </row>
    <row r="25" spans="1:25" ht="15.75" customHeight="1" x14ac:dyDescent="0.25">
      <c r="A25" s="8">
        <v>23</v>
      </c>
      <c r="B25" s="25" t="s">
        <v>150</v>
      </c>
      <c r="C25" s="19"/>
      <c r="D25" s="11"/>
      <c r="E25" s="21" t="s">
        <v>46</v>
      </c>
      <c r="F25" s="12" t="s">
        <v>13</v>
      </c>
      <c r="G25" s="22">
        <v>25</v>
      </c>
      <c r="H25" s="24">
        <v>1000</v>
      </c>
      <c r="I25" s="20"/>
      <c r="J25" s="20"/>
      <c r="K25" s="20"/>
      <c r="L25" s="20"/>
      <c r="M25" s="20"/>
      <c r="N25" s="14"/>
      <c r="O25" s="20"/>
      <c r="P25" s="20"/>
      <c r="Q25" s="20"/>
      <c r="R25" s="20"/>
      <c r="S25" s="20"/>
      <c r="T25" s="36"/>
      <c r="U25" s="20"/>
      <c r="V25" s="20"/>
      <c r="W25" s="20"/>
      <c r="X25" s="20"/>
      <c r="Y25" s="20"/>
    </row>
    <row r="26" spans="1:25" ht="15.75" customHeight="1" x14ac:dyDescent="0.25">
      <c r="A26" s="8">
        <v>24</v>
      </c>
      <c r="B26" s="15" t="s">
        <v>139</v>
      </c>
      <c r="C26" s="19" t="s">
        <v>140</v>
      </c>
      <c r="D26" s="11"/>
      <c r="E26" s="21" t="s">
        <v>4</v>
      </c>
      <c r="F26" s="12" t="s">
        <v>13</v>
      </c>
      <c r="G26" s="22">
        <v>20</v>
      </c>
      <c r="H26" s="24">
        <v>380</v>
      </c>
      <c r="I26" s="20"/>
      <c r="J26" s="20"/>
      <c r="K26" s="20"/>
      <c r="L26" s="20"/>
      <c r="M26" s="20"/>
      <c r="N26" s="14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5.75" customHeight="1" x14ac:dyDescent="0.25">
      <c r="A27" s="8" t="s">
        <v>151</v>
      </c>
      <c r="B27" s="25" t="s">
        <v>152</v>
      </c>
      <c r="C27" s="19" t="s">
        <v>153</v>
      </c>
      <c r="D27" s="11"/>
      <c r="E27" s="21" t="s">
        <v>4</v>
      </c>
      <c r="F27" s="12" t="s">
        <v>13</v>
      </c>
      <c r="G27" s="22">
        <v>25</v>
      </c>
      <c r="H27" s="24">
        <v>250</v>
      </c>
      <c r="I27" s="20"/>
      <c r="J27" s="20"/>
      <c r="K27" s="20"/>
      <c r="L27" s="20"/>
      <c r="M27" s="20"/>
      <c r="N27" s="14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5.75" customHeight="1" x14ac:dyDescent="0.25">
      <c r="A28" s="8">
        <v>25</v>
      </c>
      <c r="B28" s="25" t="s">
        <v>154</v>
      </c>
      <c r="C28" s="19"/>
      <c r="D28" s="11"/>
      <c r="E28" s="37" t="s">
        <v>36</v>
      </c>
      <c r="F28" s="12" t="s">
        <v>13</v>
      </c>
      <c r="G28" s="22">
        <v>25</v>
      </c>
      <c r="H28" s="24">
        <v>50</v>
      </c>
      <c r="I28" s="20"/>
      <c r="J28" s="20"/>
      <c r="K28" s="8"/>
      <c r="L28" s="8"/>
      <c r="M28" s="8"/>
      <c r="N28" s="20"/>
      <c r="O28" s="20"/>
      <c r="P28" s="20"/>
      <c r="Q28" s="20"/>
      <c r="R28" s="20"/>
      <c r="S28" s="20"/>
      <c r="T28" s="29"/>
      <c r="U28" s="29"/>
      <c r="V28" s="29"/>
      <c r="W28" s="20"/>
      <c r="X28" s="20"/>
      <c r="Y28" s="20"/>
    </row>
    <row r="29" spans="1:25" ht="15.75" customHeight="1" x14ac:dyDescent="0.25">
      <c r="A29" s="8">
        <v>26</v>
      </c>
      <c r="B29" s="25" t="s">
        <v>155</v>
      </c>
      <c r="C29" s="19" t="s">
        <v>156</v>
      </c>
      <c r="D29" s="11"/>
      <c r="E29" s="38" t="s">
        <v>36</v>
      </c>
      <c r="F29" s="12" t="s">
        <v>13</v>
      </c>
      <c r="G29" s="24">
        <v>30</v>
      </c>
      <c r="H29" s="24">
        <v>30</v>
      </c>
      <c r="I29" s="20"/>
      <c r="J29" s="20"/>
      <c r="K29" s="20"/>
      <c r="L29" s="20"/>
      <c r="M29" s="20"/>
      <c r="N29" s="14"/>
      <c r="O29" s="20"/>
      <c r="P29" s="20"/>
      <c r="Q29" s="8"/>
      <c r="R29" s="20"/>
      <c r="S29" s="20"/>
      <c r="T29" s="20"/>
      <c r="U29" s="20"/>
      <c r="V29" s="20"/>
      <c r="W29" s="20"/>
      <c r="X29" s="20"/>
      <c r="Y29" s="20"/>
    </row>
    <row r="30" spans="1:25" ht="15.75" customHeight="1" x14ac:dyDescent="0.25">
      <c r="A30" s="8">
        <v>27</v>
      </c>
      <c r="B30" s="25" t="s">
        <v>157</v>
      </c>
      <c r="C30" s="19"/>
      <c r="D30" s="11"/>
      <c r="E30" s="28" t="s">
        <v>25</v>
      </c>
      <c r="F30" s="12" t="s">
        <v>13</v>
      </c>
      <c r="G30" s="24">
        <v>304</v>
      </c>
      <c r="H30" s="24">
        <v>304</v>
      </c>
      <c r="I30" s="20"/>
      <c r="J30" s="20"/>
      <c r="K30" s="20"/>
      <c r="L30" s="20"/>
      <c r="M30" s="20"/>
      <c r="N30" s="14"/>
      <c r="O30" s="20"/>
      <c r="P30" s="20"/>
      <c r="Q30" s="29"/>
      <c r="R30" s="20"/>
      <c r="S30" s="20"/>
      <c r="T30" s="20"/>
      <c r="U30" s="20"/>
      <c r="V30" s="20"/>
      <c r="W30" s="20"/>
      <c r="X30" s="20"/>
      <c r="Y30" s="20"/>
    </row>
    <row r="31" spans="1:25" ht="15.75" customHeight="1" x14ac:dyDescent="0.25">
      <c r="A31" s="8">
        <v>28</v>
      </c>
      <c r="B31" s="25" t="s">
        <v>158</v>
      </c>
      <c r="C31" s="19"/>
      <c r="D31" s="11"/>
      <c r="E31" s="38" t="s">
        <v>25</v>
      </c>
      <c r="F31" s="12" t="s">
        <v>13</v>
      </c>
      <c r="G31" s="24">
        <v>250</v>
      </c>
      <c r="H31" s="24">
        <v>1750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5.75" customHeight="1" x14ac:dyDescent="0.25">
      <c r="A32" s="8">
        <v>29</v>
      </c>
      <c r="B32" s="25" t="s">
        <v>159</v>
      </c>
      <c r="C32" s="19"/>
      <c r="D32" s="11"/>
      <c r="E32" s="28" t="s">
        <v>25</v>
      </c>
      <c r="F32" s="12" t="s">
        <v>13</v>
      </c>
      <c r="G32" s="24">
        <v>300</v>
      </c>
      <c r="H32" s="24">
        <v>600</v>
      </c>
      <c r="I32" s="20"/>
      <c r="J32" s="20"/>
      <c r="K32" s="20"/>
      <c r="L32" s="20"/>
      <c r="M32" s="20"/>
      <c r="N32" s="14"/>
      <c r="O32" s="20"/>
      <c r="P32" s="20"/>
      <c r="Q32" s="20"/>
      <c r="R32" s="20"/>
      <c r="S32" s="20"/>
      <c r="T32" s="29"/>
      <c r="U32" s="29"/>
      <c r="V32" s="29"/>
      <c r="W32" s="29"/>
      <c r="X32" s="20"/>
      <c r="Y32" s="20"/>
    </row>
    <row r="33" spans="1:25" ht="15.75" customHeight="1" x14ac:dyDescent="0.25">
      <c r="A33" s="8">
        <v>30</v>
      </c>
      <c r="B33" s="39" t="s">
        <v>160</v>
      </c>
      <c r="C33" s="40" t="s">
        <v>161</v>
      </c>
      <c r="D33" s="11"/>
      <c r="E33" s="21" t="s">
        <v>25</v>
      </c>
      <c r="F33" s="12" t="s">
        <v>13</v>
      </c>
      <c r="G33" s="48">
        <v>190</v>
      </c>
      <c r="H33" s="50">
        <v>0</v>
      </c>
      <c r="I33" s="20"/>
      <c r="J33" s="20"/>
      <c r="K33" s="20"/>
      <c r="L33" s="20"/>
      <c r="M33" s="20"/>
      <c r="N33" s="14"/>
      <c r="O33" s="20"/>
      <c r="P33" s="20"/>
      <c r="Q33" s="20"/>
      <c r="R33" s="20"/>
      <c r="S33" s="20"/>
      <c r="T33" s="29"/>
      <c r="U33" s="29"/>
      <c r="V33" s="29"/>
      <c r="W33" s="29"/>
      <c r="X33" s="20"/>
      <c r="Y33" s="20"/>
    </row>
    <row r="34" spans="1:25" ht="15.75" customHeight="1" x14ac:dyDescent="0.25">
      <c r="A34" s="8">
        <v>31</v>
      </c>
      <c r="B34" s="39" t="s">
        <v>162</v>
      </c>
      <c r="C34" s="40" t="s">
        <v>163</v>
      </c>
      <c r="D34" s="11"/>
      <c r="E34" s="21" t="s">
        <v>25</v>
      </c>
      <c r="F34" s="12" t="s">
        <v>13</v>
      </c>
      <c r="G34" s="48">
        <v>200</v>
      </c>
      <c r="H34" s="50">
        <v>0</v>
      </c>
      <c r="I34" s="20"/>
      <c r="J34" s="20"/>
      <c r="K34" s="20"/>
      <c r="L34" s="20"/>
      <c r="M34" s="20"/>
      <c r="N34" s="14"/>
      <c r="O34" s="20"/>
      <c r="P34" s="20"/>
      <c r="Q34" s="20"/>
      <c r="R34" s="20"/>
      <c r="S34" s="20"/>
      <c r="T34" s="29"/>
      <c r="U34" s="29"/>
      <c r="V34" s="29"/>
      <c r="W34" s="20"/>
      <c r="X34" s="20"/>
      <c r="Y34" s="20"/>
    </row>
    <row r="35" spans="1:25" ht="15.75" customHeight="1" x14ac:dyDescent="0.25">
      <c r="A35" s="8">
        <v>32</v>
      </c>
      <c r="B35" s="39" t="s">
        <v>164</v>
      </c>
      <c r="C35" s="40" t="s">
        <v>165</v>
      </c>
      <c r="D35" s="11"/>
      <c r="E35" s="32" t="s">
        <v>25</v>
      </c>
      <c r="F35" s="12" t="s">
        <v>13</v>
      </c>
      <c r="G35" s="48">
        <v>1000</v>
      </c>
      <c r="H35" s="50">
        <v>0</v>
      </c>
      <c r="I35" s="20"/>
      <c r="J35" s="20"/>
      <c r="K35" s="20"/>
      <c r="L35" s="20"/>
      <c r="M35" s="20"/>
      <c r="N35" s="14"/>
      <c r="O35" s="20"/>
      <c r="P35" s="20"/>
      <c r="Q35" s="20"/>
      <c r="R35" s="20"/>
      <c r="S35" s="29"/>
      <c r="T35" s="29"/>
      <c r="U35" s="29"/>
      <c r="V35" s="29"/>
      <c r="W35" s="29"/>
      <c r="X35" s="20"/>
      <c r="Y35" s="20"/>
    </row>
    <row r="36" spans="1:25" ht="15.75" customHeight="1" x14ac:dyDescent="0.25">
      <c r="A36" s="8">
        <v>33</v>
      </c>
      <c r="B36" s="41" t="s">
        <v>166</v>
      </c>
      <c r="C36" s="11"/>
      <c r="D36" s="11"/>
      <c r="E36" s="21" t="s">
        <v>4</v>
      </c>
      <c r="F36" s="12" t="s">
        <v>13</v>
      </c>
      <c r="G36" s="51">
        <v>25</v>
      </c>
      <c r="H36" s="20">
        <v>0</v>
      </c>
      <c r="I36" s="20"/>
      <c r="J36" s="20"/>
      <c r="K36" s="20"/>
      <c r="L36" s="20"/>
      <c r="M36" s="8"/>
      <c r="N36" s="14"/>
      <c r="O36" s="20"/>
      <c r="P36" s="20"/>
      <c r="Q36" s="20"/>
      <c r="R36" s="20"/>
      <c r="S36" s="29"/>
      <c r="T36" s="29"/>
      <c r="U36" s="29"/>
      <c r="V36" s="29"/>
      <c r="W36" s="29"/>
      <c r="X36" s="20"/>
      <c r="Y36" s="20"/>
    </row>
    <row r="37" spans="1:25" ht="15.75" customHeight="1" x14ac:dyDescent="0.25">
      <c r="A37" s="8">
        <v>34</v>
      </c>
      <c r="B37" s="41" t="s">
        <v>167</v>
      </c>
      <c r="C37" s="11"/>
      <c r="D37" s="11"/>
      <c r="E37" s="21" t="s">
        <v>25</v>
      </c>
      <c r="F37" s="12" t="s">
        <v>13</v>
      </c>
      <c r="G37" s="51">
        <v>250</v>
      </c>
      <c r="H37" s="20">
        <v>0</v>
      </c>
      <c r="I37" s="20"/>
      <c r="J37" s="20"/>
      <c r="K37" s="20"/>
      <c r="L37" s="20"/>
      <c r="M37" s="20"/>
      <c r="N37" s="14"/>
      <c r="O37" s="20"/>
      <c r="P37" s="20"/>
      <c r="Q37" s="20"/>
      <c r="R37" s="20"/>
      <c r="S37" s="20"/>
      <c r="T37" s="29"/>
      <c r="U37" s="29"/>
      <c r="V37" s="29"/>
      <c r="W37" s="29"/>
      <c r="X37" s="20"/>
      <c r="Y37" s="20"/>
    </row>
    <row r="38" spans="1:25" ht="15.75" customHeight="1" x14ac:dyDescent="0.25">
      <c r="A38" s="8">
        <v>35</v>
      </c>
      <c r="B38" s="41" t="s">
        <v>168</v>
      </c>
      <c r="C38" s="11"/>
      <c r="D38" s="11"/>
      <c r="E38" s="21" t="s">
        <v>25</v>
      </c>
      <c r="F38" s="12" t="s">
        <v>13</v>
      </c>
      <c r="G38" s="51">
        <v>200</v>
      </c>
      <c r="H38" s="20">
        <v>0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9"/>
      <c r="U38" s="29"/>
      <c r="V38" s="29"/>
      <c r="W38" s="29"/>
      <c r="X38" s="29"/>
      <c r="Y38" s="20"/>
    </row>
    <row r="39" spans="1:25" ht="15.75" customHeight="1" x14ac:dyDescent="0.25">
      <c r="A39" s="8"/>
      <c r="B39" s="42"/>
      <c r="C39" s="11"/>
      <c r="D39" s="11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9"/>
      <c r="T39" s="29"/>
      <c r="U39" s="29"/>
      <c r="V39" s="29"/>
      <c r="W39" s="29"/>
      <c r="X39" s="20"/>
      <c r="Y39" s="20"/>
    </row>
    <row r="40" spans="1:25" ht="15.75" customHeight="1" x14ac:dyDescent="0.25">
      <c r="A40" s="8"/>
      <c r="B40" s="42"/>
      <c r="C40" s="11"/>
      <c r="D40" s="11"/>
      <c r="E40" s="8"/>
      <c r="F40" s="8"/>
      <c r="G40" s="8"/>
      <c r="H40" s="20"/>
      <c r="I40" s="20"/>
      <c r="J40" s="20"/>
      <c r="K40" s="20"/>
      <c r="L40" s="20"/>
      <c r="M40" s="20"/>
      <c r="N40" s="20"/>
      <c r="O40" s="20"/>
      <c r="P40" s="20"/>
      <c r="Q40" s="29"/>
      <c r="R40" s="20"/>
      <c r="S40" s="20"/>
      <c r="T40" s="20"/>
      <c r="U40" s="20"/>
      <c r="V40" s="20"/>
      <c r="W40" s="20"/>
      <c r="X40" s="20"/>
      <c r="Y40" s="20"/>
    </row>
    <row r="41" spans="1:25" ht="15.75" customHeight="1" x14ac:dyDescent="0.25">
      <c r="A41" s="8"/>
      <c r="B41" s="42"/>
      <c r="C41" s="11"/>
      <c r="D41" s="11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5.75" customHeight="1" x14ac:dyDescent="0.25">
      <c r="A42" s="8"/>
      <c r="B42" s="42"/>
      <c r="C42" s="11"/>
      <c r="D42" s="11"/>
      <c r="E42" s="8"/>
      <c r="F42" s="8"/>
      <c r="G42" s="8"/>
      <c r="H42" s="20"/>
      <c r="I42" s="20"/>
      <c r="J42" s="20"/>
      <c r="K42" s="20"/>
      <c r="L42" s="20"/>
      <c r="M42" s="20"/>
      <c r="N42" s="20"/>
      <c r="O42" s="20"/>
      <c r="P42" s="20"/>
      <c r="Q42" s="29"/>
      <c r="R42" s="20"/>
      <c r="S42" s="20"/>
      <c r="T42" s="20"/>
      <c r="U42" s="20"/>
      <c r="V42" s="20"/>
      <c r="W42" s="20"/>
      <c r="X42" s="20"/>
      <c r="Y42" s="20"/>
    </row>
    <row r="43" spans="1:25" ht="15.75" customHeight="1" x14ac:dyDescent="0.25">
      <c r="A43" s="8"/>
      <c r="B43" s="42"/>
      <c r="C43" s="11"/>
      <c r="D43" s="11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5.75" customHeight="1" x14ac:dyDescent="0.25">
      <c r="A44" s="8"/>
      <c r="B44" s="42"/>
      <c r="C44" s="11"/>
      <c r="D44" s="11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5.75" customHeight="1" x14ac:dyDescent="0.25">
      <c r="A45" s="8"/>
      <c r="B45" s="42"/>
      <c r="C45" s="11"/>
      <c r="D45" s="11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9"/>
      <c r="R45" s="20"/>
      <c r="S45" s="20"/>
      <c r="T45" s="20"/>
      <c r="U45" s="20"/>
      <c r="V45" s="20"/>
      <c r="W45" s="20"/>
      <c r="X45" s="20"/>
      <c r="Y45" s="20"/>
    </row>
    <row r="46" spans="1:25" ht="15.75" customHeight="1" x14ac:dyDescent="0.25">
      <c r="A46" s="8"/>
      <c r="B46" s="42"/>
      <c r="C46" s="11"/>
      <c r="D46" s="11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0"/>
      <c r="X46" s="20"/>
      <c r="Y46" s="20"/>
    </row>
    <row r="47" spans="1:25" ht="15.75" customHeight="1" x14ac:dyDescent="0.25">
      <c r="A47" s="8"/>
      <c r="B47" s="42"/>
      <c r="C47" s="11"/>
      <c r="D47" s="11"/>
      <c r="E47" s="8"/>
      <c r="F47" s="8"/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0"/>
      <c r="X47" s="20"/>
      <c r="Y47" s="20"/>
    </row>
    <row r="48" spans="1:25" ht="13.2" x14ac:dyDescent="0.25">
      <c r="A48" s="45"/>
      <c r="B48" s="46"/>
      <c r="C48" s="47"/>
      <c r="D48" s="47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spans="1:25" ht="13.2" x14ac:dyDescent="0.25">
      <c r="A49" s="45"/>
      <c r="B49" s="46"/>
      <c r="C49" s="47"/>
      <c r="D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spans="1:25" ht="13.2" x14ac:dyDescent="0.25">
      <c r="A50" s="45"/>
      <c r="B50" s="46"/>
      <c r="C50" s="47"/>
      <c r="D50" s="47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spans="1:25" ht="13.2" x14ac:dyDescent="0.25">
      <c r="A51" s="45"/>
      <c r="B51" s="46"/>
      <c r="C51" s="47"/>
      <c r="D51" s="4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spans="1:25" ht="13.2" x14ac:dyDescent="0.25">
      <c r="A52" s="45"/>
      <c r="B52" s="46"/>
      <c r="C52" s="47"/>
      <c r="D52" s="4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spans="1:25" ht="13.2" x14ac:dyDescent="0.25">
      <c r="A53" s="45"/>
      <c r="B53" s="46"/>
      <c r="C53" s="47"/>
      <c r="D53" s="47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spans="1:25" ht="13.2" x14ac:dyDescent="0.25">
      <c r="A54" s="45"/>
      <c r="B54" s="46"/>
      <c r="C54" s="47"/>
      <c r="D54" s="47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spans="1:25" ht="13.2" x14ac:dyDescent="0.25">
      <c r="A55" s="45"/>
      <c r="B55" s="46"/>
      <c r="C55" s="47"/>
      <c r="D55" s="47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spans="1:25" ht="13.2" x14ac:dyDescent="0.25">
      <c r="A56" s="45"/>
      <c r="B56" s="46"/>
      <c r="C56" s="47"/>
      <c r="D56" s="47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spans="1:25" ht="13.2" x14ac:dyDescent="0.25">
      <c r="A57" s="45"/>
      <c r="B57" s="46"/>
      <c r="C57" s="47"/>
      <c r="D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spans="1:25" ht="13.2" x14ac:dyDescent="0.25">
      <c r="A58" s="45"/>
      <c r="B58" s="46"/>
      <c r="C58" s="47"/>
      <c r="D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spans="1:25" ht="13.2" x14ac:dyDescent="0.25">
      <c r="A59" s="45"/>
      <c r="B59" s="46"/>
      <c r="C59" s="47"/>
      <c r="D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spans="1:25" ht="13.2" x14ac:dyDescent="0.25">
      <c r="A60" s="45"/>
      <c r="B60" s="46"/>
      <c r="C60" s="47"/>
      <c r="D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spans="1:25" ht="13.2" x14ac:dyDescent="0.25">
      <c r="A61" s="45"/>
      <c r="B61" s="46"/>
      <c r="C61" s="47"/>
      <c r="D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spans="1:25" ht="13.2" x14ac:dyDescent="0.25">
      <c r="A62" s="45"/>
      <c r="B62" s="46"/>
      <c r="C62" s="47"/>
      <c r="D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spans="1:25" ht="13.2" x14ac:dyDescent="0.25">
      <c r="A63" s="45"/>
      <c r="B63" s="46"/>
      <c r="C63" s="47"/>
      <c r="D63" s="4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spans="1:25" ht="13.2" x14ac:dyDescent="0.25">
      <c r="A64" s="45"/>
      <c r="B64" s="46"/>
      <c r="C64" s="47"/>
      <c r="D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1:25" ht="13.2" x14ac:dyDescent="0.25">
      <c r="A65" s="45"/>
      <c r="B65" s="46"/>
      <c r="C65" s="47"/>
      <c r="D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ht="13.2" x14ac:dyDescent="0.25">
      <c r="A66" s="45"/>
      <c r="B66" s="46"/>
      <c r="C66" s="47"/>
      <c r="D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spans="1:25" ht="13.2" x14ac:dyDescent="0.25">
      <c r="A67" s="45"/>
      <c r="B67" s="46"/>
      <c r="C67" s="47"/>
      <c r="D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ht="13.2" x14ac:dyDescent="0.25">
      <c r="A68" s="45"/>
      <c r="B68" s="46"/>
      <c r="C68" s="47"/>
      <c r="D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spans="1:25" ht="13.2" x14ac:dyDescent="0.25">
      <c r="A69" s="45"/>
      <c r="B69" s="46"/>
      <c r="C69" s="47"/>
      <c r="D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ht="13.2" x14ac:dyDescent="0.25">
      <c r="A70" s="45"/>
      <c r="B70" s="46"/>
      <c r="C70" s="47"/>
      <c r="D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spans="1:25" ht="13.2" x14ac:dyDescent="0.25">
      <c r="A71" s="45"/>
      <c r="B71" s="46"/>
      <c r="C71" s="47"/>
      <c r="D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ht="13.2" x14ac:dyDescent="0.25">
      <c r="A72" s="45"/>
      <c r="B72" s="46"/>
      <c r="C72" s="47"/>
      <c r="D72" s="4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spans="1:25" ht="13.2" x14ac:dyDescent="0.25">
      <c r="A73" s="45"/>
      <c r="B73" s="46"/>
      <c r="C73" s="47"/>
      <c r="D73" s="47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ht="13.2" x14ac:dyDescent="0.25">
      <c r="A74" s="45"/>
      <c r="B74" s="46"/>
      <c r="C74" s="47"/>
      <c r="D74" s="47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spans="1:25" ht="13.2" x14ac:dyDescent="0.25">
      <c r="A75" s="45"/>
      <c r="B75" s="46"/>
      <c r="C75" s="47"/>
      <c r="D75" s="47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spans="1:25" ht="13.2" x14ac:dyDescent="0.25">
      <c r="A76" s="45"/>
      <c r="B76" s="46"/>
      <c r="C76" s="47"/>
      <c r="D76" s="47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spans="1:25" ht="13.2" x14ac:dyDescent="0.25">
      <c r="A77" s="45"/>
      <c r="B77" s="46"/>
      <c r="C77" s="47"/>
      <c r="D77" s="47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spans="1:25" ht="13.2" x14ac:dyDescent="0.25">
      <c r="A78" s="45"/>
      <c r="B78" s="46"/>
      <c r="C78" s="47"/>
      <c r="D78" s="47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spans="1:25" ht="13.2" x14ac:dyDescent="0.25">
      <c r="A79" s="45"/>
      <c r="B79" s="46"/>
      <c r="C79" s="47"/>
      <c r="D79" s="47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spans="1:25" ht="13.2" x14ac:dyDescent="0.25">
      <c r="A80" s="45"/>
      <c r="B80" s="46"/>
      <c r="C80" s="47"/>
      <c r="D80" s="47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spans="1:25" ht="13.2" x14ac:dyDescent="0.25">
      <c r="A81" s="45"/>
      <c r="B81" s="46"/>
      <c r="C81" s="47"/>
      <c r="D81" s="47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spans="1:25" ht="13.2" x14ac:dyDescent="0.25">
      <c r="A82" s="45"/>
      <c r="B82" s="46"/>
      <c r="C82" s="47"/>
      <c r="D82" s="47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spans="1:25" ht="13.2" x14ac:dyDescent="0.25">
      <c r="A83" s="45"/>
      <c r="B83" s="46"/>
      <c r="C83" s="47"/>
      <c r="D83" s="47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spans="1:25" ht="13.2" x14ac:dyDescent="0.25">
      <c r="A84" s="45"/>
      <c r="B84" s="46"/>
      <c r="C84" s="47"/>
      <c r="D84" s="47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spans="1:25" ht="13.2" x14ac:dyDescent="0.25">
      <c r="A85" s="45"/>
      <c r="B85" s="46"/>
      <c r="C85" s="47"/>
      <c r="D85" s="47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spans="1:25" ht="13.2" x14ac:dyDescent="0.25">
      <c r="A86" s="45"/>
      <c r="B86" s="46"/>
      <c r="C86" s="47"/>
      <c r="D86" s="47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spans="1:25" ht="13.2" x14ac:dyDescent="0.25">
      <c r="A87" s="45"/>
      <c r="B87" s="46"/>
      <c r="C87" s="47"/>
      <c r="D87" s="47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spans="1:25" ht="13.2" x14ac:dyDescent="0.25">
      <c r="A88" s="45"/>
      <c r="B88" s="46"/>
      <c r="C88" s="47"/>
      <c r="D88" s="47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spans="1:25" ht="13.2" x14ac:dyDescent="0.25">
      <c r="A89" s="45"/>
      <c r="B89" s="46"/>
      <c r="C89" s="47"/>
      <c r="D89" s="47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spans="1:25" ht="13.2" x14ac:dyDescent="0.25">
      <c r="A90" s="45"/>
      <c r="B90" s="46"/>
      <c r="C90" s="47"/>
      <c r="D90" s="47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spans="1:25" ht="13.2" x14ac:dyDescent="0.25">
      <c r="A91" s="45"/>
      <c r="B91" s="46"/>
      <c r="C91" s="47"/>
      <c r="D91" s="47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spans="1:25" ht="13.2" x14ac:dyDescent="0.25">
      <c r="A92" s="45"/>
      <c r="B92" s="46"/>
      <c r="C92" s="47"/>
      <c r="D92" s="47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spans="1:25" ht="13.2" x14ac:dyDescent="0.25">
      <c r="A93" s="45"/>
      <c r="B93" s="46"/>
      <c r="C93" s="47"/>
      <c r="D93" s="47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spans="1:25" ht="13.2" x14ac:dyDescent="0.25">
      <c r="A94" s="45"/>
      <c r="B94" s="46"/>
      <c r="C94" s="47"/>
      <c r="D94" s="47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spans="1:25" ht="13.2" x14ac:dyDescent="0.25">
      <c r="A95" s="45"/>
      <c r="B95" s="46"/>
      <c r="C95" s="47"/>
      <c r="D95" s="47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spans="1:25" ht="13.2" x14ac:dyDescent="0.25">
      <c r="A96" s="45"/>
      <c r="B96" s="46"/>
      <c r="C96" s="47"/>
      <c r="D96" s="47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spans="1:25" ht="13.2" x14ac:dyDescent="0.25">
      <c r="A97" s="45"/>
      <c r="B97" s="46"/>
      <c r="C97" s="47"/>
      <c r="D97" s="47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spans="1:25" ht="13.2" x14ac:dyDescent="0.25">
      <c r="A98" s="45"/>
      <c r="B98" s="46"/>
      <c r="C98" s="47"/>
      <c r="D98" s="47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spans="1:25" ht="13.2" x14ac:dyDescent="0.25">
      <c r="A99" s="45"/>
      <c r="B99" s="46"/>
      <c r="C99" s="47"/>
      <c r="D99" s="47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spans="1:25" ht="13.2" x14ac:dyDescent="0.25">
      <c r="A100" s="45"/>
      <c r="B100" s="46"/>
      <c r="C100" s="47"/>
      <c r="D100" s="47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spans="1:25" ht="13.2" x14ac:dyDescent="0.25">
      <c r="A101" s="45"/>
      <c r="B101" s="46"/>
      <c r="C101" s="47"/>
      <c r="D101" s="47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spans="1:25" ht="13.2" x14ac:dyDescent="0.25">
      <c r="A102" s="45"/>
      <c r="B102" s="46"/>
      <c r="C102" s="47"/>
      <c r="D102" s="47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spans="1:25" ht="13.2" x14ac:dyDescent="0.25">
      <c r="A103" s="45"/>
      <c r="B103" s="46"/>
      <c r="C103" s="47"/>
      <c r="D103" s="47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spans="1:25" ht="13.2" x14ac:dyDescent="0.25">
      <c r="A104" s="45"/>
      <c r="B104" s="46"/>
      <c r="C104" s="47"/>
      <c r="D104" s="47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spans="1:25" ht="13.2" x14ac:dyDescent="0.25">
      <c r="A105" s="45"/>
      <c r="B105" s="46"/>
      <c r="C105" s="47"/>
      <c r="D105" s="47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spans="1:25" ht="13.2" x14ac:dyDescent="0.25">
      <c r="A106" s="45"/>
      <c r="B106" s="46"/>
      <c r="C106" s="47"/>
      <c r="D106" s="47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spans="1:25" ht="13.2" x14ac:dyDescent="0.25">
      <c r="A107" s="45"/>
      <c r="B107" s="46"/>
      <c r="C107" s="47"/>
      <c r="D107" s="47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spans="1:25" ht="13.2" x14ac:dyDescent="0.25">
      <c r="A108" s="45"/>
      <c r="B108" s="46"/>
      <c r="C108" s="47"/>
      <c r="D108" s="47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spans="1:25" ht="13.2" x14ac:dyDescent="0.25">
      <c r="A109" s="45"/>
      <c r="B109" s="46"/>
      <c r="C109" s="47"/>
      <c r="D109" s="47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spans="1:25" ht="13.2" x14ac:dyDescent="0.25">
      <c r="A110" s="45"/>
      <c r="B110" s="46"/>
      <c r="C110" s="47"/>
      <c r="D110" s="47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spans="1:25" ht="13.2" x14ac:dyDescent="0.25">
      <c r="A111" s="45"/>
      <c r="B111" s="46"/>
      <c r="C111" s="47"/>
      <c r="D111" s="47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spans="1:25" ht="13.2" x14ac:dyDescent="0.25">
      <c r="A112" s="45"/>
      <c r="B112" s="46"/>
      <c r="C112" s="47"/>
      <c r="D112" s="47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13.2" x14ac:dyDescent="0.25">
      <c r="A113" s="45"/>
      <c r="B113" s="46"/>
      <c r="C113" s="47"/>
      <c r="D113" s="47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13.2" x14ac:dyDescent="0.25">
      <c r="A114" s="45"/>
      <c r="B114" s="46"/>
      <c r="C114" s="47"/>
      <c r="D114" s="47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13.2" x14ac:dyDescent="0.25">
      <c r="A115" s="45"/>
      <c r="B115" s="46"/>
      <c r="C115" s="47"/>
      <c r="D115" s="47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13.2" x14ac:dyDescent="0.25">
      <c r="A116" s="45"/>
      <c r="B116" s="46"/>
      <c r="C116" s="47"/>
      <c r="D116" s="47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spans="1:25" ht="13.2" x14ac:dyDescent="0.25">
      <c r="A117" s="45"/>
      <c r="B117" s="46"/>
      <c r="C117" s="47"/>
      <c r="D117" s="47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spans="1:25" ht="13.2" x14ac:dyDescent="0.25">
      <c r="A118" s="45"/>
      <c r="B118" s="46"/>
      <c r="C118" s="47"/>
      <c r="D118" s="47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spans="1:25" ht="13.2" x14ac:dyDescent="0.25">
      <c r="A119" s="45"/>
      <c r="B119" s="46"/>
      <c r="C119" s="47"/>
      <c r="D119" s="47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spans="1:25" ht="13.2" x14ac:dyDescent="0.25">
      <c r="A120" s="45"/>
      <c r="B120" s="46"/>
      <c r="C120" s="47"/>
      <c r="D120" s="47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25" ht="13.2" x14ac:dyDescent="0.25">
      <c r="A121" s="45"/>
      <c r="B121" s="46"/>
      <c r="C121" s="47"/>
      <c r="D121" s="47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spans="1:25" ht="13.2" x14ac:dyDescent="0.25">
      <c r="A122" s="45"/>
      <c r="B122" s="46"/>
      <c r="C122" s="47"/>
      <c r="D122" s="47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spans="1:25" ht="13.2" x14ac:dyDescent="0.25">
      <c r="A123" s="45"/>
      <c r="B123" s="46"/>
      <c r="C123" s="47"/>
      <c r="D123" s="47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spans="1:25" ht="13.2" x14ac:dyDescent="0.25">
      <c r="A124" s="45"/>
      <c r="B124" s="46"/>
      <c r="C124" s="47"/>
      <c r="D124" s="47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spans="1:25" ht="13.2" x14ac:dyDescent="0.25">
      <c r="A125" s="45"/>
      <c r="B125" s="46"/>
      <c r="C125" s="47"/>
      <c r="D125" s="47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spans="1:25" ht="13.2" x14ac:dyDescent="0.25">
      <c r="A126" s="45"/>
      <c r="B126" s="46"/>
      <c r="C126" s="47"/>
      <c r="D126" s="47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spans="1:25" ht="13.2" x14ac:dyDescent="0.25">
      <c r="A127" s="45"/>
      <c r="B127" s="46"/>
      <c r="C127" s="47"/>
      <c r="D127" s="47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spans="1:25" ht="13.2" x14ac:dyDescent="0.25">
      <c r="A128" s="45"/>
      <c r="B128" s="46"/>
      <c r="C128" s="47"/>
      <c r="D128" s="47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spans="1:25" ht="13.2" x14ac:dyDescent="0.25">
      <c r="A129" s="45"/>
      <c r="B129" s="46"/>
      <c r="C129" s="47"/>
      <c r="D129" s="47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13.2" x14ac:dyDescent="0.25">
      <c r="A130" s="45"/>
      <c r="B130" s="46"/>
      <c r="C130" s="47"/>
      <c r="D130" s="47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spans="1:25" ht="13.2" x14ac:dyDescent="0.25">
      <c r="A131" s="45"/>
      <c r="B131" s="46"/>
      <c r="C131" s="47"/>
      <c r="D131" s="47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spans="1:25" ht="13.2" x14ac:dyDescent="0.25">
      <c r="A132" s="45"/>
      <c r="B132" s="46"/>
      <c r="C132" s="47"/>
      <c r="D132" s="47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13.2" x14ac:dyDescent="0.25">
      <c r="A133" s="45"/>
      <c r="B133" s="46"/>
      <c r="C133" s="47"/>
      <c r="D133" s="47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spans="1:25" ht="13.2" x14ac:dyDescent="0.25">
      <c r="A134" s="45"/>
      <c r="B134" s="46"/>
      <c r="C134" s="47"/>
      <c r="D134" s="47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spans="1:25" ht="13.2" x14ac:dyDescent="0.25">
      <c r="A135" s="45"/>
      <c r="B135" s="46"/>
      <c r="C135" s="47"/>
      <c r="D135" s="47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spans="1:25" ht="13.2" x14ac:dyDescent="0.25">
      <c r="A136" s="45"/>
      <c r="B136" s="46"/>
      <c r="C136" s="47"/>
      <c r="D136" s="47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spans="1:25" ht="13.2" x14ac:dyDescent="0.25">
      <c r="A137" s="45"/>
      <c r="B137" s="46"/>
      <c r="C137" s="47"/>
      <c r="D137" s="47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spans="1:25" ht="13.2" x14ac:dyDescent="0.25">
      <c r="A138" s="45"/>
      <c r="B138" s="46"/>
      <c r="C138" s="47"/>
      <c r="D138" s="47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spans="1:25" ht="13.2" x14ac:dyDescent="0.25">
      <c r="A139" s="45"/>
      <c r="B139" s="46"/>
      <c r="C139" s="47"/>
      <c r="D139" s="47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spans="1:25" ht="13.2" x14ac:dyDescent="0.25">
      <c r="A140" s="45"/>
      <c r="B140" s="46"/>
      <c r="C140" s="47"/>
      <c r="D140" s="47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spans="1:25" ht="13.2" x14ac:dyDescent="0.25">
      <c r="A141" s="45"/>
      <c r="B141" s="46"/>
      <c r="C141" s="47"/>
      <c r="D141" s="47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spans="1:25" ht="13.2" x14ac:dyDescent="0.25">
      <c r="A142" s="45"/>
      <c r="B142" s="46"/>
      <c r="C142" s="47"/>
      <c r="D142" s="47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ht="13.2" x14ac:dyDescent="0.25">
      <c r="A143" s="45"/>
      <c r="B143" s="46"/>
      <c r="C143" s="47"/>
      <c r="D143" s="47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ht="13.2" x14ac:dyDescent="0.25">
      <c r="A144" s="45"/>
      <c r="B144" s="46"/>
      <c r="C144" s="47"/>
      <c r="D144" s="47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spans="1:25" ht="13.2" x14ac:dyDescent="0.25">
      <c r="A145" s="45"/>
      <c r="B145" s="46"/>
      <c r="C145" s="47"/>
      <c r="D145" s="47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spans="1:25" ht="13.2" x14ac:dyDescent="0.25">
      <c r="A146" s="45"/>
      <c r="B146" s="46"/>
      <c r="C146" s="47"/>
      <c r="D146" s="47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spans="1:25" ht="13.2" x14ac:dyDescent="0.25">
      <c r="A147" s="45"/>
      <c r="B147" s="46"/>
      <c r="C147" s="47"/>
      <c r="D147" s="47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spans="1:25" ht="13.2" x14ac:dyDescent="0.25">
      <c r="A148" s="45"/>
      <c r="B148" s="46"/>
      <c r="C148" s="47"/>
      <c r="D148" s="47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spans="1:25" ht="13.2" x14ac:dyDescent="0.25">
      <c r="A149" s="45"/>
      <c r="B149" s="46"/>
      <c r="C149" s="47"/>
      <c r="D149" s="47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spans="1:25" ht="13.2" x14ac:dyDescent="0.25">
      <c r="A150" s="45"/>
      <c r="B150" s="46"/>
      <c r="C150" s="47"/>
      <c r="D150" s="47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spans="1:25" ht="13.2" x14ac:dyDescent="0.25">
      <c r="A151" s="45"/>
      <c r="B151" s="46"/>
      <c r="C151" s="47"/>
      <c r="D151" s="47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spans="1:25" ht="13.2" x14ac:dyDescent="0.25">
      <c r="A152" s="45"/>
      <c r="B152" s="46"/>
      <c r="C152" s="47"/>
      <c r="D152" s="47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spans="1:25" ht="13.2" x14ac:dyDescent="0.25">
      <c r="A153" s="45"/>
      <c r="B153" s="46"/>
      <c r="C153" s="47"/>
      <c r="D153" s="47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spans="1:25" ht="13.2" x14ac:dyDescent="0.25">
      <c r="A154" s="45"/>
      <c r="B154" s="46"/>
      <c r="C154" s="47"/>
      <c r="D154" s="47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spans="1:25" ht="13.2" x14ac:dyDescent="0.25">
      <c r="A155" s="45"/>
      <c r="B155" s="46"/>
      <c r="C155" s="47"/>
      <c r="D155" s="47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spans="1:25" ht="13.2" x14ac:dyDescent="0.25">
      <c r="A156" s="45"/>
      <c r="B156" s="46"/>
      <c r="C156" s="47"/>
      <c r="D156" s="47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spans="1:25" ht="13.2" x14ac:dyDescent="0.25">
      <c r="A157" s="45"/>
      <c r="B157" s="46"/>
      <c r="C157" s="47"/>
      <c r="D157" s="47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spans="1:25" ht="13.2" x14ac:dyDescent="0.25">
      <c r="A158" s="45"/>
      <c r="B158" s="46"/>
      <c r="C158" s="47"/>
      <c r="D158" s="47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spans="1:25" ht="13.2" x14ac:dyDescent="0.25">
      <c r="A159" s="45"/>
      <c r="B159" s="46"/>
      <c r="C159" s="47"/>
      <c r="D159" s="47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pans="1:25" ht="13.2" x14ac:dyDescent="0.25">
      <c r="A160" s="45"/>
      <c r="B160" s="46"/>
      <c r="C160" s="47"/>
      <c r="D160" s="47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spans="1:25" ht="13.2" x14ac:dyDescent="0.25">
      <c r="A161" s="45"/>
      <c r="B161" s="46"/>
      <c r="C161" s="47"/>
      <c r="D161" s="47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spans="1:25" ht="13.2" x14ac:dyDescent="0.25">
      <c r="A162" s="45"/>
      <c r="B162" s="46"/>
      <c r="C162" s="47"/>
      <c r="D162" s="47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spans="1:25" ht="13.2" x14ac:dyDescent="0.25">
      <c r="A163" s="45"/>
      <c r="B163" s="46"/>
      <c r="C163" s="47"/>
      <c r="D163" s="47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spans="1:25" ht="13.2" x14ac:dyDescent="0.25">
      <c r="A164" s="45"/>
      <c r="B164" s="46"/>
      <c r="C164" s="47"/>
      <c r="D164" s="47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spans="1:25" ht="13.2" x14ac:dyDescent="0.25">
      <c r="A165" s="45"/>
      <c r="B165" s="46"/>
      <c r="C165" s="47"/>
      <c r="D165" s="47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spans="1:25" ht="13.2" x14ac:dyDescent="0.25">
      <c r="A166" s="45"/>
      <c r="B166" s="46"/>
      <c r="C166" s="47"/>
      <c r="D166" s="47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spans="1:25" ht="13.2" x14ac:dyDescent="0.25">
      <c r="A167" s="45"/>
      <c r="B167" s="46"/>
      <c r="C167" s="47"/>
      <c r="D167" s="47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spans="1:25" ht="13.2" x14ac:dyDescent="0.25">
      <c r="A168" s="45"/>
      <c r="B168" s="46"/>
      <c r="C168" s="47"/>
      <c r="D168" s="47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spans="1:25" ht="13.2" x14ac:dyDescent="0.25">
      <c r="A169" s="45"/>
      <c r="B169" s="46"/>
      <c r="C169" s="47"/>
      <c r="D169" s="47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spans="1:25" ht="13.2" x14ac:dyDescent="0.25">
      <c r="A170" s="45"/>
      <c r="B170" s="46"/>
      <c r="C170" s="47"/>
      <c r="D170" s="47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spans="1:25" ht="13.2" x14ac:dyDescent="0.25">
      <c r="A171" s="45"/>
      <c r="B171" s="46"/>
      <c r="C171" s="47"/>
      <c r="D171" s="47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spans="1:25" ht="13.2" x14ac:dyDescent="0.25">
      <c r="A172" s="45"/>
      <c r="B172" s="46"/>
      <c r="C172" s="47"/>
      <c r="D172" s="47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spans="1:25" ht="13.2" x14ac:dyDescent="0.25">
      <c r="A173" s="45"/>
      <c r="B173" s="46"/>
      <c r="C173" s="47"/>
      <c r="D173" s="47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spans="1:25" ht="13.2" x14ac:dyDescent="0.25">
      <c r="A174" s="45"/>
      <c r="B174" s="46"/>
      <c r="C174" s="47"/>
      <c r="D174" s="47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spans="1:25" ht="13.2" x14ac:dyDescent="0.25">
      <c r="A175" s="45"/>
      <c r="B175" s="46"/>
      <c r="C175" s="47"/>
      <c r="D175" s="47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spans="1:25" ht="13.2" x14ac:dyDescent="0.25">
      <c r="A176" s="45"/>
      <c r="B176" s="46"/>
      <c r="C176" s="47"/>
      <c r="D176" s="47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spans="1:25" ht="13.2" x14ac:dyDescent="0.25">
      <c r="A177" s="45"/>
      <c r="B177" s="46"/>
      <c r="C177" s="47"/>
      <c r="D177" s="47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spans="1:25" ht="13.2" x14ac:dyDescent="0.25">
      <c r="A178" s="45"/>
      <c r="B178" s="46"/>
      <c r="C178" s="47"/>
      <c r="D178" s="47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spans="1:25" ht="13.2" x14ac:dyDescent="0.25">
      <c r="A179" s="45"/>
      <c r="B179" s="46"/>
      <c r="C179" s="47"/>
      <c r="D179" s="47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spans="1:25" ht="13.2" x14ac:dyDescent="0.25">
      <c r="A180" s="45"/>
      <c r="B180" s="46"/>
      <c r="C180" s="47"/>
      <c r="D180" s="47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spans="1:25" ht="13.2" x14ac:dyDescent="0.25">
      <c r="A181" s="45"/>
      <c r="B181" s="46"/>
      <c r="C181" s="47"/>
      <c r="D181" s="47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spans="1:25" ht="13.2" x14ac:dyDescent="0.25">
      <c r="A182" s="45"/>
      <c r="B182" s="46"/>
      <c r="C182" s="47"/>
      <c r="D182" s="47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spans="1:25" ht="13.2" x14ac:dyDescent="0.25">
      <c r="A183" s="45"/>
      <c r="B183" s="46"/>
      <c r="C183" s="47"/>
      <c r="D183" s="47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spans="1:25" ht="13.2" x14ac:dyDescent="0.25">
      <c r="A184" s="45"/>
      <c r="B184" s="46"/>
      <c r="C184" s="47"/>
      <c r="D184" s="47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spans="1:25" ht="13.2" x14ac:dyDescent="0.25">
      <c r="A185" s="45"/>
      <c r="B185" s="46"/>
      <c r="C185" s="47"/>
      <c r="D185" s="47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spans="1:25" ht="13.2" x14ac:dyDescent="0.25">
      <c r="A186" s="45"/>
      <c r="B186" s="46"/>
      <c r="C186" s="47"/>
      <c r="D186" s="47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spans="1:25" ht="13.2" x14ac:dyDescent="0.25">
      <c r="A187" s="45"/>
      <c r="B187" s="46"/>
      <c r="C187" s="47"/>
      <c r="D187" s="47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spans="1:25" ht="13.2" x14ac:dyDescent="0.25">
      <c r="A188" s="45"/>
      <c r="B188" s="46"/>
      <c r="C188" s="47"/>
      <c r="D188" s="47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spans="1:25" ht="13.2" x14ac:dyDescent="0.25">
      <c r="A189" s="45"/>
      <c r="B189" s="46"/>
      <c r="C189" s="47"/>
      <c r="D189" s="47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spans="1:25" ht="13.2" x14ac:dyDescent="0.25">
      <c r="A190" s="45"/>
      <c r="B190" s="46"/>
      <c r="C190" s="47"/>
      <c r="D190" s="47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spans="1:25" ht="13.2" x14ac:dyDescent="0.25">
      <c r="A191" s="45"/>
      <c r="B191" s="46"/>
      <c r="C191" s="47"/>
      <c r="D191" s="47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spans="1:25" ht="13.2" x14ac:dyDescent="0.25">
      <c r="A192" s="45"/>
      <c r="B192" s="46"/>
      <c r="C192" s="47"/>
      <c r="D192" s="47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spans="1:25" ht="13.2" x14ac:dyDescent="0.25">
      <c r="A193" s="45"/>
      <c r="B193" s="46"/>
      <c r="C193" s="47"/>
      <c r="D193" s="47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spans="1:25" ht="13.2" x14ac:dyDescent="0.25">
      <c r="A194" s="45"/>
      <c r="B194" s="46"/>
      <c r="C194" s="47"/>
      <c r="D194" s="47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spans="1:25" ht="13.2" x14ac:dyDescent="0.25">
      <c r="A195" s="45"/>
      <c r="B195" s="46"/>
      <c r="C195" s="47"/>
      <c r="D195" s="47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spans="1:25" ht="13.2" x14ac:dyDescent="0.25">
      <c r="A196" s="45"/>
      <c r="B196" s="46"/>
      <c r="C196" s="47"/>
      <c r="D196" s="47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spans="1:25" ht="13.2" x14ac:dyDescent="0.25">
      <c r="A197" s="45"/>
      <c r="B197" s="46"/>
      <c r="C197" s="47"/>
      <c r="D197" s="47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spans="1:25" ht="13.2" x14ac:dyDescent="0.25">
      <c r="A198" s="45"/>
      <c r="B198" s="46"/>
      <c r="C198" s="47"/>
      <c r="D198" s="47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spans="1:25" ht="13.2" x14ac:dyDescent="0.25">
      <c r="A199" s="45"/>
      <c r="B199" s="46"/>
      <c r="C199" s="47"/>
      <c r="D199" s="47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spans="1:25" ht="13.2" x14ac:dyDescent="0.25">
      <c r="A200" s="45"/>
      <c r="B200" s="46"/>
      <c r="C200" s="47"/>
      <c r="D200" s="47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spans="1:25" ht="13.2" x14ac:dyDescent="0.25">
      <c r="A201" s="45"/>
      <c r="B201" s="46"/>
      <c r="C201" s="47"/>
      <c r="D201" s="47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spans="1:25" ht="13.2" x14ac:dyDescent="0.25">
      <c r="A202" s="45"/>
      <c r="B202" s="46"/>
      <c r="C202" s="47"/>
      <c r="D202" s="47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spans="1:25" ht="13.2" x14ac:dyDescent="0.25">
      <c r="A203" s="45"/>
      <c r="B203" s="46"/>
      <c r="C203" s="47"/>
      <c r="D203" s="47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spans="1:25" ht="13.2" x14ac:dyDescent="0.25">
      <c r="A204" s="45"/>
      <c r="B204" s="46"/>
      <c r="C204" s="47"/>
      <c r="D204" s="47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spans="1:25" ht="13.2" x14ac:dyDescent="0.25">
      <c r="A205" s="45"/>
      <c r="B205" s="46"/>
      <c r="C205" s="47"/>
      <c r="D205" s="47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spans="1:25" ht="13.2" x14ac:dyDescent="0.25">
      <c r="A206" s="45"/>
      <c r="B206" s="46"/>
      <c r="C206" s="47"/>
      <c r="D206" s="47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spans="1:25" ht="13.2" x14ac:dyDescent="0.25">
      <c r="A207" s="45"/>
      <c r="B207" s="46"/>
      <c r="C207" s="47"/>
      <c r="D207" s="47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spans="1:25" ht="13.2" x14ac:dyDescent="0.25">
      <c r="A208" s="45"/>
      <c r="B208" s="46"/>
      <c r="C208" s="47"/>
      <c r="D208" s="47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spans="1:25" ht="13.2" x14ac:dyDescent="0.25">
      <c r="A209" s="45"/>
      <c r="B209" s="46"/>
      <c r="C209" s="47"/>
      <c r="D209" s="47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spans="1:25" ht="13.2" x14ac:dyDescent="0.25">
      <c r="A210" s="45"/>
      <c r="B210" s="46"/>
      <c r="C210" s="47"/>
      <c r="D210" s="47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spans="1:25" ht="13.2" x14ac:dyDescent="0.25">
      <c r="A211" s="45"/>
      <c r="B211" s="46"/>
      <c r="C211" s="47"/>
      <c r="D211" s="47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spans="1:25" ht="13.2" x14ac:dyDescent="0.25">
      <c r="A212" s="45"/>
      <c r="B212" s="46"/>
      <c r="C212" s="47"/>
      <c r="D212" s="47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spans="1:25" ht="13.2" x14ac:dyDescent="0.25">
      <c r="A213" s="45"/>
      <c r="B213" s="46"/>
      <c r="C213" s="47"/>
      <c r="D213" s="47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spans="1:25" ht="13.2" x14ac:dyDescent="0.25">
      <c r="A214" s="45"/>
      <c r="B214" s="46"/>
      <c r="C214" s="47"/>
      <c r="D214" s="47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spans="1:25" ht="13.2" x14ac:dyDescent="0.25">
      <c r="A215" s="45"/>
      <c r="B215" s="46"/>
      <c r="C215" s="47"/>
      <c r="D215" s="47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spans="1:25" ht="13.2" x14ac:dyDescent="0.25">
      <c r="A216" s="45"/>
      <c r="B216" s="46"/>
      <c r="C216" s="47"/>
      <c r="D216" s="47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spans="1:25" ht="13.2" x14ac:dyDescent="0.25">
      <c r="A217" s="45"/>
      <c r="B217" s="46"/>
      <c r="C217" s="47"/>
      <c r="D217" s="47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spans="1:25" ht="13.2" x14ac:dyDescent="0.25">
      <c r="A218" s="45"/>
      <c r="B218" s="46"/>
      <c r="C218" s="47"/>
      <c r="D218" s="47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spans="1:25" ht="13.2" x14ac:dyDescent="0.25">
      <c r="A219" s="45"/>
      <c r="B219" s="46"/>
      <c r="C219" s="47"/>
      <c r="D219" s="47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spans="1:25" ht="13.2" x14ac:dyDescent="0.25">
      <c r="A220" s="45"/>
      <c r="B220" s="46"/>
      <c r="C220" s="47"/>
      <c r="D220" s="47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spans="1:25" ht="13.2" x14ac:dyDescent="0.25">
      <c r="A221" s="45"/>
      <c r="B221" s="46"/>
      <c r="C221" s="47"/>
      <c r="D221" s="47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spans="1:25" ht="13.2" x14ac:dyDescent="0.25">
      <c r="A222" s="45"/>
      <c r="B222" s="46"/>
      <c r="C222" s="47"/>
      <c r="D222" s="47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spans="1:25" ht="13.2" x14ac:dyDescent="0.25">
      <c r="A223" s="45"/>
      <c r="B223" s="46"/>
      <c r="C223" s="47"/>
      <c r="D223" s="47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spans="1:25" ht="13.2" x14ac:dyDescent="0.25">
      <c r="A224" s="45"/>
      <c r="B224" s="46"/>
      <c r="C224" s="47"/>
      <c r="D224" s="47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spans="1:25" ht="13.2" x14ac:dyDescent="0.25">
      <c r="A225" s="45"/>
      <c r="B225" s="46"/>
      <c r="C225" s="47"/>
      <c r="D225" s="47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spans="1:25" ht="13.2" x14ac:dyDescent="0.25">
      <c r="A226" s="45"/>
      <c r="B226" s="46"/>
      <c r="C226" s="47"/>
      <c r="D226" s="47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spans="1:25" ht="13.2" x14ac:dyDescent="0.25">
      <c r="A227" s="45"/>
      <c r="B227" s="46"/>
      <c r="C227" s="47"/>
      <c r="D227" s="47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spans="1:25" ht="13.2" x14ac:dyDescent="0.25">
      <c r="A228" s="45"/>
      <c r="B228" s="46"/>
      <c r="C228" s="47"/>
      <c r="D228" s="47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spans="1:25" ht="13.2" x14ac:dyDescent="0.25">
      <c r="A229" s="45"/>
      <c r="B229" s="46"/>
      <c r="C229" s="47"/>
      <c r="D229" s="47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spans="1:25" ht="13.2" x14ac:dyDescent="0.25">
      <c r="A230" s="45"/>
      <c r="B230" s="46"/>
      <c r="C230" s="47"/>
      <c r="D230" s="47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spans="1:25" ht="13.2" x14ac:dyDescent="0.25">
      <c r="A231" s="45"/>
      <c r="B231" s="46"/>
      <c r="C231" s="47"/>
      <c r="D231" s="47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spans="1:25" ht="13.2" x14ac:dyDescent="0.25">
      <c r="A232" s="45"/>
      <c r="B232" s="46"/>
      <c r="C232" s="47"/>
      <c r="D232" s="47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spans="1:25" ht="13.2" x14ac:dyDescent="0.25">
      <c r="A233" s="45"/>
      <c r="B233" s="46"/>
      <c r="C233" s="47"/>
      <c r="D233" s="47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spans="1:25" ht="13.2" x14ac:dyDescent="0.25">
      <c r="A234" s="45"/>
      <c r="B234" s="46"/>
      <c r="C234" s="47"/>
      <c r="D234" s="47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spans="1:25" ht="13.2" x14ac:dyDescent="0.25">
      <c r="A235" s="45"/>
      <c r="B235" s="46"/>
      <c r="C235" s="47"/>
      <c r="D235" s="47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spans="1:25" ht="13.2" x14ac:dyDescent="0.25">
      <c r="A236" s="45"/>
      <c r="B236" s="46"/>
      <c r="C236" s="47"/>
      <c r="D236" s="47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spans="1:25" ht="13.2" x14ac:dyDescent="0.25">
      <c r="A237" s="45"/>
      <c r="B237" s="46"/>
      <c r="C237" s="47"/>
      <c r="D237" s="47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spans="1:25" ht="13.2" x14ac:dyDescent="0.25">
      <c r="A238" s="45"/>
      <c r="B238" s="46"/>
      <c r="C238" s="47"/>
      <c r="D238" s="47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spans="1:25" ht="13.2" x14ac:dyDescent="0.25">
      <c r="A239" s="45"/>
      <c r="B239" s="46"/>
      <c r="C239" s="47"/>
      <c r="D239" s="47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spans="1:25" ht="13.2" x14ac:dyDescent="0.25">
      <c r="A240" s="45"/>
      <c r="B240" s="46"/>
      <c r="C240" s="47"/>
      <c r="D240" s="47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spans="1:25" ht="13.2" x14ac:dyDescent="0.25">
      <c r="A241" s="45"/>
      <c r="B241" s="46"/>
      <c r="C241" s="47"/>
      <c r="D241" s="47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spans="1:25" ht="13.2" x14ac:dyDescent="0.25">
      <c r="A242" s="45"/>
      <c r="B242" s="46"/>
      <c r="C242" s="47"/>
      <c r="D242" s="47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spans="1:25" ht="13.2" x14ac:dyDescent="0.25">
      <c r="A243" s="45"/>
      <c r="B243" s="46"/>
      <c r="C243" s="47"/>
      <c r="D243" s="47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spans="1:25" ht="13.2" x14ac:dyDescent="0.25">
      <c r="A244" s="45"/>
      <c r="B244" s="46"/>
      <c r="C244" s="47"/>
      <c r="D244" s="47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spans="1:25" ht="13.2" x14ac:dyDescent="0.25">
      <c r="A245" s="45"/>
      <c r="B245" s="46"/>
      <c r="C245" s="47"/>
      <c r="D245" s="47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spans="1:25" ht="13.2" x14ac:dyDescent="0.25">
      <c r="A246" s="45"/>
      <c r="B246" s="46"/>
      <c r="C246" s="47"/>
      <c r="D246" s="47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spans="1:25" ht="13.2" x14ac:dyDescent="0.25">
      <c r="A247" s="45"/>
      <c r="B247" s="46"/>
      <c r="C247" s="47"/>
      <c r="D247" s="47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spans="1:25" ht="13.2" x14ac:dyDescent="0.25">
      <c r="A248" s="45"/>
      <c r="B248" s="46"/>
      <c r="C248" s="47"/>
      <c r="D248" s="47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spans="1:25" ht="13.2" x14ac:dyDescent="0.25">
      <c r="A249" s="45"/>
      <c r="B249" s="46"/>
      <c r="C249" s="47"/>
      <c r="D249" s="47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spans="1:25" ht="13.2" x14ac:dyDescent="0.25">
      <c r="A250" s="45"/>
      <c r="B250" s="46"/>
      <c r="C250" s="47"/>
      <c r="D250" s="47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spans="1:25" ht="13.2" x14ac:dyDescent="0.25">
      <c r="A251" s="45"/>
      <c r="B251" s="46"/>
      <c r="C251" s="47"/>
      <c r="D251" s="47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spans="1:25" ht="13.2" x14ac:dyDescent="0.25">
      <c r="A252" s="45"/>
      <c r="B252" s="46"/>
      <c r="C252" s="47"/>
      <c r="D252" s="47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spans="1:25" ht="13.2" x14ac:dyDescent="0.25">
      <c r="A253" s="45"/>
      <c r="B253" s="46"/>
      <c r="C253" s="47"/>
      <c r="D253" s="47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spans="1:25" ht="13.2" x14ac:dyDescent="0.25">
      <c r="A254" s="45"/>
      <c r="B254" s="46"/>
      <c r="C254" s="47"/>
      <c r="D254" s="47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spans="1:25" ht="13.2" x14ac:dyDescent="0.25">
      <c r="A255" s="45"/>
      <c r="B255" s="46"/>
      <c r="C255" s="47"/>
      <c r="D255" s="47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spans="1:25" ht="13.2" x14ac:dyDescent="0.25">
      <c r="A256" s="45"/>
      <c r="B256" s="46"/>
      <c r="C256" s="47"/>
      <c r="D256" s="47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spans="1:25" ht="13.2" x14ac:dyDescent="0.25">
      <c r="A257" s="45"/>
      <c r="B257" s="46"/>
      <c r="C257" s="47"/>
      <c r="D257" s="47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spans="1:25" ht="13.2" x14ac:dyDescent="0.25">
      <c r="A258" s="45"/>
      <c r="B258" s="46"/>
      <c r="C258" s="47"/>
      <c r="D258" s="47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spans="1:25" ht="13.2" x14ac:dyDescent="0.25">
      <c r="A259" s="45"/>
      <c r="B259" s="46"/>
      <c r="C259" s="47"/>
      <c r="D259" s="47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spans="1:25" ht="13.2" x14ac:dyDescent="0.25">
      <c r="A260" s="45"/>
      <c r="B260" s="46"/>
      <c r="C260" s="47"/>
      <c r="D260" s="47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spans="1:25" ht="13.2" x14ac:dyDescent="0.25">
      <c r="A261" s="45"/>
      <c r="B261" s="46"/>
      <c r="C261" s="47"/>
      <c r="D261" s="47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spans="1:25" ht="13.2" x14ac:dyDescent="0.25">
      <c r="A262" s="45"/>
      <c r="B262" s="46"/>
      <c r="C262" s="47"/>
      <c r="D262" s="47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spans="1:25" ht="13.2" x14ac:dyDescent="0.25">
      <c r="A263" s="45"/>
      <c r="B263" s="46"/>
      <c r="C263" s="47"/>
      <c r="D263" s="47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spans="1:25" ht="13.2" x14ac:dyDescent="0.25">
      <c r="A264" s="45"/>
      <c r="B264" s="46"/>
      <c r="C264" s="47"/>
      <c r="D264" s="47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spans="1:25" ht="13.2" x14ac:dyDescent="0.25">
      <c r="A265" s="45"/>
      <c r="B265" s="46"/>
      <c r="C265" s="47"/>
      <c r="D265" s="47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spans="1:25" ht="13.2" x14ac:dyDescent="0.25">
      <c r="A266" s="45"/>
      <c r="B266" s="46"/>
      <c r="C266" s="47"/>
      <c r="D266" s="47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spans="1:25" ht="13.2" x14ac:dyDescent="0.25">
      <c r="A267" s="45"/>
      <c r="B267" s="46"/>
      <c r="C267" s="47"/>
      <c r="D267" s="47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spans="1:25" ht="13.2" x14ac:dyDescent="0.25">
      <c r="A268" s="45"/>
      <c r="B268" s="46"/>
      <c r="C268" s="47"/>
      <c r="D268" s="47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spans="1:25" ht="13.2" x14ac:dyDescent="0.25">
      <c r="A269" s="45"/>
      <c r="B269" s="46"/>
      <c r="C269" s="47"/>
      <c r="D269" s="47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spans="1:25" ht="13.2" x14ac:dyDescent="0.25">
      <c r="A270" s="45"/>
      <c r="B270" s="46"/>
      <c r="C270" s="47"/>
      <c r="D270" s="47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spans="1:25" ht="13.2" x14ac:dyDescent="0.25">
      <c r="A271" s="45"/>
      <c r="B271" s="46"/>
      <c r="C271" s="47"/>
      <c r="D271" s="47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spans="1:25" ht="13.2" x14ac:dyDescent="0.25">
      <c r="A272" s="45"/>
      <c r="B272" s="46"/>
      <c r="C272" s="47"/>
      <c r="D272" s="47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spans="1:25" ht="13.2" x14ac:dyDescent="0.25">
      <c r="A273" s="45"/>
      <c r="B273" s="46"/>
      <c r="C273" s="47"/>
      <c r="D273" s="47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spans="1:25" ht="13.2" x14ac:dyDescent="0.25">
      <c r="A274" s="45"/>
      <c r="B274" s="46"/>
      <c r="C274" s="47"/>
      <c r="D274" s="47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spans="1:25" ht="13.2" x14ac:dyDescent="0.25">
      <c r="A275" s="45"/>
      <c r="B275" s="46"/>
      <c r="C275" s="47"/>
      <c r="D275" s="47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spans="1:25" ht="13.2" x14ac:dyDescent="0.25">
      <c r="A276" s="45"/>
      <c r="B276" s="46"/>
      <c r="C276" s="47"/>
      <c r="D276" s="47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spans="1:25" ht="13.2" x14ac:dyDescent="0.25">
      <c r="A277" s="45"/>
      <c r="B277" s="46"/>
      <c r="C277" s="47"/>
      <c r="D277" s="47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spans="1:25" ht="13.2" x14ac:dyDescent="0.25">
      <c r="A278" s="45"/>
      <c r="B278" s="46"/>
      <c r="C278" s="47"/>
      <c r="D278" s="47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spans="1:25" ht="13.2" x14ac:dyDescent="0.25">
      <c r="A279" s="45"/>
      <c r="B279" s="46"/>
      <c r="C279" s="47"/>
      <c r="D279" s="47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spans="1:25" ht="13.2" x14ac:dyDescent="0.25">
      <c r="A280" s="45"/>
      <c r="B280" s="46"/>
      <c r="C280" s="47"/>
      <c r="D280" s="47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spans="1:25" ht="13.2" x14ac:dyDescent="0.25">
      <c r="A281" s="45"/>
      <c r="B281" s="46"/>
      <c r="C281" s="47"/>
      <c r="D281" s="47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spans="1:25" ht="13.2" x14ac:dyDescent="0.25">
      <c r="A282" s="45"/>
      <c r="B282" s="46"/>
      <c r="C282" s="47"/>
      <c r="D282" s="47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spans="1:25" ht="13.2" x14ac:dyDescent="0.25">
      <c r="A283" s="45"/>
      <c r="B283" s="46"/>
      <c r="C283" s="47"/>
      <c r="D283" s="47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spans="1:25" ht="13.2" x14ac:dyDescent="0.25">
      <c r="A284" s="45"/>
      <c r="B284" s="46"/>
      <c r="C284" s="47"/>
      <c r="D284" s="47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spans="1:25" ht="13.2" x14ac:dyDescent="0.25">
      <c r="A285" s="45"/>
      <c r="B285" s="46"/>
      <c r="C285" s="47"/>
      <c r="D285" s="47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spans="1:25" ht="13.2" x14ac:dyDescent="0.25">
      <c r="A286" s="45"/>
      <c r="B286" s="46"/>
      <c r="C286" s="47"/>
      <c r="D286" s="47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spans="1:25" ht="13.2" x14ac:dyDescent="0.25">
      <c r="A287" s="45"/>
      <c r="B287" s="46"/>
      <c r="C287" s="47"/>
      <c r="D287" s="47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spans="1:25" ht="13.2" x14ac:dyDescent="0.25">
      <c r="A288" s="45"/>
      <c r="B288" s="46"/>
      <c r="C288" s="47"/>
      <c r="D288" s="47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spans="1:25" ht="13.2" x14ac:dyDescent="0.25">
      <c r="A289" s="45"/>
      <c r="B289" s="46"/>
      <c r="C289" s="47"/>
      <c r="D289" s="47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spans="1:25" ht="13.2" x14ac:dyDescent="0.25">
      <c r="A290" s="45"/>
      <c r="B290" s="46"/>
      <c r="C290" s="47"/>
      <c r="D290" s="47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spans="1:25" ht="13.2" x14ac:dyDescent="0.25">
      <c r="A291" s="45"/>
      <c r="B291" s="46"/>
      <c r="C291" s="47"/>
      <c r="D291" s="47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spans="1:25" ht="13.2" x14ac:dyDescent="0.25">
      <c r="A292" s="45"/>
      <c r="B292" s="46"/>
      <c r="C292" s="47"/>
      <c r="D292" s="47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spans="1:25" ht="13.2" x14ac:dyDescent="0.25">
      <c r="A293" s="45"/>
      <c r="B293" s="46"/>
      <c r="C293" s="47"/>
      <c r="D293" s="47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spans="1:25" ht="13.2" x14ac:dyDescent="0.25">
      <c r="A294" s="45"/>
      <c r="B294" s="46"/>
      <c r="C294" s="47"/>
      <c r="D294" s="47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spans="1:25" ht="13.2" x14ac:dyDescent="0.25">
      <c r="A295" s="45"/>
      <c r="B295" s="46"/>
      <c r="C295" s="47"/>
      <c r="D295" s="47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spans="1:25" ht="13.2" x14ac:dyDescent="0.25">
      <c r="A296" s="45"/>
      <c r="B296" s="46"/>
      <c r="C296" s="47"/>
      <c r="D296" s="47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spans="1:25" ht="13.2" x14ac:dyDescent="0.25">
      <c r="A297" s="45"/>
      <c r="B297" s="46"/>
      <c r="C297" s="47"/>
      <c r="D297" s="47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spans="1:25" ht="13.2" x14ac:dyDescent="0.25">
      <c r="A298" s="45"/>
      <c r="B298" s="46"/>
      <c r="C298" s="47"/>
      <c r="D298" s="47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spans="1:25" ht="13.2" x14ac:dyDescent="0.25">
      <c r="A299" s="45"/>
      <c r="B299" s="46"/>
      <c r="C299" s="47"/>
      <c r="D299" s="47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spans="1:25" ht="13.2" x14ac:dyDescent="0.25">
      <c r="A300" s="45"/>
      <c r="B300" s="46"/>
      <c r="C300" s="47"/>
      <c r="D300" s="47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spans="1:25" ht="13.2" x14ac:dyDescent="0.25">
      <c r="A301" s="45"/>
      <c r="B301" s="46"/>
      <c r="C301" s="47"/>
      <c r="D301" s="47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spans="1:25" ht="13.2" x14ac:dyDescent="0.25">
      <c r="A302" s="45"/>
      <c r="B302" s="46"/>
      <c r="C302" s="47"/>
      <c r="D302" s="47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spans="1:25" ht="13.2" x14ac:dyDescent="0.25">
      <c r="A303" s="45"/>
      <c r="B303" s="46"/>
      <c r="C303" s="47"/>
      <c r="D303" s="47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spans="1:25" ht="13.2" x14ac:dyDescent="0.25">
      <c r="A304" s="45"/>
      <c r="B304" s="46"/>
      <c r="C304" s="47"/>
      <c r="D304" s="47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spans="1:25" ht="13.2" x14ac:dyDescent="0.25">
      <c r="A305" s="45"/>
      <c r="B305" s="46"/>
      <c r="C305" s="47"/>
      <c r="D305" s="47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spans="1:25" ht="13.2" x14ac:dyDescent="0.25">
      <c r="A306" s="45"/>
      <c r="B306" s="46"/>
      <c r="C306" s="47"/>
      <c r="D306" s="47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spans="1:25" ht="13.2" x14ac:dyDescent="0.25">
      <c r="A307" s="45"/>
      <c r="B307" s="46"/>
      <c r="C307" s="47"/>
      <c r="D307" s="47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spans="1:25" ht="13.2" x14ac:dyDescent="0.25">
      <c r="A308" s="45"/>
      <c r="B308" s="46"/>
      <c r="C308" s="47"/>
      <c r="D308" s="47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spans="1:25" ht="13.2" x14ac:dyDescent="0.25">
      <c r="A309" s="45"/>
      <c r="B309" s="46"/>
      <c r="C309" s="47"/>
      <c r="D309" s="47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spans="1:25" ht="13.2" x14ac:dyDescent="0.25">
      <c r="A310" s="45"/>
      <c r="B310" s="46"/>
      <c r="C310" s="47"/>
      <c r="D310" s="47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spans="1:25" ht="13.2" x14ac:dyDescent="0.25">
      <c r="A311" s="45"/>
      <c r="B311" s="46"/>
      <c r="C311" s="47"/>
      <c r="D311" s="47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spans="1:25" ht="13.2" x14ac:dyDescent="0.25">
      <c r="A312" s="45"/>
      <c r="B312" s="46"/>
      <c r="C312" s="47"/>
      <c r="D312" s="47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spans="1:25" ht="13.2" x14ac:dyDescent="0.25">
      <c r="A313" s="45"/>
      <c r="B313" s="46"/>
      <c r="C313" s="47"/>
      <c r="D313" s="47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spans="1:25" ht="13.2" x14ac:dyDescent="0.25">
      <c r="A314" s="45"/>
      <c r="B314" s="46"/>
      <c r="C314" s="47"/>
      <c r="D314" s="47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spans="1:25" ht="13.2" x14ac:dyDescent="0.25">
      <c r="A315" s="45"/>
      <c r="B315" s="46"/>
      <c r="C315" s="47"/>
      <c r="D315" s="47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spans="1:25" ht="13.2" x14ac:dyDescent="0.25">
      <c r="A316" s="45"/>
      <c r="B316" s="46"/>
      <c r="C316" s="47"/>
      <c r="D316" s="47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spans="1:25" ht="13.2" x14ac:dyDescent="0.25">
      <c r="A317" s="45"/>
      <c r="B317" s="46"/>
      <c r="C317" s="47"/>
      <c r="D317" s="47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spans="1:25" ht="13.2" x14ac:dyDescent="0.25">
      <c r="A318" s="45"/>
      <c r="B318" s="46"/>
      <c r="C318" s="47"/>
      <c r="D318" s="47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spans="1:25" ht="13.2" x14ac:dyDescent="0.25">
      <c r="A319" s="45"/>
      <c r="B319" s="46"/>
      <c r="C319" s="47"/>
      <c r="D319" s="47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spans="1:25" ht="13.2" x14ac:dyDescent="0.25">
      <c r="A320" s="45"/>
      <c r="B320" s="46"/>
      <c r="C320" s="47"/>
      <c r="D320" s="47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spans="1:25" ht="13.2" x14ac:dyDescent="0.25">
      <c r="A321" s="45"/>
      <c r="B321" s="46"/>
      <c r="C321" s="47"/>
      <c r="D321" s="47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spans="1:25" ht="13.2" x14ac:dyDescent="0.25">
      <c r="A322" s="45"/>
      <c r="B322" s="46"/>
      <c r="C322" s="47"/>
      <c r="D322" s="47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spans="1:25" ht="13.2" x14ac:dyDescent="0.25">
      <c r="A323" s="45"/>
      <c r="B323" s="46"/>
      <c r="C323" s="47"/>
      <c r="D323" s="47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spans="1:25" ht="13.2" x14ac:dyDescent="0.25">
      <c r="A324" s="45"/>
      <c r="B324" s="46"/>
      <c r="C324" s="47"/>
      <c r="D324" s="47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spans="1:25" ht="13.2" x14ac:dyDescent="0.25">
      <c r="A325" s="45"/>
      <c r="B325" s="46"/>
      <c r="C325" s="47"/>
      <c r="D325" s="47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ht="13.2" x14ac:dyDescent="0.25">
      <c r="A326" s="45"/>
      <c r="B326" s="46"/>
      <c r="C326" s="47"/>
      <c r="D326" s="47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spans="1:25" ht="13.2" x14ac:dyDescent="0.25">
      <c r="A327" s="45"/>
      <c r="B327" s="46"/>
      <c r="C327" s="47"/>
      <c r="D327" s="47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spans="1:25" ht="13.2" x14ac:dyDescent="0.25">
      <c r="A328" s="45"/>
      <c r="B328" s="46"/>
      <c r="C328" s="47"/>
      <c r="D328" s="47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spans="1:25" ht="13.2" x14ac:dyDescent="0.25">
      <c r="A329" s="45"/>
      <c r="B329" s="46"/>
      <c r="C329" s="47"/>
      <c r="D329" s="47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spans="1:25" ht="13.2" x14ac:dyDescent="0.25">
      <c r="A330" s="45"/>
      <c r="B330" s="46"/>
      <c r="C330" s="47"/>
      <c r="D330" s="47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spans="1:25" ht="13.2" x14ac:dyDescent="0.25">
      <c r="A331" s="45"/>
      <c r="B331" s="46"/>
      <c r="C331" s="47"/>
      <c r="D331" s="47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spans="1:25" ht="13.2" x14ac:dyDescent="0.25">
      <c r="A332" s="45"/>
      <c r="B332" s="46"/>
      <c r="C332" s="47"/>
      <c r="D332" s="47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spans="1:25" ht="13.2" x14ac:dyDescent="0.25">
      <c r="A333" s="45"/>
      <c r="B333" s="46"/>
      <c r="C333" s="47"/>
      <c r="D333" s="47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spans="1:25" ht="13.2" x14ac:dyDescent="0.25">
      <c r="A334" s="45"/>
      <c r="B334" s="46"/>
      <c r="C334" s="47"/>
      <c r="D334" s="47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spans="1:25" ht="13.2" x14ac:dyDescent="0.25">
      <c r="A335" s="45"/>
      <c r="B335" s="46"/>
      <c r="C335" s="47"/>
      <c r="D335" s="47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spans="1:25" ht="13.2" x14ac:dyDescent="0.25">
      <c r="A336" s="45"/>
      <c r="B336" s="46"/>
      <c r="C336" s="47"/>
      <c r="D336" s="47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spans="1:25" ht="13.2" x14ac:dyDescent="0.25">
      <c r="A337" s="45"/>
      <c r="B337" s="46"/>
      <c r="C337" s="47"/>
      <c r="D337" s="47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spans="1:25" ht="13.2" x14ac:dyDescent="0.25">
      <c r="A338" s="45"/>
      <c r="B338" s="46"/>
      <c r="C338" s="47"/>
      <c r="D338" s="47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spans="1:25" ht="13.2" x14ac:dyDescent="0.25">
      <c r="A339" s="45"/>
      <c r="B339" s="46"/>
      <c r="C339" s="47"/>
      <c r="D339" s="47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spans="1:25" ht="13.2" x14ac:dyDescent="0.25">
      <c r="A340" s="45"/>
      <c r="B340" s="46"/>
      <c r="C340" s="47"/>
      <c r="D340" s="47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spans="1:25" ht="13.2" x14ac:dyDescent="0.25">
      <c r="A341" s="45"/>
      <c r="B341" s="46"/>
      <c r="C341" s="47"/>
      <c r="D341" s="47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spans="1:25" ht="13.2" x14ac:dyDescent="0.25">
      <c r="A342" s="45"/>
      <c r="B342" s="46"/>
      <c r="C342" s="47"/>
      <c r="D342" s="47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spans="1:25" ht="13.2" x14ac:dyDescent="0.25">
      <c r="A343" s="45"/>
      <c r="B343" s="46"/>
      <c r="C343" s="47"/>
      <c r="D343" s="47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spans="1:25" ht="13.2" x14ac:dyDescent="0.25">
      <c r="A344" s="45"/>
      <c r="B344" s="46"/>
      <c r="C344" s="47"/>
      <c r="D344" s="47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spans="1:25" ht="13.2" x14ac:dyDescent="0.25">
      <c r="A345" s="45"/>
      <c r="B345" s="46"/>
      <c r="C345" s="47"/>
      <c r="D345" s="47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spans="1:25" ht="13.2" x14ac:dyDescent="0.25">
      <c r="A346" s="45"/>
      <c r="B346" s="46"/>
      <c r="C346" s="47"/>
      <c r="D346" s="47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spans="1:25" ht="13.2" x14ac:dyDescent="0.25">
      <c r="A347" s="45"/>
      <c r="B347" s="46"/>
      <c r="C347" s="47"/>
      <c r="D347" s="47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spans="1:25" ht="13.2" x14ac:dyDescent="0.25">
      <c r="A348" s="45"/>
      <c r="B348" s="46"/>
      <c r="C348" s="47"/>
      <c r="D348" s="47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spans="1:25" ht="13.2" x14ac:dyDescent="0.25">
      <c r="A349" s="45"/>
      <c r="B349" s="46"/>
      <c r="C349" s="47"/>
      <c r="D349" s="47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spans="1:25" ht="13.2" x14ac:dyDescent="0.25">
      <c r="A350" s="45"/>
      <c r="B350" s="46"/>
      <c r="C350" s="47"/>
      <c r="D350" s="47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spans="1:25" ht="13.2" x14ac:dyDescent="0.25">
      <c r="A351" s="45"/>
      <c r="B351" s="46"/>
      <c r="C351" s="47"/>
      <c r="D351" s="47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spans="1:25" ht="13.2" x14ac:dyDescent="0.25">
      <c r="A352" s="45"/>
      <c r="B352" s="46"/>
      <c r="C352" s="47"/>
      <c r="D352" s="47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spans="1:25" ht="13.2" x14ac:dyDescent="0.25">
      <c r="A353" s="45"/>
      <c r="B353" s="46"/>
      <c r="C353" s="47"/>
      <c r="D353" s="47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spans="1:25" ht="13.2" x14ac:dyDescent="0.25">
      <c r="A354" s="45"/>
      <c r="B354" s="46"/>
      <c r="C354" s="47"/>
      <c r="D354" s="47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spans="1:25" ht="13.2" x14ac:dyDescent="0.25">
      <c r="A355" s="45"/>
      <c r="B355" s="46"/>
      <c r="C355" s="47"/>
      <c r="D355" s="47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spans="1:25" ht="13.2" x14ac:dyDescent="0.25">
      <c r="A356" s="45"/>
      <c r="B356" s="46"/>
      <c r="C356" s="47"/>
      <c r="D356" s="47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spans="1:25" ht="13.2" x14ac:dyDescent="0.25">
      <c r="A357" s="45"/>
      <c r="B357" s="46"/>
      <c r="C357" s="47"/>
      <c r="D357" s="47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spans="1:25" ht="13.2" x14ac:dyDescent="0.25">
      <c r="A358" s="45"/>
      <c r="B358" s="46"/>
      <c r="C358" s="47"/>
      <c r="D358" s="47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spans="1:25" ht="13.2" x14ac:dyDescent="0.25">
      <c r="A359" s="45"/>
      <c r="B359" s="46"/>
      <c r="C359" s="47"/>
      <c r="D359" s="47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spans="1:25" ht="13.2" x14ac:dyDescent="0.25">
      <c r="A360" s="45"/>
      <c r="B360" s="46"/>
      <c r="C360" s="47"/>
      <c r="D360" s="47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spans="1:25" ht="13.2" x14ac:dyDescent="0.25">
      <c r="A361" s="45"/>
      <c r="B361" s="46"/>
      <c r="C361" s="47"/>
      <c r="D361" s="47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spans="1:25" ht="13.2" x14ac:dyDescent="0.25">
      <c r="A362" s="45"/>
      <c r="B362" s="46"/>
      <c r="C362" s="47"/>
      <c r="D362" s="47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spans="1:25" ht="13.2" x14ac:dyDescent="0.25">
      <c r="A363" s="45"/>
      <c r="B363" s="46"/>
      <c r="C363" s="47"/>
      <c r="D363" s="47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spans="1:25" ht="13.2" x14ac:dyDescent="0.25">
      <c r="A364" s="45"/>
      <c r="B364" s="46"/>
      <c r="C364" s="47"/>
      <c r="D364" s="47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spans="1:25" ht="13.2" x14ac:dyDescent="0.25">
      <c r="A365" s="45"/>
      <c r="B365" s="46"/>
      <c r="C365" s="47"/>
      <c r="D365" s="47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spans="1:25" ht="13.2" x14ac:dyDescent="0.25">
      <c r="A366" s="45"/>
      <c r="B366" s="46"/>
      <c r="C366" s="47"/>
      <c r="D366" s="47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spans="1:25" ht="13.2" x14ac:dyDescent="0.25">
      <c r="A367" s="45"/>
      <c r="B367" s="46"/>
      <c r="C367" s="47"/>
      <c r="D367" s="47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spans="1:25" ht="13.2" x14ac:dyDescent="0.25">
      <c r="A368" s="45"/>
      <c r="B368" s="46"/>
      <c r="C368" s="47"/>
      <c r="D368" s="47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spans="1:25" ht="13.2" x14ac:dyDescent="0.25">
      <c r="A369" s="45"/>
      <c r="B369" s="46"/>
      <c r="C369" s="47"/>
      <c r="D369" s="47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spans="1:25" ht="13.2" x14ac:dyDescent="0.25">
      <c r="A370" s="45"/>
      <c r="B370" s="46"/>
      <c r="C370" s="47"/>
      <c r="D370" s="47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spans="1:25" ht="13.2" x14ac:dyDescent="0.25">
      <c r="A371" s="45"/>
      <c r="B371" s="46"/>
      <c r="C371" s="47"/>
      <c r="D371" s="47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spans="1:25" ht="13.2" x14ac:dyDescent="0.25">
      <c r="A372" s="45"/>
      <c r="B372" s="46"/>
      <c r="C372" s="47"/>
      <c r="D372" s="47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spans="1:25" ht="13.2" x14ac:dyDescent="0.25">
      <c r="A373" s="45"/>
      <c r="B373" s="46"/>
      <c r="C373" s="47"/>
      <c r="D373" s="47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spans="1:25" ht="13.2" x14ac:dyDescent="0.25">
      <c r="A374" s="45"/>
      <c r="B374" s="46"/>
      <c r="C374" s="47"/>
      <c r="D374" s="47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spans="1:25" ht="13.2" x14ac:dyDescent="0.25">
      <c r="A375" s="45"/>
      <c r="B375" s="46"/>
      <c r="C375" s="47"/>
      <c r="D375" s="47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spans="1:25" ht="13.2" x14ac:dyDescent="0.25">
      <c r="A376" s="45"/>
      <c r="B376" s="46"/>
      <c r="C376" s="47"/>
      <c r="D376" s="47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spans="1:25" ht="13.2" x14ac:dyDescent="0.25">
      <c r="A377" s="45"/>
      <c r="B377" s="46"/>
      <c r="C377" s="47"/>
      <c r="D377" s="47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spans="1:25" ht="13.2" x14ac:dyDescent="0.25">
      <c r="A378" s="45"/>
      <c r="B378" s="46"/>
      <c r="C378" s="47"/>
      <c r="D378" s="47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spans="1:25" ht="13.2" x14ac:dyDescent="0.25">
      <c r="A379" s="45"/>
      <c r="B379" s="46"/>
      <c r="C379" s="47"/>
      <c r="D379" s="47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spans="1:25" ht="13.2" x14ac:dyDescent="0.25">
      <c r="A380" s="45"/>
      <c r="B380" s="46"/>
      <c r="C380" s="47"/>
      <c r="D380" s="47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spans="1:25" ht="13.2" x14ac:dyDescent="0.25">
      <c r="A381" s="45"/>
      <c r="B381" s="46"/>
      <c r="C381" s="47"/>
      <c r="D381" s="47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spans="1:25" ht="13.2" x14ac:dyDescent="0.25">
      <c r="A382" s="45"/>
      <c r="B382" s="46"/>
      <c r="C382" s="47"/>
      <c r="D382" s="47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spans="1:25" ht="13.2" x14ac:dyDescent="0.25">
      <c r="A383" s="45"/>
      <c r="B383" s="46"/>
      <c r="C383" s="47"/>
      <c r="D383" s="47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spans="1:25" ht="13.2" x14ac:dyDescent="0.25">
      <c r="A384" s="45"/>
      <c r="B384" s="46"/>
      <c r="C384" s="47"/>
      <c r="D384" s="47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spans="1:25" ht="13.2" x14ac:dyDescent="0.25">
      <c r="A385" s="45"/>
      <c r="B385" s="46"/>
      <c r="C385" s="47"/>
      <c r="D385" s="47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spans="1:25" ht="13.2" x14ac:dyDescent="0.25">
      <c r="A386" s="45"/>
      <c r="B386" s="46"/>
      <c r="C386" s="47"/>
      <c r="D386" s="47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spans="1:25" ht="13.2" x14ac:dyDescent="0.25">
      <c r="A387" s="45"/>
      <c r="B387" s="46"/>
      <c r="C387" s="47"/>
      <c r="D387" s="47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spans="1:25" ht="13.2" x14ac:dyDescent="0.25">
      <c r="A388" s="45"/>
      <c r="B388" s="46"/>
      <c r="C388" s="47"/>
      <c r="D388" s="47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spans="1:25" ht="13.2" x14ac:dyDescent="0.25">
      <c r="A389" s="45"/>
      <c r="B389" s="46"/>
      <c r="C389" s="47"/>
      <c r="D389" s="47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spans="1:25" ht="13.2" x14ac:dyDescent="0.25">
      <c r="A390" s="45"/>
      <c r="B390" s="46"/>
      <c r="C390" s="47"/>
      <c r="D390" s="47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spans="1:25" ht="13.2" x14ac:dyDescent="0.25">
      <c r="A391" s="45"/>
      <c r="B391" s="46"/>
      <c r="C391" s="47"/>
      <c r="D391" s="47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spans="1:25" ht="13.2" x14ac:dyDescent="0.25">
      <c r="A392" s="45"/>
      <c r="B392" s="46"/>
      <c r="C392" s="47"/>
      <c r="D392" s="47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spans="1:25" ht="13.2" x14ac:dyDescent="0.25">
      <c r="A393" s="45"/>
      <c r="B393" s="46"/>
      <c r="C393" s="47"/>
      <c r="D393" s="47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spans="1:25" ht="13.2" x14ac:dyDescent="0.25">
      <c r="A394" s="45"/>
      <c r="B394" s="46"/>
      <c r="C394" s="47"/>
      <c r="D394" s="47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spans="1:25" ht="13.2" x14ac:dyDescent="0.25">
      <c r="A395" s="45"/>
      <c r="B395" s="46"/>
      <c r="C395" s="47"/>
      <c r="D395" s="47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spans="1:25" ht="13.2" x14ac:dyDescent="0.25">
      <c r="A396" s="45"/>
      <c r="B396" s="46"/>
      <c r="C396" s="47"/>
      <c r="D396" s="47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spans="1:25" ht="13.2" x14ac:dyDescent="0.25">
      <c r="A397" s="45"/>
      <c r="B397" s="46"/>
      <c r="C397" s="47"/>
      <c r="D397" s="47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spans="1:25" ht="13.2" x14ac:dyDescent="0.25">
      <c r="A398" s="45"/>
      <c r="B398" s="46"/>
      <c r="C398" s="47"/>
      <c r="D398" s="47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spans="1:25" ht="13.2" x14ac:dyDescent="0.25">
      <c r="A399" s="45"/>
      <c r="B399" s="46"/>
      <c r="C399" s="47"/>
      <c r="D399" s="47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spans="1:25" ht="13.2" x14ac:dyDescent="0.25">
      <c r="A400" s="45"/>
      <c r="B400" s="46"/>
      <c r="C400" s="47"/>
      <c r="D400" s="47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spans="1:25" ht="13.2" x14ac:dyDescent="0.25">
      <c r="A401" s="45"/>
      <c r="B401" s="46"/>
      <c r="C401" s="47"/>
      <c r="D401" s="47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spans="1:25" ht="13.2" x14ac:dyDescent="0.25">
      <c r="A402" s="45"/>
      <c r="B402" s="46"/>
      <c r="C402" s="47"/>
      <c r="D402" s="47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spans="1:25" ht="13.2" x14ac:dyDescent="0.25">
      <c r="A403" s="45"/>
      <c r="B403" s="46"/>
      <c r="C403" s="47"/>
      <c r="D403" s="47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spans="1:25" ht="13.2" x14ac:dyDescent="0.25">
      <c r="A404" s="45"/>
      <c r="B404" s="46"/>
      <c r="C404" s="47"/>
      <c r="D404" s="47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spans="1:25" ht="13.2" x14ac:dyDescent="0.25">
      <c r="A405" s="45"/>
      <c r="B405" s="46"/>
      <c r="C405" s="47"/>
      <c r="D405" s="47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spans="1:25" ht="13.2" x14ac:dyDescent="0.25">
      <c r="A406" s="45"/>
      <c r="B406" s="46"/>
      <c r="C406" s="47"/>
      <c r="D406" s="47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spans="1:25" ht="13.2" x14ac:dyDescent="0.25">
      <c r="A407" s="45"/>
      <c r="B407" s="46"/>
      <c r="C407" s="47"/>
      <c r="D407" s="47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spans="1:25" ht="13.2" x14ac:dyDescent="0.25">
      <c r="A408" s="45"/>
      <c r="B408" s="46"/>
      <c r="C408" s="47"/>
      <c r="D408" s="47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spans="1:25" ht="13.2" x14ac:dyDescent="0.25">
      <c r="A409" s="45"/>
      <c r="B409" s="46"/>
      <c r="C409" s="47"/>
      <c r="D409" s="47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spans="1:25" ht="13.2" x14ac:dyDescent="0.25">
      <c r="A410" s="45"/>
      <c r="B410" s="46"/>
      <c r="C410" s="47"/>
      <c r="D410" s="47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spans="1:25" ht="13.2" x14ac:dyDescent="0.25">
      <c r="A411" s="45"/>
      <c r="B411" s="46"/>
      <c r="C411" s="47"/>
      <c r="D411" s="47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spans="1:25" ht="13.2" x14ac:dyDescent="0.25">
      <c r="A412" s="45"/>
      <c r="B412" s="46"/>
      <c r="C412" s="47"/>
      <c r="D412" s="47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spans="1:25" ht="13.2" x14ac:dyDescent="0.25">
      <c r="A413" s="45"/>
      <c r="B413" s="46"/>
      <c r="C413" s="47"/>
      <c r="D413" s="47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spans="1:25" ht="13.2" x14ac:dyDescent="0.25">
      <c r="A414" s="45"/>
      <c r="B414" s="46"/>
      <c r="C414" s="47"/>
      <c r="D414" s="47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spans="1:25" ht="13.2" x14ac:dyDescent="0.25">
      <c r="A415" s="45"/>
      <c r="B415" s="46"/>
      <c r="C415" s="47"/>
      <c r="D415" s="47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spans="1:25" ht="13.2" x14ac:dyDescent="0.25">
      <c r="A416" s="45"/>
      <c r="B416" s="46"/>
      <c r="C416" s="47"/>
      <c r="D416" s="47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spans="1:25" ht="13.2" x14ac:dyDescent="0.25">
      <c r="A417" s="45"/>
      <c r="B417" s="46"/>
      <c r="C417" s="47"/>
      <c r="D417" s="47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spans="1:25" ht="13.2" x14ac:dyDescent="0.25">
      <c r="A418" s="45"/>
      <c r="B418" s="46"/>
      <c r="C418" s="47"/>
      <c r="D418" s="47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spans="1:25" ht="13.2" x14ac:dyDescent="0.25">
      <c r="A419" s="45"/>
      <c r="B419" s="46"/>
      <c r="C419" s="47"/>
      <c r="D419" s="47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spans="1:25" ht="13.2" x14ac:dyDescent="0.25">
      <c r="A420" s="45"/>
      <c r="B420" s="46"/>
      <c r="C420" s="47"/>
      <c r="D420" s="47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spans="1:25" ht="13.2" x14ac:dyDescent="0.25">
      <c r="A421" s="45"/>
      <c r="B421" s="46"/>
      <c r="C421" s="47"/>
      <c r="D421" s="47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spans="1:25" ht="13.2" x14ac:dyDescent="0.25">
      <c r="A422" s="45"/>
      <c r="B422" s="46"/>
      <c r="C422" s="47"/>
      <c r="D422" s="47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spans="1:25" ht="13.2" x14ac:dyDescent="0.25">
      <c r="A423" s="45"/>
      <c r="B423" s="46"/>
      <c r="C423" s="47"/>
      <c r="D423" s="47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spans="1:25" ht="13.2" x14ac:dyDescent="0.25">
      <c r="A424" s="45"/>
      <c r="B424" s="46"/>
      <c r="C424" s="47"/>
      <c r="D424" s="47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spans="1:25" ht="13.2" x14ac:dyDescent="0.25">
      <c r="A425" s="45"/>
      <c r="B425" s="46"/>
      <c r="C425" s="47"/>
      <c r="D425" s="47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spans="1:25" ht="13.2" x14ac:dyDescent="0.25">
      <c r="A426" s="45"/>
      <c r="B426" s="46"/>
      <c r="C426" s="47"/>
      <c r="D426" s="47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spans="1:25" ht="13.2" x14ac:dyDescent="0.25">
      <c r="A427" s="45"/>
      <c r="B427" s="46"/>
      <c r="C427" s="47"/>
      <c r="D427" s="47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spans="1:25" ht="13.2" x14ac:dyDescent="0.25">
      <c r="A428" s="45"/>
      <c r="B428" s="46"/>
      <c r="C428" s="47"/>
      <c r="D428" s="47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spans="1:25" ht="13.2" x14ac:dyDescent="0.25">
      <c r="A429" s="45"/>
      <c r="B429" s="46"/>
      <c r="C429" s="47"/>
      <c r="D429" s="47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spans="1:25" ht="13.2" x14ac:dyDescent="0.25">
      <c r="A430" s="45"/>
      <c r="B430" s="46"/>
      <c r="C430" s="47"/>
      <c r="D430" s="47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spans="1:25" ht="13.2" x14ac:dyDescent="0.25">
      <c r="A431" s="45"/>
      <c r="B431" s="46"/>
      <c r="C431" s="47"/>
      <c r="D431" s="47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spans="1:25" ht="13.2" x14ac:dyDescent="0.25">
      <c r="A432" s="45"/>
      <c r="B432" s="46"/>
      <c r="C432" s="47"/>
      <c r="D432" s="47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spans="1:25" ht="13.2" x14ac:dyDescent="0.25">
      <c r="A433" s="45"/>
      <c r="B433" s="46"/>
      <c r="C433" s="47"/>
      <c r="D433" s="47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spans="1:25" ht="13.2" x14ac:dyDescent="0.25">
      <c r="A434" s="45"/>
      <c r="B434" s="46"/>
      <c r="C434" s="47"/>
      <c r="D434" s="47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spans="1:25" ht="13.2" x14ac:dyDescent="0.25">
      <c r="A435" s="45"/>
      <c r="B435" s="46"/>
      <c r="C435" s="47"/>
      <c r="D435" s="47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spans="1:25" ht="13.2" x14ac:dyDescent="0.25">
      <c r="A436" s="45"/>
      <c r="B436" s="46"/>
      <c r="C436" s="47"/>
      <c r="D436" s="47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spans="1:25" ht="13.2" x14ac:dyDescent="0.25">
      <c r="A437" s="45"/>
      <c r="B437" s="46"/>
      <c r="C437" s="47"/>
      <c r="D437" s="47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spans="1:25" ht="13.2" x14ac:dyDescent="0.25">
      <c r="A438" s="45"/>
      <c r="B438" s="46"/>
      <c r="C438" s="47"/>
      <c r="D438" s="47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spans="1:25" ht="13.2" x14ac:dyDescent="0.25">
      <c r="A439" s="45"/>
      <c r="B439" s="46"/>
      <c r="C439" s="47"/>
      <c r="D439" s="47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spans="1:25" ht="13.2" x14ac:dyDescent="0.25">
      <c r="A440" s="45"/>
      <c r="B440" s="46"/>
      <c r="C440" s="47"/>
      <c r="D440" s="47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spans="1:25" ht="13.2" x14ac:dyDescent="0.25">
      <c r="A441" s="45"/>
      <c r="B441" s="46"/>
      <c r="C441" s="47"/>
      <c r="D441" s="47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spans="1:25" ht="13.2" x14ac:dyDescent="0.25">
      <c r="A442" s="45"/>
      <c r="B442" s="46"/>
      <c r="C442" s="47"/>
      <c r="D442" s="47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spans="1:25" ht="13.2" x14ac:dyDescent="0.25">
      <c r="A443" s="45"/>
      <c r="B443" s="46"/>
      <c r="C443" s="47"/>
      <c r="D443" s="47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spans="1:25" ht="13.2" x14ac:dyDescent="0.25">
      <c r="A444" s="45"/>
      <c r="B444" s="46"/>
      <c r="C444" s="47"/>
      <c r="D444" s="47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spans="1:25" ht="13.2" x14ac:dyDescent="0.25">
      <c r="A445" s="45"/>
      <c r="B445" s="46"/>
      <c r="C445" s="47"/>
      <c r="D445" s="47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spans="1:25" ht="13.2" x14ac:dyDescent="0.25">
      <c r="A446" s="45"/>
      <c r="B446" s="46"/>
      <c r="C446" s="47"/>
      <c r="D446" s="47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spans="1:25" ht="13.2" x14ac:dyDescent="0.25">
      <c r="A447" s="45"/>
      <c r="B447" s="46"/>
      <c r="C447" s="47"/>
      <c r="D447" s="47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spans="1:25" ht="13.2" x14ac:dyDescent="0.25">
      <c r="A448" s="45"/>
      <c r="B448" s="46"/>
      <c r="C448" s="47"/>
      <c r="D448" s="47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spans="1:25" ht="13.2" x14ac:dyDescent="0.25">
      <c r="A449" s="45"/>
      <c r="B449" s="46"/>
      <c r="C449" s="47"/>
      <c r="D449" s="47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spans="1:25" ht="13.2" x14ac:dyDescent="0.25">
      <c r="A450" s="45"/>
      <c r="B450" s="46"/>
      <c r="C450" s="47"/>
      <c r="D450" s="47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spans="1:25" ht="13.2" x14ac:dyDescent="0.25">
      <c r="A451" s="45"/>
      <c r="B451" s="46"/>
      <c r="C451" s="47"/>
      <c r="D451" s="47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spans="1:25" ht="13.2" x14ac:dyDescent="0.25">
      <c r="A452" s="45"/>
      <c r="B452" s="46"/>
      <c r="C452" s="47"/>
      <c r="D452" s="47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spans="1:25" ht="13.2" x14ac:dyDescent="0.25">
      <c r="A453" s="45"/>
      <c r="B453" s="46"/>
      <c r="C453" s="47"/>
      <c r="D453" s="47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spans="1:25" ht="13.2" x14ac:dyDescent="0.25">
      <c r="A454" s="45"/>
      <c r="B454" s="46"/>
      <c r="C454" s="47"/>
      <c r="D454" s="47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spans="1:25" ht="13.2" x14ac:dyDescent="0.25">
      <c r="A455" s="45"/>
      <c r="B455" s="46"/>
      <c r="C455" s="47"/>
      <c r="D455" s="47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spans="1:25" ht="13.2" x14ac:dyDescent="0.25">
      <c r="A456" s="45"/>
      <c r="B456" s="46"/>
      <c r="C456" s="47"/>
      <c r="D456" s="47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spans="1:25" ht="13.2" x14ac:dyDescent="0.25">
      <c r="A457" s="45"/>
      <c r="B457" s="46"/>
      <c r="C457" s="47"/>
      <c r="D457" s="47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spans="1:25" ht="13.2" x14ac:dyDescent="0.25">
      <c r="A458" s="45"/>
      <c r="B458" s="46"/>
      <c r="C458" s="47"/>
      <c r="D458" s="47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spans="1:25" ht="13.2" x14ac:dyDescent="0.25">
      <c r="A459" s="45"/>
      <c r="B459" s="46"/>
      <c r="C459" s="47"/>
      <c r="D459" s="47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spans="1:25" ht="13.2" x14ac:dyDescent="0.25">
      <c r="A460" s="45"/>
      <c r="B460" s="46"/>
      <c r="C460" s="47"/>
      <c r="D460" s="47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spans="1:25" ht="13.2" x14ac:dyDescent="0.25">
      <c r="A461" s="45"/>
      <c r="B461" s="46"/>
      <c r="C461" s="47"/>
      <c r="D461" s="47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spans="1:25" ht="13.2" x14ac:dyDescent="0.25">
      <c r="A462" s="45"/>
      <c r="B462" s="46"/>
      <c r="C462" s="47"/>
      <c r="D462" s="47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spans="1:25" ht="13.2" x14ac:dyDescent="0.25">
      <c r="A463" s="45"/>
      <c r="B463" s="46"/>
      <c r="C463" s="47"/>
      <c r="D463" s="47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spans="1:25" ht="13.2" x14ac:dyDescent="0.25">
      <c r="A464" s="45"/>
      <c r="B464" s="46"/>
      <c r="C464" s="47"/>
      <c r="D464" s="47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spans="1:25" ht="13.2" x14ac:dyDescent="0.25">
      <c r="A465" s="45"/>
      <c r="B465" s="46"/>
      <c r="C465" s="47"/>
      <c r="D465" s="47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spans="1:25" ht="13.2" x14ac:dyDescent="0.25">
      <c r="A466" s="45"/>
      <c r="B466" s="46"/>
      <c r="C466" s="47"/>
      <c r="D466" s="47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spans="1:25" ht="13.2" x14ac:dyDescent="0.25">
      <c r="A467" s="45"/>
      <c r="B467" s="46"/>
      <c r="C467" s="47"/>
      <c r="D467" s="47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spans="1:25" ht="13.2" x14ac:dyDescent="0.25">
      <c r="A468" s="45"/>
      <c r="B468" s="46"/>
      <c r="C468" s="47"/>
      <c r="D468" s="47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spans="1:25" ht="13.2" x14ac:dyDescent="0.25">
      <c r="A469" s="45"/>
      <c r="B469" s="46"/>
      <c r="C469" s="47"/>
      <c r="D469" s="47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spans="1:25" ht="13.2" x14ac:dyDescent="0.25">
      <c r="A470" s="45"/>
      <c r="B470" s="46"/>
      <c r="C470" s="47"/>
      <c r="D470" s="47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spans="1:25" ht="13.2" x14ac:dyDescent="0.25">
      <c r="A471" s="45"/>
      <c r="B471" s="46"/>
      <c r="C471" s="47"/>
      <c r="D471" s="47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spans="1:25" ht="13.2" x14ac:dyDescent="0.25">
      <c r="A472" s="45"/>
      <c r="B472" s="46"/>
      <c r="C472" s="47"/>
      <c r="D472" s="47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spans="1:25" ht="13.2" x14ac:dyDescent="0.25">
      <c r="A473" s="45"/>
      <c r="B473" s="46"/>
      <c r="C473" s="47"/>
      <c r="D473" s="47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spans="1:25" ht="13.2" x14ac:dyDescent="0.25">
      <c r="A474" s="45"/>
      <c r="B474" s="46"/>
      <c r="C474" s="47"/>
      <c r="D474" s="47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spans="1:25" ht="13.2" x14ac:dyDescent="0.25">
      <c r="A475" s="45"/>
      <c r="B475" s="46"/>
      <c r="C475" s="47"/>
      <c r="D475" s="47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spans="1:25" ht="13.2" x14ac:dyDescent="0.25">
      <c r="A476" s="45"/>
      <c r="B476" s="46"/>
      <c r="C476" s="47"/>
      <c r="D476" s="47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spans="1:25" ht="13.2" x14ac:dyDescent="0.25">
      <c r="A477" s="45"/>
      <c r="B477" s="46"/>
      <c r="C477" s="47"/>
      <c r="D477" s="47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spans="1:25" ht="13.2" x14ac:dyDescent="0.25">
      <c r="A478" s="45"/>
      <c r="B478" s="46"/>
      <c r="C478" s="47"/>
      <c r="D478" s="47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spans="1:25" ht="13.2" x14ac:dyDescent="0.25">
      <c r="A479" s="45"/>
      <c r="B479" s="46"/>
      <c r="C479" s="47"/>
      <c r="D479" s="47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spans="1:25" ht="13.2" x14ac:dyDescent="0.25">
      <c r="A480" s="45"/>
      <c r="B480" s="46"/>
      <c r="C480" s="47"/>
      <c r="D480" s="47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spans="1:25" ht="13.2" x14ac:dyDescent="0.25">
      <c r="A481" s="45"/>
      <c r="B481" s="46"/>
      <c r="C481" s="47"/>
      <c r="D481" s="47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spans="1:25" ht="13.2" x14ac:dyDescent="0.25">
      <c r="A482" s="45"/>
      <c r="B482" s="46"/>
      <c r="C482" s="47"/>
      <c r="D482" s="47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spans="1:25" ht="13.2" x14ac:dyDescent="0.25">
      <c r="A483" s="45"/>
      <c r="B483" s="46"/>
      <c r="C483" s="47"/>
      <c r="D483" s="47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spans="1:25" ht="13.2" x14ac:dyDescent="0.25">
      <c r="A484" s="45"/>
      <c r="B484" s="46"/>
      <c r="C484" s="47"/>
      <c r="D484" s="47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spans="1:25" ht="13.2" x14ac:dyDescent="0.25">
      <c r="A485" s="45"/>
      <c r="B485" s="46"/>
      <c r="C485" s="47"/>
      <c r="D485" s="47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spans="1:25" ht="13.2" x14ac:dyDescent="0.25">
      <c r="A486" s="45"/>
      <c r="B486" s="46"/>
      <c r="C486" s="47"/>
      <c r="D486" s="47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spans="1:25" ht="13.2" x14ac:dyDescent="0.25">
      <c r="A487" s="45"/>
      <c r="B487" s="46"/>
      <c r="C487" s="47"/>
      <c r="D487" s="47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spans="1:25" ht="13.2" x14ac:dyDescent="0.25">
      <c r="A488" s="45"/>
      <c r="B488" s="46"/>
      <c r="C488" s="47"/>
      <c r="D488" s="47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spans="1:25" ht="13.2" x14ac:dyDescent="0.25">
      <c r="A489" s="45"/>
      <c r="B489" s="46"/>
      <c r="C489" s="47"/>
      <c r="D489" s="47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spans="1:25" ht="13.2" x14ac:dyDescent="0.25">
      <c r="A490" s="45"/>
      <c r="B490" s="46"/>
      <c r="C490" s="47"/>
      <c r="D490" s="47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spans="1:25" ht="13.2" x14ac:dyDescent="0.25">
      <c r="A491" s="45"/>
      <c r="B491" s="46"/>
      <c r="C491" s="47"/>
      <c r="D491" s="47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spans="1:25" ht="13.2" x14ac:dyDescent="0.25">
      <c r="A492" s="45"/>
      <c r="B492" s="46"/>
      <c r="C492" s="47"/>
      <c r="D492" s="47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spans="1:25" ht="13.2" x14ac:dyDescent="0.25">
      <c r="A493" s="45"/>
      <c r="B493" s="46"/>
      <c r="C493" s="47"/>
      <c r="D493" s="47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spans="1:25" ht="13.2" x14ac:dyDescent="0.25">
      <c r="A494" s="45"/>
      <c r="B494" s="46"/>
      <c r="C494" s="47"/>
      <c r="D494" s="47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spans="1:25" ht="13.2" x14ac:dyDescent="0.25">
      <c r="A495" s="45"/>
      <c r="B495" s="46"/>
      <c r="C495" s="47"/>
      <c r="D495" s="47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spans="1:25" ht="13.2" x14ac:dyDescent="0.25">
      <c r="A496" s="45"/>
      <c r="B496" s="46"/>
      <c r="C496" s="47"/>
      <c r="D496" s="47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spans="1:25" ht="13.2" x14ac:dyDescent="0.25">
      <c r="A497" s="45"/>
      <c r="B497" s="46"/>
      <c r="C497" s="47"/>
      <c r="D497" s="47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spans="1:25" ht="13.2" x14ac:dyDescent="0.25">
      <c r="A498" s="45"/>
      <c r="B498" s="46"/>
      <c r="C498" s="47"/>
      <c r="D498" s="47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spans="1:25" ht="13.2" x14ac:dyDescent="0.25">
      <c r="A499" s="45"/>
      <c r="B499" s="46"/>
      <c r="C499" s="47"/>
      <c r="D499" s="47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spans="1:25" ht="13.2" x14ac:dyDescent="0.25">
      <c r="A500" s="45"/>
      <c r="B500" s="46"/>
      <c r="C500" s="47"/>
      <c r="D500" s="47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spans="1:25" ht="13.2" x14ac:dyDescent="0.25">
      <c r="A501" s="45"/>
      <c r="B501" s="46"/>
      <c r="C501" s="47"/>
      <c r="D501" s="47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spans="1:25" ht="13.2" x14ac:dyDescent="0.25">
      <c r="A502" s="45"/>
      <c r="B502" s="46"/>
      <c r="C502" s="47"/>
      <c r="D502" s="47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spans="1:25" ht="13.2" x14ac:dyDescent="0.25">
      <c r="A503" s="45"/>
      <c r="B503" s="46"/>
      <c r="C503" s="47"/>
      <c r="D503" s="47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spans="1:25" ht="13.2" x14ac:dyDescent="0.25">
      <c r="A504" s="45"/>
      <c r="B504" s="46"/>
      <c r="C504" s="47"/>
      <c r="D504" s="47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spans="1:25" ht="13.2" x14ac:dyDescent="0.25">
      <c r="A505" s="45"/>
      <c r="B505" s="46"/>
      <c r="C505" s="47"/>
      <c r="D505" s="47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spans="1:25" ht="13.2" x14ac:dyDescent="0.25">
      <c r="A506" s="45"/>
      <c r="B506" s="46"/>
      <c r="C506" s="47"/>
      <c r="D506" s="47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spans="1:25" ht="13.2" x14ac:dyDescent="0.25">
      <c r="A507" s="45"/>
      <c r="B507" s="46"/>
      <c r="C507" s="47"/>
      <c r="D507" s="47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spans="1:25" ht="13.2" x14ac:dyDescent="0.25">
      <c r="A508" s="45"/>
      <c r="B508" s="46"/>
      <c r="C508" s="47"/>
      <c r="D508" s="47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spans="1:25" ht="13.2" x14ac:dyDescent="0.25">
      <c r="A509" s="45"/>
      <c r="B509" s="46"/>
      <c r="C509" s="47"/>
      <c r="D509" s="47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spans="1:25" ht="13.2" x14ac:dyDescent="0.25">
      <c r="A510" s="45"/>
      <c r="B510" s="46"/>
      <c r="C510" s="47"/>
      <c r="D510" s="47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spans="1:25" ht="13.2" x14ac:dyDescent="0.25">
      <c r="A511" s="45"/>
      <c r="B511" s="46"/>
      <c r="C511" s="47"/>
      <c r="D511" s="47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spans="1:25" ht="13.2" x14ac:dyDescent="0.25">
      <c r="A512" s="45"/>
      <c r="B512" s="46"/>
      <c r="C512" s="47"/>
      <c r="D512" s="47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spans="1:25" ht="13.2" x14ac:dyDescent="0.25">
      <c r="A513" s="45"/>
      <c r="B513" s="46"/>
      <c r="C513" s="47"/>
      <c r="D513" s="47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spans="1:25" ht="13.2" x14ac:dyDescent="0.25">
      <c r="A514" s="45"/>
      <c r="B514" s="46"/>
      <c r="C514" s="47"/>
      <c r="D514" s="47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spans="1:25" ht="13.2" x14ac:dyDescent="0.25">
      <c r="A515" s="45"/>
      <c r="B515" s="46"/>
      <c r="C515" s="47"/>
      <c r="D515" s="47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spans="1:25" ht="13.2" x14ac:dyDescent="0.25">
      <c r="A516" s="45"/>
      <c r="B516" s="46"/>
      <c r="C516" s="47"/>
      <c r="D516" s="47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spans="1:25" ht="13.2" x14ac:dyDescent="0.25">
      <c r="A517" s="45"/>
      <c r="B517" s="46"/>
      <c r="C517" s="47"/>
      <c r="D517" s="47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spans="1:25" ht="13.2" x14ac:dyDescent="0.25">
      <c r="A518" s="45"/>
      <c r="B518" s="46"/>
      <c r="C518" s="47"/>
      <c r="D518" s="47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spans="1:25" ht="13.2" x14ac:dyDescent="0.25">
      <c r="A519" s="45"/>
      <c r="B519" s="46"/>
      <c r="C519" s="47"/>
      <c r="D519" s="47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spans="1:25" ht="13.2" x14ac:dyDescent="0.25">
      <c r="A520" s="45"/>
      <c r="B520" s="46"/>
      <c r="C520" s="47"/>
      <c r="D520" s="47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spans="1:25" ht="13.2" x14ac:dyDescent="0.25">
      <c r="A521" s="45"/>
      <c r="B521" s="46"/>
      <c r="C521" s="47"/>
      <c r="D521" s="47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spans="1:25" ht="13.2" x14ac:dyDescent="0.25">
      <c r="A522" s="45"/>
      <c r="B522" s="46"/>
      <c r="C522" s="47"/>
      <c r="D522" s="47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spans="1:25" ht="13.2" x14ac:dyDescent="0.25">
      <c r="A523" s="45"/>
      <c r="B523" s="46"/>
      <c r="C523" s="47"/>
      <c r="D523" s="47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spans="1:25" ht="13.2" x14ac:dyDescent="0.25">
      <c r="A524" s="45"/>
      <c r="B524" s="46"/>
      <c r="C524" s="47"/>
      <c r="D524" s="47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spans="1:25" ht="13.2" x14ac:dyDescent="0.25">
      <c r="A525" s="45"/>
      <c r="B525" s="46"/>
      <c r="C525" s="47"/>
      <c r="D525" s="47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spans="1:25" ht="13.2" x14ac:dyDescent="0.25">
      <c r="A526" s="45"/>
      <c r="B526" s="46"/>
      <c r="C526" s="47"/>
      <c r="D526" s="47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spans="1:25" ht="13.2" x14ac:dyDescent="0.25">
      <c r="A527" s="45"/>
      <c r="B527" s="46"/>
      <c r="C527" s="47"/>
      <c r="D527" s="47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spans="1:25" ht="13.2" x14ac:dyDescent="0.25">
      <c r="A528" s="45"/>
      <c r="B528" s="46"/>
      <c r="C528" s="47"/>
      <c r="D528" s="47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spans="1:25" ht="13.2" x14ac:dyDescent="0.25">
      <c r="A529" s="45"/>
      <c r="B529" s="46"/>
      <c r="C529" s="47"/>
      <c r="D529" s="47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spans="1:25" ht="13.2" x14ac:dyDescent="0.25">
      <c r="A530" s="45"/>
      <c r="B530" s="46"/>
      <c r="C530" s="47"/>
      <c r="D530" s="47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spans="1:25" ht="13.2" x14ac:dyDescent="0.25">
      <c r="A531" s="45"/>
      <c r="B531" s="46"/>
      <c r="C531" s="47"/>
      <c r="D531" s="47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spans="1:25" ht="13.2" x14ac:dyDescent="0.25">
      <c r="A532" s="45"/>
      <c r="B532" s="46"/>
      <c r="C532" s="47"/>
      <c r="D532" s="47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spans="1:25" ht="13.2" x14ac:dyDescent="0.25">
      <c r="A533" s="45"/>
      <c r="B533" s="46"/>
      <c r="C533" s="47"/>
      <c r="D533" s="47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spans="1:25" ht="13.2" x14ac:dyDescent="0.25">
      <c r="A534" s="45"/>
      <c r="B534" s="46"/>
      <c r="C534" s="47"/>
      <c r="D534" s="47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spans="1:25" ht="13.2" x14ac:dyDescent="0.25">
      <c r="A535" s="45"/>
      <c r="B535" s="46"/>
      <c r="C535" s="47"/>
      <c r="D535" s="47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spans="1:25" ht="13.2" x14ac:dyDescent="0.25">
      <c r="A536" s="45"/>
      <c r="B536" s="46"/>
      <c r="C536" s="47"/>
      <c r="D536" s="47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spans="1:25" ht="13.2" x14ac:dyDescent="0.25">
      <c r="A537" s="45"/>
      <c r="B537" s="46"/>
      <c r="C537" s="47"/>
      <c r="D537" s="47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spans="1:25" ht="13.2" x14ac:dyDescent="0.25">
      <c r="A538" s="45"/>
      <c r="B538" s="46"/>
      <c r="C538" s="47"/>
      <c r="D538" s="47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spans="1:25" ht="13.2" x14ac:dyDescent="0.25">
      <c r="A539" s="45"/>
      <c r="B539" s="46"/>
      <c r="C539" s="47"/>
      <c r="D539" s="47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spans="1:25" ht="13.2" x14ac:dyDescent="0.25">
      <c r="A540" s="45"/>
      <c r="B540" s="46"/>
      <c r="C540" s="47"/>
      <c r="D540" s="47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spans="1:25" ht="13.2" x14ac:dyDescent="0.25">
      <c r="A541" s="45"/>
      <c r="B541" s="46"/>
      <c r="C541" s="47"/>
      <c r="D541" s="47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spans="1:25" ht="13.2" x14ac:dyDescent="0.25">
      <c r="A542" s="45"/>
      <c r="B542" s="46"/>
      <c r="C542" s="47"/>
      <c r="D542" s="47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spans="1:25" ht="13.2" x14ac:dyDescent="0.25">
      <c r="A543" s="45"/>
      <c r="B543" s="46"/>
      <c r="C543" s="47"/>
      <c r="D543" s="47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spans="1:25" ht="13.2" x14ac:dyDescent="0.25">
      <c r="A544" s="45"/>
      <c r="B544" s="46"/>
      <c r="C544" s="47"/>
      <c r="D544" s="47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spans="1:25" ht="13.2" x14ac:dyDescent="0.25">
      <c r="A545" s="45"/>
      <c r="B545" s="46"/>
      <c r="C545" s="47"/>
      <c r="D545" s="47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spans="1:25" ht="13.2" x14ac:dyDescent="0.25">
      <c r="A546" s="45"/>
      <c r="B546" s="46"/>
      <c r="C546" s="47"/>
      <c r="D546" s="47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spans="1:25" ht="13.2" x14ac:dyDescent="0.25">
      <c r="A547" s="45"/>
      <c r="B547" s="46"/>
      <c r="C547" s="47"/>
      <c r="D547" s="47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spans="1:25" ht="13.2" x14ac:dyDescent="0.25">
      <c r="A548" s="45"/>
      <c r="B548" s="46"/>
      <c r="C548" s="47"/>
      <c r="D548" s="47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spans="1:25" ht="13.2" x14ac:dyDescent="0.25">
      <c r="A549" s="45"/>
      <c r="B549" s="46"/>
      <c r="C549" s="47"/>
      <c r="D549" s="47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spans="1:25" ht="13.2" x14ac:dyDescent="0.25">
      <c r="A550" s="45"/>
      <c r="B550" s="46"/>
      <c r="C550" s="47"/>
      <c r="D550" s="47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spans="1:25" ht="13.2" x14ac:dyDescent="0.25">
      <c r="A551" s="45"/>
      <c r="B551" s="46"/>
      <c r="C551" s="47"/>
      <c r="D551" s="47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spans="1:25" ht="13.2" x14ac:dyDescent="0.25">
      <c r="A552" s="45"/>
      <c r="B552" s="46"/>
      <c r="C552" s="47"/>
      <c r="D552" s="47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spans="1:25" ht="13.2" x14ac:dyDescent="0.25">
      <c r="A553" s="45"/>
      <c r="B553" s="46"/>
      <c r="C553" s="47"/>
      <c r="D553" s="47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spans="1:25" ht="13.2" x14ac:dyDescent="0.25">
      <c r="A554" s="45"/>
      <c r="B554" s="46"/>
      <c r="C554" s="47"/>
      <c r="D554" s="47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spans="1:25" ht="13.2" x14ac:dyDescent="0.25">
      <c r="A555" s="45"/>
      <c r="B555" s="46"/>
      <c r="C555" s="47"/>
      <c r="D555" s="47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spans="1:25" ht="13.2" x14ac:dyDescent="0.25">
      <c r="A556" s="45"/>
      <c r="B556" s="46"/>
      <c r="C556" s="47"/>
      <c r="D556" s="47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spans="1:25" ht="13.2" x14ac:dyDescent="0.25">
      <c r="A557" s="45"/>
      <c r="B557" s="46"/>
      <c r="C557" s="47"/>
      <c r="D557" s="47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spans="1:25" ht="13.2" x14ac:dyDescent="0.25">
      <c r="A558" s="45"/>
      <c r="B558" s="46"/>
      <c r="C558" s="47"/>
      <c r="D558" s="47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spans="1:25" ht="13.2" x14ac:dyDescent="0.25">
      <c r="A559" s="45"/>
      <c r="B559" s="46"/>
      <c r="C559" s="47"/>
      <c r="D559" s="47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spans="1:25" ht="13.2" x14ac:dyDescent="0.25">
      <c r="A560" s="45"/>
      <c r="B560" s="46"/>
      <c r="C560" s="47"/>
      <c r="D560" s="47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spans="1:25" ht="13.2" x14ac:dyDescent="0.25">
      <c r="A561" s="45"/>
      <c r="B561" s="46"/>
      <c r="C561" s="47"/>
      <c r="D561" s="47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spans="1:25" ht="13.2" x14ac:dyDescent="0.25">
      <c r="A562" s="45"/>
      <c r="B562" s="46"/>
      <c r="C562" s="47"/>
      <c r="D562" s="47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spans="1:25" ht="13.2" x14ac:dyDescent="0.25">
      <c r="A563" s="45"/>
      <c r="B563" s="46"/>
      <c r="C563" s="47"/>
      <c r="D563" s="47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spans="1:25" ht="13.2" x14ac:dyDescent="0.25">
      <c r="A564" s="45"/>
      <c r="B564" s="46"/>
      <c r="C564" s="47"/>
      <c r="D564" s="47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spans="1:25" ht="13.2" x14ac:dyDescent="0.25">
      <c r="A565" s="45"/>
      <c r="B565" s="46"/>
      <c r="C565" s="47"/>
      <c r="D565" s="47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spans="1:25" ht="13.2" x14ac:dyDescent="0.25">
      <c r="A566" s="45"/>
      <c r="B566" s="46"/>
      <c r="C566" s="47"/>
      <c r="D566" s="47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spans="1:25" ht="13.2" x14ac:dyDescent="0.25">
      <c r="A567" s="45"/>
      <c r="B567" s="46"/>
      <c r="C567" s="47"/>
      <c r="D567" s="47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spans="1:25" ht="13.2" x14ac:dyDescent="0.25">
      <c r="A568" s="45"/>
      <c r="B568" s="46"/>
      <c r="C568" s="47"/>
      <c r="D568" s="47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spans="1:25" ht="13.2" x14ac:dyDescent="0.25">
      <c r="A569" s="45"/>
      <c r="B569" s="46"/>
      <c r="C569" s="47"/>
      <c r="D569" s="47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spans="1:25" ht="13.2" x14ac:dyDescent="0.25">
      <c r="A570" s="45"/>
      <c r="B570" s="46"/>
      <c r="C570" s="47"/>
      <c r="D570" s="47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spans="1:25" ht="13.2" x14ac:dyDescent="0.25">
      <c r="A571" s="45"/>
      <c r="B571" s="46"/>
      <c r="C571" s="47"/>
      <c r="D571" s="47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spans="1:25" ht="13.2" x14ac:dyDescent="0.25">
      <c r="A572" s="45"/>
      <c r="B572" s="46"/>
      <c r="C572" s="47"/>
      <c r="D572" s="47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spans="1:25" ht="13.2" x14ac:dyDescent="0.25">
      <c r="A573" s="45"/>
      <c r="B573" s="46"/>
      <c r="C573" s="47"/>
      <c r="D573" s="47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spans="1:25" ht="13.2" x14ac:dyDescent="0.25">
      <c r="A574" s="45"/>
      <c r="B574" s="46"/>
      <c r="C574" s="47"/>
      <c r="D574" s="47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spans="1:25" ht="13.2" x14ac:dyDescent="0.25">
      <c r="A575" s="45"/>
      <c r="B575" s="46"/>
      <c r="C575" s="47"/>
      <c r="D575" s="47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spans="1:25" ht="13.2" x14ac:dyDescent="0.25">
      <c r="A576" s="45"/>
      <c r="B576" s="46"/>
      <c r="C576" s="47"/>
      <c r="D576" s="47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spans="1:25" ht="13.2" x14ac:dyDescent="0.25">
      <c r="A577" s="45"/>
      <c r="B577" s="46"/>
      <c r="C577" s="47"/>
      <c r="D577" s="47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spans="1:25" ht="13.2" x14ac:dyDescent="0.25">
      <c r="A578" s="45"/>
      <c r="B578" s="46"/>
      <c r="C578" s="47"/>
      <c r="D578" s="47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spans="1:25" ht="13.2" x14ac:dyDescent="0.25">
      <c r="A579" s="45"/>
      <c r="B579" s="46"/>
      <c r="C579" s="47"/>
      <c r="D579" s="47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spans="1:25" ht="13.2" x14ac:dyDescent="0.25">
      <c r="A580" s="45"/>
      <c r="B580" s="46"/>
      <c r="C580" s="47"/>
      <c r="D580" s="47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spans="1:25" ht="13.2" x14ac:dyDescent="0.25">
      <c r="A581" s="45"/>
      <c r="B581" s="46"/>
      <c r="C581" s="47"/>
      <c r="D581" s="47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spans="1:25" ht="13.2" x14ac:dyDescent="0.25">
      <c r="A582" s="45"/>
      <c r="B582" s="46"/>
      <c r="C582" s="47"/>
      <c r="D582" s="47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spans="1:25" ht="13.2" x14ac:dyDescent="0.25">
      <c r="A583" s="45"/>
      <c r="B583" s="46"/>
      <c r="C583" s="47"/>
      <c r="D583" s="47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spans="1:25" ht="13.2" x14ac:dyDescent="0.25">
      <c r="A584" s="45"/>
      <c r="B584" s="46"/>
      <c r="C584" s="47"/>
      <c r="D584" s="47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spans="1:25" ht="13.2" x14ac:dyDescent="0.25">
      <c r="A585" s="45"/>
      <c r="B585" s="46"/>
      <c r="C585" s="47"/>
      <c r="D585" s="47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spans="1:25" ht="13.2" x14ac:dyDescent="0.25">
      <c r="A586" s="45"/>
      <c r="B586" s="46"/>
      <c r="C586" s="47"/>
      <c r="D586" s="47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spans="1:25" ht="13.2" x14ac:dyDescent="0.25">
      <c r="A587" s="45"/>
      <c r="B587" s="46"/>
      <c r="C587" s="47"/>
      <c r="D587" s="47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spans="1:25" ht="13.2" x14ac:dyDescent="0.25">
      <c r="A588" s="45"/>
      <c r="B588" s="46"/>
      <c r="C588" s="47"/>
      <c r="D588" s="47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spans="1:25" ht="13.2" x14ac:dyDescent="0.25">
      <c r="A589" s="45"/>
      <c r="B589" s="46"/>
      <c r="C589" s="47"/>
      <c r="D589" s="47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spans="1:25" ht="13.2" x14ac:dyDescent="0.25">
      <c r="A590" s="45"/>
      <c r="B590" s="46"/>
      <c r="C590" s="47"/>
      <c r="D590" s="47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spans="1:25" ht="13.2" x14ac:dyDescent="0.25">
      <c r="A591" s="45"/>
      <c r="B591" s="46"/>
      <c r="C591" s="47"/>
      <c r="D591" s="47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spans="1:25" ht="13.2" x14ac:dyDescent="0.25">
      <c r="A592" s="45"/>
      <c r="B592" s="46"/>
      <c r="C592" s="47"/>
      <c r="D592" s="47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spans="1:25" ht="13.2" x14ac:dyDescent="0.25">
      <c r="A593" s="45"/>
      <c r="B593" s="46"/>
      <c r="C593" s="47"/>
      <c r="D593" s="47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spans="1:25" ht="13.2" x14ac:dyDescent="0.25">
      <c r="A594" s="45"/>
      <c r="B594" s="46"/>
      <c r="C594" s="47"/>
      <c r="D594" s="47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spans="1:25" ht="13.2" x14ac:dyDescent="0.25">
      <c r="A595" s="45"/>
      <c r="B595" s="46"/>
      <c r="C595" s="47"/>
      <c r="D595" s="47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spans="1:25" ht="13.2" x14ac:dyDescent="0.25">
      <c r="A596" s="45"/>
      <c r="B596" s="46"/>
      <c r="C596" s="47"/>
      <c r="D596" s="47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spans="1:25" ht="13.2" x14ac:dyDescent="0.25">
      <c r="A597" s="45"/>
      <c r="B597" s="46"/>
      <c r="C597" s="47"/>
      <c r="D597" s="47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spans="1:25" ht="13.2" x14ac:dyDescent="0.25">
      <c r="A598" s="45"/>
      <c r="B598" s="46"/>
      <c r="C598" s="47"/>
      <c r="D598" s="47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spans="1:25" ht="13.2" x14ac:dyDescent="0.25">
      <c r="A599" s="45"/>
      <c r="B599" s="46"/>
      <c r="C599" s="47"/>
      <c r="D599" s="47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spans="1:25" ht="13.2" x14ac:dyDescent="0.25">
      <c r="A600" s="45"/>
      <c r="B600" s="46"/>
      <c r="C600" s="47"/>
      <c r="D600" s="47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spans="1:25" ht="13.2" x14ac:dyDescent="0.25">
      <c r="A601" s="45"/>
      <c r="B601" s="46"/>
      <c r="C601" s="47"/>
      <c r="D601" s="47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spans="1:25" ht="13.2" x14ac:dyDescent="0.25">
      <c r="A602" s="45"/>
      <c r="B602" s="46"/>
      <c r="C602" s="47"/>
      <c r="D602" s="47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spans="1:25" ht="13.2" x14ac:dyDescent="0.25">
      <c r="A603" s="45"/>
      <c r="B603" s="46"/>
      <c r="C603" s="47"/>
      <c r="D603" s="47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spans="1:25" ht="13.2" x14ac:dyDescent="0.25">
      <c r="A604" s="45"/>
      <c r="B604" s="46"/>
      <c r="C604" s="47"/>
      <c r="D604" s="47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spans="1:25" ht="13.2" x14ac:dyDescent="0.25">
      <c r="A605" s="45"/>
      <c r="B605" s="46"/>
      <c r="C605" s="47"/>
      <c r="D605" s="47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spans="1:25" ht="13.2" x14ac:dyDescent="0.25">
      <c r="A606" s="45"/>
      <c r="B606" s="46"/>
      <c r="C606" s="47"/>
      <c r="D606" s="47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spans="1:25" ht="13.2" x14ac:dyDescent="0.25">
      <c r="A607" s="45"/>
      <c r="B607" s="46"/>
      <c r="C607" s="47"/>
      <c r="D607" s="47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spans="1:25" ht="13.2" x14ac:dyDescent="0.25">
      <c r="A608" s="45"/>
      <c r="B608" s="46"/>
      <c r="C608" s="47"/>
      <c r="D608" s="47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spans="1:25" ht="13.2" x14ac:dyDescent="0.25">
      <c r="A609" s="45"/>
      <c r="B609" s="46"/>
      <c r="C609" s="47"/>
      <c r="D609" s="47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spans="1:25" ht="13.2" x14ac:dyDescent="0.25">
      <c r="A610" s="45"/>
      <c r="B610" s="46"/>
      <c r="C610" s="47"/>
      <c r="D610" s="47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spans="1:25" ht="13.2" x14ac:dyDescent="0.25">
      <c r="A611" s="45"/>
      <c r="B611" s="46"/>
      <c r="C611" s="47"/>
      <c r="D611" s="47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spans="1:25" ht="13.2" x14ac:dyDescent="0.25">
      <c r="A612" s="45"/>
      <c r="B612" s="46"/>
      <c r="C612" s="47"/>
      <c r="D612" s="47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spans="1:25" ht="13.2" x14ac:dyDescent="0.25">
      <c r="A613" s="45"/>
      <c r="B613" s="46"/>
      <c r="C613" s="47"/>
      <c r="D613" s="47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spans="1:25" ht="13.2" x14ac:dyDescent="0.25">
      <c r="A614" s="45"/>
      <c r="B614" s="46"/>
      <c r="C614" s="47"/>
      <c r="D614" s="47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spans="1:25" ht="13.2" x14ac:dyDescent="0.25">
      <c r="A615" s="45"/>
      <c r="B615" s="46"/>
      <c r="C615" s="47"/>
      <c r="D615" s="47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spans="1:25" ht="13.2" x14ac:dyDescent="0.25">
      <c r="A616" s="45"/>
      <c r="B616" s="46"/>
      <c r="C616" s="47"/>
      <c r="D616" s="47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spans="1:25" ht="13.2" x14ac:dyDescent="0.25">
      <c r="A617" s="45"/>
      <c r="B617" s="46"/>
      <c r="C617" s="47"/>
      <c r="D617" s="47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spans="1:25" ht="13.2" x14ac:dyDescent="0.25">
      <c r="A618" s="45"/>
      <c r="B618" s="46"/>
      <c r="C618" s="47"/>
      <c r="D618" s="47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spans="1:25" ht="13.2" x14ac:dyDescent="0.25">
      <c r="A619" s="45"/>
      <c r="B619" s="46"/>
      <c r="C619" s="47"/>
      <c r="D619" s="47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spans="1:25" ht="13.2" x14ac:dyDescent="0.25">
      <c r="A620" s="45"/>
      <c r="B620" s="46"/>
      <c r="C620" s="47"/>
      <c r="D620" s="47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spans="1:25" ht="13.2" x14ac:dyDescent="0.25">
      <c r="A621" s="45"/>
      <c r="B621" s="46"/>
      <c r="C621" s="47"/>
      <c r="D621" s="47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spans="1:25" ht="13.2" x14ac:dyDescent="0.25">
      <c r="A622" s="45"/>
      <c r="B622" s="46"/>
      <c r="C622" s="47"/>
      <c r="D622" s="47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spans="1:25" ht="13.2" x14ac:dyDescent="0.25">
      <c r="A623" s="45"/>
      <c r="B623" s="46"/>
      <c r="C623" s="47"/>
      <c r="D623" s="47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spans="1:25" ht="13.2" x14ac:dyDescent="0.25">
      <c r="A624" s="45"/>
      <c r="B624" s="46"/>
      <c r="C624" s="47"/>
      <c r="D624" s="47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spans="1:25" ht="13.2" x14ac:dyDescent="0.25">
      <c r="A625" s="45"/>
      <c r="B625" s="46"/>
      <c r="C625" s="47"/>
      <c r="D625" s="47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spans="1:25" ht="13.2" x14ac:dyDescent="0.25">
      <c r="A626" s="45"/>
      <c r="B626" s="46"/>
      <c r="C626" s="47"/>
      <c r="D626" s="47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spans="1:25" ht="13.2" x14ac:dyDescent="0.25">
      <c r="A627" s="45"/>
      <c r="B627" s="46"/>
      <c r="C627" s="47"/>
      <c r="D627" s="47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spans="1:25" ht="13.2" x14ac:dyDescent="0.25">
      <c r="A628" s="45"/>
      <c r="B628" s="46"/>
      <c r="C628" s="47"/>
      <c r="D628" s="47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spans="1:25" ht="13.2" x14ac:dyDescent="0.25">
      <c r="A629" s="45"/>
      <c r="B629" s="46"/>
      <c r="C629" s="47"/>
      <c r="D629" s="47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spans="1:25" ht="13.2" x14ac:dyDescent="0.25">
      <c r="A630" s="45"/>
      <c r="B630" s="46"/>
      <c r="C630" s="47"/>
      <c r="D630" s="47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spans="1:25" ht="13.2" x14ac:dyDescent="0.25">
      <c r="A631" s="45"/>
      <c r="B631" s="46"/>
      <c r="C631" s="47"/>
      <c r="D631" s="47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spans="1:25" ht="13.2" x14ac:dyDescent="0.25">
      <c r="A632" s="45"/>
      <c r="B632" s="46"/>
      <c r="C632" s="47"/>
      <c r="D632" s="47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spans="1:25" ht="13.2" x14ac:dyDescent="0.25">
      <c r="A633" s="45"/>
      <c r="B633" s="46"/>
      <c r="C633" s="47"/>
      <c r="D633" s="47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spans="1:25" ht="13.2" x14ac:dyDescent="0.25">
      <c r="A634" s="45"/>
      <c r="B634" s="46"/>
      <c r="C634" s="47"/>
      <c r="D634" s="47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spans="1:25" ht="13.2" x14ac:dyDescent="0.25">
      <c r="A635" s="45"/>
      <c r="B635" s="46"/>
      <c r="C635" s="47"/>
      <c r="D635" s="47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spans="1:25" ht="13.2" x14ac:dyDescent="0.25">
      <c r="A636" s="45"/>
      <c r="B636" s="46"/>
      <c r="C636" s="47"/>
      <c r="D636" s="47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spans="1:25" ht="13.2" x14ac:dyDescent="0.25">
      <c r="A637" s="45"/>
      <c r="B637" s="46"/>
      <c r="C637" s="47"/>
      <c r="D637" s="47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spans="1:25" ht="13.2" x14ac:dyDescent="0.25">
      <c r="A638" s="45"/>
      <c r="B638" s="46"/>
      <c r="C638" s="47"/>
      <c r="D638" s="47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spans="1:25" ht="13.2" x14ac:dyDescent="0.25">
      <c r="A639" s="45"/>
      <c r="B639" s="46"/>
      <c r="C639" s="47"/>
      <c r="D639" s="47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spans="1:25" ht="13.2" x14ac:dyDescent="0.25">
      <c r="A640" s="45"/>
      <c r="B640" s="46"/>
      <c r="C640" s="47"/>
      <c r="D640" s="47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spans="1:25" ht="13.2" x14ac:dyDescent="0.25">
      <c r="A641" s="45"/>
      <c r="B641" s="46"/>
      <c r="C641" s="47"/>
      <c r="D641" s="47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spans="1:25" ht="13.2" x14ac:dyDescent="0.25">
      <c r="A642" s="45"/>
      <c r="B642" s="46"/>
      <c r="C642" s="47"/>
      <c r="D642" s="47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spans="1:25" ht="13.2" x14ac:dyDescent="0.25">
      <c r="A643" s="45"/>
      <c r="B643" s="46"/>
      <c r="C643" s="47"/>
      <c r="D643" s="47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spans="1:25" ht="13.2" x14ac:dyDescent="0.25">
      <c r="A644" s="45"/>
      <c r="B644" s="46"/>
      <c r="C644" s="47"/>
      <c r="D644" s="47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spans="1:25" ht="13.2" x14ac:dyDescent="0.25">
      <c r="A645" s="45"/>
      <c r="B645" s="46"/>
      <c r="C645" s="47"/>
      <c r="D645" s="47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spans="1:25" ht="13.2" x14ac:dyDescent="0.25">
      <c r="A646" s="45"/>
      <c r="B646" s="46"/>
      <c r="C646" s="47"/>
      <c r="D646" s="47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spans="1:25" ht="13.2" x14ac:dyDescent="0.25">
      <c r="A647" s="45"/>
      <c r="B647" s="46"/>
      <c r="C647" s="47"/>
      <c r="D647" s="47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spans="1:25" ht="13.2" x14ac:dyDescent="0.25">
      <c r="A648" s="45"/>
      <c r="B648" s="46"/>
      <c r="C648" s="47"/>
      <c r="D648" s="47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spans="1:25" ht="13.2" x14ac:dyDescent="0.25">
      <c r="A649" s="45"/>
      <c r="B649" s="46"/>
      <c r="C649" s="47"/>
      <c r="D649" s="47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spans="1:25" ht="13.2" x14ac:dyDescent="0.25">
      <c r="A650" s="45"/>
      <c r="B650" s="46"/>
      <c r="C650" s="47"/>
      <c r="D650" s="47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spans="1:25" ht="13.2" x14ac:dyDescent="0.25">
      <c r="A651" s="45"/>
      <c r="B651" s="46"/>
      <c r="C651" s="47"/>
      <c r="D651" s="47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spans="1:25" ht="13.2" x14ac:dyDescent="0.25">
      <c r="A652" s="45"/>
      <c r="B652" s="46"/>
      <c r="C652" s="47"/>
      <c r="D652" s="47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spans="1:25" ht="13.2" x14ac:dyDescent="0.25">
      <c r="A653" s="45"/>
      <c r="B653" s="46"/>
      <c r="C653" s="47"/>
      <c r="D653" s="47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spans="1:25" ht="13.2" x14ac:dyDescent="0.25">
      <c r="A654" s="45"/>
      <c r="B654" s="46"/>
      <c r="C654" s="47"/>
      <c r="D654" s="47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spans="1:25" ht="13.2" x14ac:dyDescent="0.25">
      <c r="A655" s="45"/>
      <c r="B655" s="46"/>
      <c r="C655" s="47"/>
      <c r="D655" s="47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spans="1:25" ht="13.2" x14ac:dyDescent="0.25">
      <c r="A656" s="45"/>
      <c r="B656" s="46"/>
      <c r="C656" s="47"/>
      <c r="D656" s="47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spans="1:25" ht="13.2" x14ac:dyDescent="0.25">
      <c r="A657" s="45"/>
      <c r="B657" s="46"/>
      <c r="C657" s="47"/>
      <c r="D657" s="47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spans="1:25" ht="13.2" x14ac:dyDescent="0.25">
      <c r="A658" s="45"/>
      <c r="B658" s="46"/>
      <c r="C658" s="47"/>
      <c r="D658" s="47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spans="1:25" ht="13.2" x14ac:dyDescent="0.25">
      <c r="A659" s="45"/>
      <c r="B659" s="46"/>
      <c r="C659" s="47"/>
      <c r="D659" s="47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spans="1:25" ht="13.2" x14ac:dyDescent="0.25">
      <c r="A660" s="45"/>
      <c r="B660" s="46"/>
      <c r="C660" s="47"/>
      <c r="D660" s="47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spans="1:25" ht="13.2" x14ac:dyDescent="0.25">
      <c r="A661" s="45"/>
      <c r="B661" s="46"/>
      <c r="C661" s="47"/>
      <c r="D661" s="47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spans="1:25" ht="13.2" x14ac:dyDescent="0.25">
      <c r="A662" s="45"/>
      <c r="B662" s="46"/>
      <c r="C662" s="47"/>
      <c r="D662" s="47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spans="1:25" ht="13.2" x14ac:dyDescent="0.25">
      <c r="A663" s="45"/>
      <c r="B663" s="46"/>
      <c r="C663" s="47"/>
      <c r="D663" s="47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spans="1:25" ht="13.2" x14ac:dyDescent="0.25">
      <c r="A664" s="45"/>
      <c r="B664" s="46"/>
      <c r="C664" s="47"/>
      <c r="D664" s="47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spans="1:25" ht="13.2" x14ac:dyDescent="0.25">
      <c r="A665" s="45"/>
      <c r="B665" s="46"/>
      <c r="C665" s="47"/>
      <c r="D665" s="47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spans="1:25" ht="13.2" x14ac:dyDescent="0.25">
      <c r="A666" s="45"/>
      <c r="B666" s="46"/>
      <c r="C666" s="47"/>
      <c r="D666" s="47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spans="1:25" ht="13.2" x14ac:dyDescent="0.25">
      <c r="A667" s="45"/>
      <c r="B667" s="46"/>
      <c r="C667" s="47"/>
      <c r="D667" s="47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spans="1:25" ht="13.2" x14ac:dyDescent="0.25">
      <c r="A668" s="45"/>
      <c r="B668" s="46"/>
      <c r="C668" s="47"/>
      <c r="D668" s="47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spans="1:25" ht="13.2" x14ac:dyDescent="0.25">
      <c r="A669" s="45"/>
      <c r="B669" s="46"/>
      <c r="C669" s="47"/>
      <c r="D669" s="47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spans="1:25" ht="13.2" x14ac:dyDescent="0.25">
      <c r="A670" s="45"/>
      <c r="B670" s="46"/>
      <c r="C670" s="47"/>
      <c r="D670" s="47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spans="1:25" ht="13.2" x14ac:dyDescent="0.25">
      <c r="A671" s="45"/>
      <c r="B671" s="46"/>
      <c r="C671" s="47"/>
      <c r="D671" s="47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spans="1:25" ht="13.2" x14ac:dyDescent="0.25">
      <c r="A672" s="45"/>
      <c r="B672" s="46"/>
      <c r="C672" s="47"/>
      <c r="D672" s="47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spans="1:25" ht="13.2" x14ac:dyDescent="0.25">
      <c r="A673" s="45"/>
      <c r="B673" s="46"/>
      <c r="C673" s="47"/>
      <c r="D673" s="47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spans="1:25" ht="13.2" x14ac:dyDescent="0.25">
      <c r="A674" s="45"/>
      <c r="B674" s="46"/>
      <c r="C674" s="47"/>
      <c r="D674" s="47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spans="1:25" ht="13.2" x14ac:dyDescent="0.25">
      <c r="A675" s="45"/>
      <c r="B675" s="46"/>
      <c r="C675" s="47"/>
      <c r="D675" s="47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spans="1:25" ht="13.2" x14ac:dyDescent="0.25">
      <c r="A676" s="45"/>
      <c r="B676" s="46"/>
      <c r="C676" s="47"/>
      <c r="D676" s="47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spans="1:25" ht="13.2" x14ac:dyDescent="0.25">
      <c r="A677" s="45"/>
      <c r="B677" s="46"/>
      <c r="C677" s="47"/>
      <c r="D677" s="47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spans="1:25" ht="13.2" x14ac:dyDescent="0.25">
      <c r="A678" s="45"/>
      <c r="B678" s="46"/>
      <c r="C678" s="47"/>
      <c r="D678" s="47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spans="1:25" ht="13.2" x14ac:dyDescent="0.25">
      <c r="A679" s="45"/>
      <c r="B679" s="46"/>
      <c r="C679" s="47"/>
      <c r="D679" s="47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spans="1:25" ht="13.2" x14ac:dyDescent="0.25">
      <c r="A680" s="45"/>
      <c r="B680" s="46"/>
      <c r="C680" s="47"/>
      <c r="D680" s="47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spans="1:25" ht="13.2" x14ac:dyDescent="0.25">
      <c r="A681" s="45"/>
      <c r="B681" s="46"/>
      <c r="C681" s="47"/>
      <c r="D681" s="47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spans="1:25" ht="13.2" x14ac:dyDescent="0.25">
      <c r="A682" s="45"/>
      <c r="B682" s="46"/>
      <c r="C682" s="47"/>
      <c r="D682" s="47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spans="1:25" ht="13.2" x14ac:dyDescent="0.25">
      <c r="A683" s="45"/>
      <c r="B683" s="46"/>
      <c r="C683" s="47"/>
      <c r="D683" s="47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spans="1:25" ht="13.2" x14ac:dyDescent="0.25">
      <c r="A684" s="45"/>
      <c r="B684" s="46"/>
      <c r="C684" s="47"/>
      <c r="D684" s="47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spans="1:25" ht="13.2" x14ac:dyDescent="0.25">
      <c r="A685" s="45"/>
      <c r="B685" s="46"/>
      <c r="C685" s="47"/>
      <c r="D685" s="47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spans="1:25" ht="13.2" x14ac:dyDescent="0.25">
      <c r="A686" s="45"/>
      <c r="B686" s="46"/>
      <c r="C686" s="47"/>
      <c r="D686" s="47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spans="1:25" ht="13.2" x14ac:dyDescent="0.25">
      <c r="A687" s="45"/>
      <c r="B687" s="46"/>
      <c r="C687" s="47"/>
      <c r="D687" s="47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spans="1:25" ht="13.2" x14ac:dyDescent="0.25">
      <c r="A688" s="45"/>
      <c r="B688" s="46"/>
      <c r="C688" s="47"/>
      <c r="D688" s="47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spans="1:25" ht="13.2" x14ac:dyDescent="0.25">
      <c r="A689" s="45"/>
      <c r="B689" s="46"/>
      <c r="C689" s="47"/>
      <c r="D689" s="47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spans="1:25" ht="13.2" x14ac:dyDescent="0.25">
      <c r="A690" s="45"/>
      <c r="B690" s="46"/>
      <c r="C690" s="47"/>
      <c r="D690" s="47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spans="1:25" ht="13.2" x14ac:dyDescent="0.25">
      <c r="A691" s="45"/>
      <c r="B691" s="46"/>
      <c r="C691" s="47"/>
      <c r="D691" s="47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spans="1:25" ht="13.2" x14ac:dyDescent="0.25">
      <c r="A692" s="45"/>
      <c r="B692" s="46"/>
      <c r="C692" s="47"/>
      <c r="D692" s="47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spans="1:25" ht="13.2" x14ac:dyDescent="0.25">
      <c r="A693" s="45"/>
      <c r="B693" s="46"/>
      <c r="C693" s="47"/>
      <c r="D693" s="47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spans="1:25" ht="13.2" x14ac:dyDescent="0.25">
      <c r="A694" s="45"/>
      <c r="B694" s="46"/>
      <c r="C694" s="47"/>
      <c r="D694" s="47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spans="1:25" ht="13.2" x14ac:dyDescent="0.25">
      <c r="A695" s="45"/>
      <c r="B695" s="46"/>
      <c r="C695" s="47"/>
      <c r="D695" s="47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spans="1:25" ht="13.2" x14ac:dyDescent="0.25">
      <c r="A696" s="45"/>
      <c r="B696" s="46"/>
      <c r="C696" s="47"/>
      <c r="D696" s="47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spans="1:25" ht="13.2" x14ac:dyDescent="0.25">
      <c r="A697" s="45"/>
      <c r="B697" s="46"/>
      <c r="C697" s="47"/>
      <c r="D697" s="47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spans="1:25" ht="13.2" x14ac:dyDescent="0.25">
      <c r="A698" s="45"/>
      <c r="B698" s="46"/>
      <c r="C698" s="47"/>
      <c r="D698" s="47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spans="1:25" ht="13.2" x14ac:dyDescent="0.25">
      <c r="A699" s="45"/>
      <c r="B699" s="46"/>
      <c r="C699" s="47"/>
      <c r="D699" s="47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spans="1:25" ht="13.2" x14ac:dyDescent="0.25">
      <c r="A700" s="45"/>
      <c r="B700" s="46"/>
      <c r="C700" s="47"/>
      <c r="D700" s="47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spans="1:25" ht="13.2" x14ac:dyDescent="0.25">
      <c r="A701" s="45"/>
      <c r="B701" s="46"/>
      <c r="C701" s="47"/>
      <c r="D701" s="47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spans="1:25" ht="13.2" x14ac:dyDescent="0.25">
      <c r="A702" s="45"/>
      <c r="B702" s="46"/>
      <c r="C702" s="47"/>
      <c r="D702" s="47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spans="1:25" ht="13.2" x14ac:dyDescent="0.25">
      <c r="A703" s="45"/>
      <c r="B703" s="46"/>
      <c r="C703" s="47"/>
      <c r="D703" s="47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spans="1:25" ht="13.2" x14ac:dyDescent="0.25">
      <c r="A704" s="45"/>
      <c r="B704" s="46"/>
      <c r="C704" s="47"/>
      <c r="D704" s="47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spans="1:25" ht="13.2" x14ac:dyDescent="0.25">
      <c r="A705" s="45"/>
      <c r="B705" s="46"/>
      <c r="C705" s="47"/>
      <c r="D705" s="47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spans="1:25" ht="13.2" x14ac:dyDescent="0.25">
      <c r="A706" s="45"/>
      <c r="B706" s="46"/>
      <c r="C706" s="47"/>
      <c r="D706" s="47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spans="1:25" ht="13.2" x14ac:dyDescent="0.25">
      <c r="A707" s="45"/>
      <c r="B707" s="46"/>
      <c r="C707" s="47"/>
      <c r="D707" s="47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spans="1:25" ht="13.2" x14ac:dyDescent="0.25">
      <c r="A708" s="45"/>
      <c r="B708" s="46"/>
      <c r="C708" s="47"/>
      <c r="D708" s="47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spans="1:25" ht="13.2" x14ac:dyDescent="0.25">
      <c r="A709" s="45"/>
      <c r="B709" s="46"/>
      <c r="C709" s="47"/>
      <c r="D709" s="47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spans="1:25" ht="13.2" x14ac:dyDescent="0.25">
      <c r="A710" s="45"/>
      <c r="B710" s="46"/>
      <c r="C710" s="47"/>
      <c r="D710" s="47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spans="1:25" ht="13.2" x14ac:dyDescent="0.25">
      <c r="A711" s="45"/>
      <c r="B711" s="46"/>
      <c r="C711" s="47"/>
      <c r="D711" s="47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spans="1:25" ht="13.2" x14ac:dyDescent="0.25">
      <c r="A712" s="45"/>
      <c r="B712" s="46"/>
      <c r="C712" s="47"/>
      <c r="D712" s="47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spans="1:25" ht="13.2" x14ac:dyDescent="0.25">
      <c r="A713" s="45"/>
      <c r="B713" s="46"/>
      <c r="C713" s="47"/>
      <c r="D713" s="47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spans="1:25" ht="13.2" x14ac:dyDescent="0.25">
      <c r="A714" s="45"/>
      <c r="B714" s="46"/>
      <c r="C714" s="47"/>
      <c r="D714" s="47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spans="1:25" ht="13.2" x14ac:dyDescent="0.25">
      <c r="A715" s="45"/>
      <c r="B715" s="46"/>
      <c r="C715" s="47"/>
      <c r="D715" s="47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spans="1:25" ht="13.2" x14ac:dyDescent="0.25">
      <c r="A716" s="45"/>
      <c r="B716" s="46"/>
      <c r="C716" s="47"/>
      <c r="D716" s="47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spans="1:25" ht="13.2" x14ac:dyDescent="0.25">
      <c r="A717" s="45"/>
      <c r="B717" s="46"/>
      <c r="C717" s="47"/>
      <c r="D717" s="47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spans="1:25" ht="13.2" x14ac:dyDescent="0.25">
      <c r="A718" s="45"/>
      <c r="B718" s="46"/>
      <c r="C718" s="47"/>
      <c r="D718" s="47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spans="1:25" ht="13.2" x14ac:dyDescent="0.25">
      <c r="A719" s="45"/>
      <c r="B719" s="46"/>
      <c r="C719" s="47"/>
      <c r="D719" s="47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spans="1:25" ht="13.2" x14ac:dyDescent="0.25">
      <c r="A720" s="45"/>
      <c r="B720" s="46"/>
      <c r="C720" s="47"/>
      <c r="D720" s="47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spans="1:25" ht="13.2" x14ac:dyDescent="0.25">
      <c r="A721" s="45"/>
      <c r="B721" s="46"/>
      <c r="C721" s="47"/>
      <c r="D721" s="47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spans="1:25" ht="13.2" x14ac:dyDescent="0.25">
      <c r="A722" s="45"/>
      <c r="B722" s="46"/>
      <c r="C722" s="47"/>
      <c r="D722" s="47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spans="1:25" ht="13.2" x14ac:dyDescent="0.25">
      <c r="A723" s="45"/>
      <c r="B723" s="46"/>
      <c r="C723" s="47"/>
      <c r="D723" s="47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spans="1:25" ht="13.2" x14ac:dyDescent="0.25">
      <c r="A724" s="45"/>
      <c r="B724" s="46"/>
      <c r="C724" s="47"/>
      <c r="D724" s="47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spans="1:25" ht="13.2" x14ac:dyDescent="0.25">
      <c r="A725" s="45"/>
      <c r="B725" s="46"/>
      <c r="C725" s="47"/>
      <c r="D725" s="47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spans="1:25" ht="13.2" x14ac:dyDescent="0.25">
      <c r="A726" s="45"/>
      <c r="B726" s="46"/>
      <c r="C726" s="47"/>
      <c r="D726" s="47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spans="1:25" ht="13.2" x14ac:dyDescent="0.25">
      <c r="A727" s="45"/>
      <c r="B727" s="46"/>
      <c r="C727" s="47"/>
      <c r="D727" s="47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spans="1:25" ht="13.2" x14ac:dyDescent="0.25">
      <c r="A728" s="45"/>
      <c r="B728" s="46"/>
      <c r="C728" s="47"/>
      <c r="D728" s="47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spans="1:25" ht="13.2" x14ac:dyDescent="0.25">
      <c r="A729" s="45"/>
      <c r="B729" s="46"/>
      <c r="C729" s="47"/>
      <c r="D729" s="47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spans="1:25" ht="13.2" x14ac:dyDescent="0.25">
      <c r="A730" s="45"/>
      <c r="B730" s="46"/>
      <c r="C730" s="47"/>
      <c r="D730" s="47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spans="1:25" ht="13.2" x14ac:dyDescent="0.25">
      <c r="A731" s="45"/>
      <c r="B731" s="46"/>
      <c r="C731" s="47"/>
      <c r="D731" s="47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spans="1:25" ht="13.2" x14ac:dyDescent="0.25">
      <c r="A732" s="45"/>
      <c r="B732" s="46"/>
      <c r="C732" s="47"/>
      <c r="D732" s="47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spans="1:25" ht="13.2" x14ac:dyDescent="0.25">
      <c r="A733" s="45"/>
      <c r="B733" s="46"/>
      <c r="C733" s="47"/>
      <c r="D733" s="47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spans="1:25" ht="13.2" x14ac:dyDescent="0.25">
      <c r="A734" s="45"/>
      <c r="B734" s="46"/>
      <c r="C734" s="47"/>
      <c r="D734" s="47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spans="1:25" ht="13.2" x14ac:dyDescent="0.25">
      <c r="A735" s="45"/>
      <c r="B735" s="46"/>
      <c r="C735" s="47"/>
      <c r="D735" s="47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spans="1:25" ht="13.2" x14ac:dyDescent="0.25">
      <c r="A736" s="45"/>
      <c r="B736" s="46"/>
      <c r="C736" s="47"/>
      <c r="D736" s="47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spans="1:25" ht="13.2" x14ac:dyDescent="0.25">
      <c r="A737" s="45"/>
      <c r="B737" s="46"/>
      <c r="C737" s="47"/>
      <c r="D737" s="47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spans="1:25" ht="13.2" x14ac:dyDescent="0.25">
      <c r="A738" s="45"/>
      <c r="B738" s="46"/>
      <c r="C738" s="47"/>
      <c r="D738" s="47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spans="1:25" ht="13.2" x14ac:dyDescent="0.25">
      <c r="A739" s="45"/>
      <c r="B739" s="46"/>
      <c r="C739" s="47"/>
      <c r="D739" s="47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spans="1:25" ht="13.2" x14ac:dyDescent="0.25">
      <c r="A740" s="45"/>
      <c r="B740" s="46"/>
      <c r="C740" s="47"/>
      <c r="D740" s="47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spans="1:25" ht="13.2" x14ac:dyDescent="0.25">
      <c r="A741" s="45"/>
      <c r="B741" s="46"/>
      <c r="C741" s="47"/>
      <c r="D741" s="47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spans="1:25" ht="13.2" x14ac:dyDescent="0.25">
      <c r="A742" s="45"/>
      <c r="B742" s="46"/>
      <c r="C742" s="47"/>
      <c r="D742" s="47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spans="1:25" ht="13.2" x14ac:dyDescent="0.25">
      <c r="A743" s="45"/>
      <c r="B743" s="46"/>
      <c r="C743" s="47"/>
      <c r="D743" s="47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spans="1:25" ht="13.2" x14ac:dyDescent="0.25">
      <c r="A744" s="45"/>
      <c r="B744" s="46"/>
      <c r="C744" s="47"/>
      <c r="D744" s="47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spans="1:25" ht="13.2" x14ac:dyDescent="0.25">
      <c r="A745" s="45"/>
      <c r="B745" s="46"/>
      <c r="C745" s="47"/>
      <c r="D745" s="47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spans="1:25" ht="13.2" x14ac:dyDescent="0.25">
      <c r="A746" s="45"/>
      <c r="B746" s="46"/>
      <c r="C746" s="47"/>
      <c r="D746" s="47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spans="1:25" ht="13.2" x14ac:dyDescent="0.25">
      <c r="A747" s="45"/>
      <c r="B747" s="46"/>
      <c r="C747" s="47"/>
      <c r="D747" s="47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spans="1:25" ht="13.2" x14ac:dyDescent="0.25">
      <c r="A748" s="45"/>
      <c r="B748" s="46"/>
      <c r="C748" s="47"/>
      <c r="D748" s="47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spans="1:25" ht="13.2" x14ac:dyDescent="0.25">
      <c r="A749" s="45"/>
      <c r="B749" s="46"/>
      <c r="C749" s="47"/>
      <c r="D749" s="47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spans="1:25" ht="13.2" x14ac:dyDescent="0.25">
      <c r="A750" s="45"/>
      <c r="B750" s="46"/>
      <c r="C750" s="47"/>
      <c r="D750" s="47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spans="1:25" ht="13.2" x14ac:dyDescent="0.25">
      <c r="A751" s="45"/>
      <c r="B751" s="46"/>
      <c r="C751" s="47"/>
      <c r="D751" s="47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spans="1:25" ht="13.2" x14ac:dyDescent="0.25">
      <c r="A752" s="45"/>
      <c r="B752" s="46"/>
      <c r="C752" s="47"/>
      <c r="D752" s="47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spans="1:25" ht="13.2" x14ac:dyDescent="0.25">
      <c r="A753" s="45"/>
      <c r="B753" s="46"/>
      <c r="C753" s="47"/>
      <c r="D753" s="47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spans="1:25" ht="13.2" x14ac:dyDescent="0.25">
      <c r="A754" s="45"/>
      <c r="B754" s="46"/>
      <c r="C754" s="47"/>
      <c r="D754" s="47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spans="1:25" ht="13.2" x14ac:dyDescent="0.25">
      <c r="A755" s="45"/>
      <c r="B755" s="46"/>
      <c r="C755" s="47"/>
      <c r="D755" s="47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spans="1:25" ht="13.2" x14ac:dyDescent="0.25">
      <c r="A756" s="45"/>
      <c r="B756" s="46"/>
      <c r="C756" s="47"/>
      <c r="D756" s="47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spans="1:25" ht="13.2" x14ac:dyDescent="0.25">
      <c r="A757" s="45"/>
      <c r="B757" s="46"/>
      <c r="C757" s="47"/>
      <c r="D757" s="47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spans="1:25" ht="13.2" x14ac:dyDescent="0.25">
      <c r="A758" s="45"/>
      <c r="B758" s="46"/>
      <c r="C758" s="47"/>
      <c r="D758" s="47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spans="1:25" ht="13.2" x14ac:dyDescent="0.25">
      <c r="A759" s="45"/>
      <c r="B759" s="46"/>
      <c r="C759" s="47"/>
      <c r="D759" s="47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spans="1:25" ht="13.2" x14ac:dyDescent="0.25">
      <c r="A760" s="45"/>
      <c r="B760" s="46"/>
      <c r="C760" s="47"/>
      <c r="D760" s="47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spans="1:25" ht="13.2" x14ac:dyDescent="0.25">
      <c r="A761" s="45"/>
      <c r="B761" s="46"/>
      <c r="C761" s="47"/>
      <c r="D761" s="47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spans="1:25" ht="13.2" x14ac:dyDescent="0.25">
      <c r="A762" s="45"/>
      <c r="B762" s="46"/>
      <c r="C762" s="47"/>
      <c r="D762" s="47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spans="1:25" ht="13.2" x14ac:dyDescent="0.25">
      <c r="A763" s="45"/>
      <c r="B763" s="46"/>
      <c r="C763" s="47"/>
      <c r="D763" s="47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spans="1:25" ht="13.2" x14ac:dyDescent="0.25">
      <c r="A764" s="45"/>
      <c r="B764" s="46"/>
      <c r="C764" s="47"/>
      <c r="D764" s="47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spans="1:25" ht="13.2" x14ac:dyDescent="0.25">
      <c r="A765" s="45"/>
      <c r="B765" s="46"/>
      <c r="C765" s="47"/>
      <c r="D765" s="47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spans="1:25" ht="13.2" x14ac:dyDescent="0.25">
      <c r="A766" s="45"/>
      <c r="B766" s="46"/>
      <c r="C766" s="47"/>
      <c r="D766" s="47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spans="1:25" ht="13.2" x14ac:dyDescent="0.25">
      <c r="A767" s="45"/>
      <c r="B767" s="46"/>
      <c r="C767" s="47"/>
      <c r="D767" s="47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spans="1:25" ht="13.2" x14ac:dyDescent="0.25">
      <c r="A768" s="45"/>
      <c r="B768" s="46"/>
      <c r="C768" s="47"/>
      <c r="D768" s="47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spans="1:25" ht="13.2" x14ac:dyDescent="0.25">
      <c r="A769" s="45"/>
      <c r="B769" s="46"/>
      <c r="C769" s="47"/>
      <c r="D769" s="47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spans="1:25" ht="13.2" x14ac:dyDescent="0.25">
      <c r="A770" s="45"/>
      <c r="B770" s="46"/>
      <c r="C770" s="47"/>
      <c r="D770" s="47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spans="1:25" ht="13.2" x14ac:dyDescent="0.25">
      <c r="A771" s="45"/>
      <c r="B771" s="46"/>
      <c r="C771" s="47"/>
      <c r="D771" s="47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spans="1:25" ht="13.2" x14ac:dyDescent="0.25">
      <c r="A772" s="45"/>
      <c r="B772" s="46"/>
      <c r="C772" s="47"/>
      <c r="D772" s="47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spans="1:25" ht="13.2" x14ac:dyDescent="0.25">
      <c r="A773" s="45"/>
      <c r="B773" s="46"/>
      <c r="C773" s="47"/>
      <c r="D773" s="47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spans="1:25" ht="13.2" x14ac:dyDescent="0.25">
      <c r="A774" s="45"/>
      <c r="B774" s="46"/>
      <c r="C774" s="47"/>
      <c r="D774" s="47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spans="1:25" ht="13.2" x14ac:dyDescent="0.25">
      <c r="A775" s="45"/>
      <c r="B775" s="46"/>
      <c r="C775" s="47"/>
      <c r="D775" s="47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spans="1:25" ht="13.2" x14ac:dyDescent="0.25">
      <c r="A776" s="45"/>
      <c r="B776" s="46"/>
      <c r="C776" s="47"/>
      <c r="D776" s="47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spans="1:25" ht="13.2" x14ac:dyDescent="0.25">
      <c r="A777" s="45"/>
      <c r="B777" s="46"/>
      <c r="C777" s="47"/>
      <c r="D777" s="47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spans="1:25" ht="13.2" x14ac:dyDescent="0.25">
      <c r="A778" s="45"/>
      <c r="B778" s="46"/>
      <c r="C778" s="47"/>
      <c r="D778" s="47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spans="1:25" ht="13.2" x14ac:dyDescent="0.25">
      <c r="A779" s="45"/>
      <c r="B779" s="46"/>
      <c r="C779" s="47"/>
      <c r="D779" s="47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spans="1:25" ht="13.2" x14ac:dyDescent="0.25">
      <c r="A780" s="45"/>
      <c r="B780" s="46"/>
      <c r="C780" s="47"/>
      <c r="D780" s="47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spans="1:25" ht="13.2" x14ac:dyDescent="0.25">
      <c r="A781" s="45"/>
      <c r="B781" s="46"/>
      <c r="C781" s="47"/>
      <c r="D781" s="47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spans="1:25" ht="13.2" x14ac:dyDescent="0.25">
      <c r="A782" s="45"/>
      <c r="B782" s="46"/>
      <c r="C782" s="47"/>
      <c r="D782" s="47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spans="1:25" ht="13.2" x14ac:dyDescent="0.25">
      <c r="A783" s="45"/>
      <c r="B783" s="46"/>
      <c r="C783" s="47"/>
      <c r="D783" s="47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spans="1:25" ht="13.2" x14ac:dyDescent="0.25">
      <c r="A784" s="45"/>
      <c r="B784" s="46"/>
      <c r="C784" s="47"/>
      <c r="D784" s="47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spans="1:25" ht="13.2" x14ac:dyDescent="0.25">
      <c r="A785" s="45"/>
      <c r="B785" s="46"/>
      <c r="C785" s="47"/>
      <c r="D785" s="47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spans="1:25" ht="13.2" x14ac:dyDescent="0.25">
      <c r="A786" s="45"/>
      <c r="B786" s="46"/>
      <c r="C786" s="47"/>
      <c r="D786" s="47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spans="1:25" ht="13.2" x14ac:dyDescent="0.25">
      <c r="A787" s="45"/>
      <c r="B787" s="46"/>
      <c r="C787" s="47"/>
      <c r="D787" s="47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spans="1:25" ht="13.2" x14ac:dyDescent="0.25">
      <c r="A788" s="45"/>
      <c r="B788" s="46"/>
      <c r="C788" s="47"/>
      <c r="D788" s="47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spans="1:25" ht="13.2" x14ac:dyDescent="0.25">
      <c r="A789" s="45"/>
      <c r="B789" s="46"/>
      <c r="C789" s="47"/>
      <c r="D789" s="47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spans="1:25" ht="13.2" x14ac:dyDescent="0.25">
      <c r="A790" s="45"/>
      <c r="B790" s="46"/>
      <c r="C790" s="47"/>
      <c r="D790" s="47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spans="1:25" ht="13.2" x14ac:dyDescent="0.25">
      <c r="A791" s="45"/>
      <c r="B791" s="46"/>
      <c r="C791" s="47"/>
      <c r="D791" s="47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spans="1:25" ht="13.2" x14ac:dyDescent="0.25">
      <c r="A792" s="45"/>
      <c r="B792" s="46"/>
      <c r="C792" s="47"/>
      <c r="D792" s="47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spans="1:25" ht="13.2" x14ac:dyDescent="0.25">
      <c r="A793" s="45"/>
      <c r="B793" s="46"/>
      <c r="C793" s="47"/>
      <c r="D793" s="47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spans="1:25" ht="13.2" x14ac:dyDescent="0.25">
      <c r="A794" s="45"/>
      <c r="B794" s="46"/>
      <c r="C794" s="47"/>
      <c r="D794" s="47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spans="1:25" ht="13.2" x14ac:dyDescent="0.25">
      <c r="A795" s="45"/>
      <c r="B795" s="46"/>
      <c r="C795" s="47"/>
      <c r="D795" s="47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spans="1:25" ht="13.2" x14ac:dyDescent="0.25">
      <c r="A796" s="45"/>
      <c r="B796" s="46"/>
      <c r="C796" s="47"/>
      <c r="D796" s="47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spans="1:25" ht="13.2" x14ac:dyDescent="0.25">
      <c r="A797" s="45"/>
      <c r="B797" s="46"/>
      <c r="C797" s="47"/>
      <c r="D797" s="47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spans="1:25" ht="13.2" x14ac:dyDescent="0.25">
      <c r="A798" s="45"/>
      <c r="B798" s="46"/>
      <c r="C798" s="47"/>
      <c r="D798" s="47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spans="1:25" ht="13.2" x14ac:dyDescent="0.25">
      <c r="A799" s="45"/>
      <c r="B799" s="46"/>
      <c r="C799" s="47"/>
      <c r="D799" s="47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spans="1:25" ht="13.2" x14ac:dyDescent="0.25">
      <c r="A800" s="45"/>
      <c r="B800" s="46"/>
      <c r="C800" s="47"/>
      <c r="D800" s="47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spans="1:25" ht="13.2" x14ac:dyDescent="0.25">
      <c r="A801" s="45"/>
      <c r="B801" s="46"/>
      <c r="C801" s="47"/>
      <c r="D801" s="47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spans="1:25" ht="13.2" x14ac:dyDescent="0.25">
      <c r="A802" s="45"/>
      <c r="B802" s="46"/>
      <c r="C802" s="47"/>
      <c r="D802" s="47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spans="1:25" ht="13.2" x14ac:dyDescent="0.25">
      <c r="A803" s="45"/>
      <c r="B803" s="46"/>
      <c r="C803" s="47"/>
      <c r="D803" s="47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spans="1:25" ht="13.2" x14ac:dyDescent="0.25">
      <c r="A804" s="45"/>
      <c r="B804" s="46"/>
      <c r="C804" s="47"/>
      <c r="D804" s="47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spans="1:25" ht="13.2" x14ac:dyDescent="0.25">
      <c r="A805" s="45"/>
      <c r="B805" s="46"/>
      <c r="C805" s="47"/>
      <c r="D805" s="47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spans="1:25" ht="13.2" x14ac:dyDescent="0.25">
      <c r="A806" s="45"/>
      <c r="B806" s="46"/>
      <c r="C806" s="47"/>
      <c r="D806" s="47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spans="1:25" ht="13.2" x14ac:dyDescent="0.25">
      <c r="A807" s="45"/>
      <c r="B807" s="46"/>
      <c r="C807" s="47"/>
      <c r="D807" s="47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spans="1:25" ht="13.2" x14ac:dyDescent="0.25">
      <c r="A808" s="45"/>
      <c r="B808" s="46"/>
      <c r="C808" s="47"/>
      <c r="D808" s="47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spans="1:25" ht="13.2" x14ac:dyDescent="0.25">
      <c r="A809" s="45"/>
      <c r="B809" s="46"/>
      <c r="C809" s="47"/>
      <c r="D809" s="47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spans="1:25" ht="13.2" x14ac:dyDescent="0.25">
      <c r="A810" s="45"/>
      <c r="B810" s="46"/>
      <c r="C810" s="47"/>
      <c r="D810" s="47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spans="1:25" ht="13.2" x14ac:dyDescent="0.25">
      <c r="A811" s="45"/>
      <c r="B811" s="46"/>
      <c r="C811" s="47"/>
      <c r="D811" s="47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spans="1:25" ht="13.2" x14ac:dyDescent="0.25">
      <c r="A812" s="45"/>
      <c r="B812" s="46"/>
      <c r="C812" s="47"/>
      <c r="D812" s="47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spans="1:25" ht="13.2" x14ac:dyDescent="0.25">
      <c r="A813" s="45"/>
      <c r="B813" s="46"/>
      <c r="C813" s="47"/>
      <c r="D813" s="47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spans="1:25" ht="13.2" x14ac:dyDescent="0.25">
      <c r="A814" s="45"/>
      <c r="B814" s="46"/>
      <c r="C814" s="47"/>
      <c r="D814" s="47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spans="1:25" ht="13.2" x14ac:dyDescent="0.25">
      <c r="A815" s="45"/>
      <c r="B815" s="46"/>
      <c r="C815" s="47"/>
      <c r="D815" s="47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spans="1:25" ht="13.2" x14ac:dyDescent="0.25">
      <c r="A816" s="45"/>
      <c r="B816" s="46"/>
      <c r="C816" s="47"/>
      <c r="D816" s="47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spans="1:25" ht="13.2" x14ac:dyDescent="0.25">
      <c r="A817" s="45"/>
      <c r="B817" s="46"/>
      <c r="C817" s="47"/>
      <c r="D817" s="47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spans="1:25" ht="13.2" x14ac:dyDescent="0.25">
      <c r="A818" s="45"/>
      <c r="B818" s="46"/>
      <c r="C818" s="47"/>
      <c r="D818" s="47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spans="1:25" ht="13.2" x14ac:dyDescent="0.25">
      <c r="A819" s="45"/>
      <c r="B819" s="46"/>
      <c r="C819" s="47"/>
      <c r="D819" s="47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spans="1:25" ht="13.2" x14ac:dyDescent="0.25">
      <c r="A820" s="45"/>
      <c r="B820" s="46"/>
      <c r="C820" s="47"/>
      <c r="D820" s="47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spans="1:25" ht="13.2" x14ac:dyDescent="0.25">
      <c r="A821" s="45"/>
      <c r="B821" s="46"/>
      <c r="C821" s="47"/>
      <c r="D821" s="47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spans="1:25" ht="13.2" x14ac:dyDescent="0.25">
      <c r="A822" s="45"/>
      <c r="B822" s="46"/>
      <c r="C822" s="47"/>
      <c r="D822" s="47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spans="1:25" ht="13.2" x14ac:dyDescent="0.25">
      <c r="A823" s="45"/>
      <c r="B823" s="46"/>
      <c r="C823" s="47"/>
      <c r="D823" s="47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spans="1:25" ht="13.2" x14ac:dyDescent="0.25">
      <c r="A824" s="45"/>
      <c r="B824" s="46"/>
      <c r="C824" s="47"/>
      <c r="D824" s="47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spans="1:25" ht="13.2" x14ac:dyDescent="0.25">
      <c r="A825" s="45"/>
      <c r="B825" s="46"/>
      <c r="C825" s="47"/>
      <c r="D825" s="47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spans="1:25" ht="13.2" x14ac:dyDescent="0.25">
      <c r="A826" s="45"/>
      <c r="B826" s="46"/>
      <c r="C826" s="47"/>
      <c r="D826" s="47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spans="1:25" ht="13.2" x14ac:dyDescent="0.25">
      <c r="A827" s="45"/>
      <c r="B827" s="46"/>
      <c r="C827" s="47"/>
      <c r="D827" s="47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spans="1:25" ht="13.2" x14ac:dyDescent="0.25">
      <c r="A828" s="45"/>
      <c r="B828" s="46"/>
      <c r="C828" s="47"/>
      <c r="D828" s="47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spans="1:25" ht="13.2" x14ac:dyDescent="0.25">
      <c r="A829" s="45"/>
      <c r="B829" s="46"/>
      <c r="C829" s="47"/>
      <c r="D829" s="47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spans="1:25" ht="13.2" x14ac:dyDescent="0.25">
      <c r="A830" s="45"/>
      <c r="B830" s="46"/>
      <c r="C830" s="47"/>
      <c r="D830" s="47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spans="1:25" ht="13.2" x14ac:dyDescent="0.25">
      <c r="A831" s="45"/>
      <c r="B831" s="46"/>
      <c r="C831" s="47"/>
      <c r="D831" s="47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spans="1:25" ht="13.2" x14ac:dyDescent="0.25">
      <c r="A832" s="45"/>
      <c r="B832" s="46"/>
      <c r="C832" s="47"/>
      <c r="D832" s="47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spans="1:25" ht="13.2" x14ac:dyDescent="0.25">
      <c r="A833" s="45"/>
      <c r="B833" s="46"/>
      <c r="C833" s="47"/>
      <c r="D833" s="47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spans="1:25" ht="13.2" x14ac:dyDescent="0.25">
      <c r="A834" s="45"/>
      <c r="B834" s="46"/>
      <c r="C834" s="47"/>
      <c r="D834" s="47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spans="1:25" ht="13.2" x14ac:dyDescent="0.25">
      <c r="A835" s="45"/>
      <c r="B835" s="46"/>
      <c r="C835" s="47"/>
      <c r="D835" s="47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spans="1:25" ht="13.2" x14ac:dyDescent="0.25">
      <c r="A836" s="45"/>
      <c r="B836" s="46"/>
      <c r="C836" s="47"/>
      <c r="D836" s="47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spans="1:25" ht="13.2" x14ac:dyDescent="0.25">
      <c r="A837" s="45"/>
      <c r="B837" s="46"/>
      <c r="C837" s="47"/>
      <c r="D837" s="47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spans="1:25" ht="13.2" x14ac:dyDescent="0.25">
      <c r="A838" s="45"/>
      <c r="B838" s="46"/>
      <c r="C838" s="47"/>
      <c r="D838" s="47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spans="1:25" ht="13.2" x14ac:dyDescent="0.25">
      <c r="A839" s="45"/>
      <c r="B839" s="46"/>
      <c r="C839" s="47"/>
      <c r="D839" s="47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spans="1:25" ht="13.2" x14ac:dyDescent="0.25">
      <c r="A840" s="45"/>
      <c r="B840" s="46"/>
      <c r="C840" s="47"/>
      <c r="D840" s="47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spans="1:25" ht="13.2" x14ac:dyDescent="0.25">
      <c r="A841" s="45"/>
      <c r="B841" s="46"/>
      <c r="C841" s="47"/>
      <c r="D841" s="47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spans="1:25" ht="13.2" x14ac:dyDescent="0.25">
      <c r="A842" s="45"/>
      <c r="B842" s="46"/>
      <c r="C842" s="47"/>
      <c r="D842" s="47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spans="1:25" ht="13.2" x14ac:dyDescent="0.25">
      <c r="A843" s="45"/>
      <c r="B843" s="46"/>
      <c r="C843" s="47"/>
      <c r="D843" s="47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spans="1:25" ht="13.2" x14ac:dyDescent="0.25">
      <c r="A844" s="45"/>
      <c r="B844" s="46"/>
      <c r="C844" s="47"/>
      <c r="D844" s="47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spans="1:25" ht="13.2" x14ac:dyDescent="0.25">
      <c r="A845" s="45"/>
      <c r="B845" s="46"/>
      <c r="C845" s="47"/>
      <c r="D845" s="47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spans="1:25" ht="13.2" x14ac:dyDescent="0.25">
      <c r="A846" s="45"/>
      <c r="B846" s="46"/>
      <c r="C846" s="47"/>
      <c r="D846" s="47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spans="1:25" ht="13.2" x14ac:dyDescent="0.25">
      <c r="A847" s="45"/>
      <c r="B847" s="46"/>
      <c r="C847" s="47"/>
      <c r="D847" s="47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spans="1:25" ht="13.2" x14ac:dyDescent="0.25">
      <c r="A848" s="45"/>
      <c r="B848" s="46"/>
      <c r="C848" s="47"/>
      <c r="D848" s="47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spans="1:25" ht="13.2" x14ac:dyDescent="0.25">
      <c r="A849" s="45"/>
      <c r="B849" s="46"/>
      <c r="C849" s="47"/>
      <c r="D849" s="47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spans="1:25" ht="13.2" x14ac:dyDescent="0.25">
      <c r="A850" s="45"/>
      <c r="B850" s="46"/>
      <c r="C850" s="47"/>
      <c r="D850" s="47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spans="1:25" ht="13.2" x14ac:dyDescent="0.25">
      <c r="A851" s="45"/>
      <c r="B851" s="46"/>
      <c r="C851" s="47"/>
      <c r="D851" s="47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spans="1:25" ht="13.2" x14ac:dyDescent="0.25">
      <c r="A852" s="45"/>
      <c r="B852" s="46"/>
      <c r="C852" s="47"/>
      <c r="D852" s="47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spans="1:25" ht="13.2" x14ac:dyDescent="0.25">
      <c r="A853" s="45"/>
      <c r="B853" s="46"/>
      <c r="C853" s="47"/>
      <c r="D853" s="47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spans="1:25" ht="13.2" x14ac:dyDescent="0.25">
      <c r="A854" s="45"/>
      <c r="B854" s="46"/>
      <c r="C854" s="47"/>
      <c r="D854" s="47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spans="1:25" ht="13.2" x14ac:dyDescent="0.25">
      <c r="A855" s="45"/>
      <c r="B855" s="46"/>
      <c r="C855" s="47"/>
      <c r="D855" s="47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spans="1:25" ht="13.2" x14ac:dyDescent="0.25">
      <c r="A856" s="45"/>
      <c r="B856" s="46"/>
      <c r="C856" s="47"/>
      <c r="D856" s="47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spans="1:25" ht="13.2" x14ac:dyDescent="0.25">
      <c r="A857" s="45"/>
      <c r="B857" s="46"/>
      <c r="C857" s="47"/>
      <c r="D857" s="47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spans="1:25" ht="13.2" x14ac:dyDescent="0.25">
      <c r="A858" s="45"/>
      <c r="B858" s="46"/>
      <c r="C858" s="47"/>
      <c r="D858" s="47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spans="1:25" ht="13.2" x14ac:dyDescent="0.25">
      <c r="A859" s="45"/>
      <c r="B859" s="46"/>
      <c r="C859" s="47"/>
      <c r="D859" s="47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spans="1:25" ht="13.2" x14ac:dyDescent="0.25">
      <c r="A860" s="45"/>
      <c r="B860" s="46"/>
      <c r="C860" s="47"/>
      <c r="D860" s="47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spans="1:25" ht="13.2" x14ac:dyDescent="0.25">
      <c r="A861" s="45"/>
      <c r="B861" s="46"/>
      <c r="C861" s="47"/>
      <c r="D861" s="47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spans="1:25" ht="13.2" x14ac:dyDescent="0.25">
      <c r="A862" s="45"/>
      <c r="B862" s="46"/>
      <c r="C862" s="47"/>
      <c r="D862" s="47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spans="1:25" ht="13.2" x14ac:dyDescent="0.25">
      <c r="A863" s="45"/>
      <c r="B863" s="46"/>
      <c r="C863" s="47"/>
      <c r="D863" s="47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spans="1:25" ht="13.2" x14ac:dyDescent="0.25">
      <c r="A864" s="45"/>
      <c r="B864" s="46"/>
      <c r="C864" s="47"/>
      <c r="D864" s="47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spans="1:25" ht="13.2" x14ac:dyDescent="0.25">
      <c r="A865" s="45"/>
      <c r="B865" s="46"/>
      <c r="C865" s="47"/>
      <c r="D865" s="47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spans="1:25" ht="13.2" x14ac:dyDescent="0.25">
      <c r="A866" s="45"/>
      <c r="B866" s="46"/>
      <c r="C866" s="47"/>
      <c r="D866" s="47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spans="1:25" ht="13.2" x14ac:dyDescent="0.25">
      <c r="A867" s="45"/>
      <c r="B867" s="46"/>
      <c r="C867" s="47"/>
      <c r="D867" s="47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spans="1:25" ht="13.2" x14ac:dyDescent="0.25">
      <c r="A868" s="45"/>
      <c r="B868" s="46"/>
      <c r="C868" s="47"/>
      <c r="D868" s="47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spans="1:25" ht="13.2" x14ac:dyDescent="0.25">
      <c r="A869" s="45"/>
      <c r="B869" s="46"/>
      <c r="C869" s="47"/>
      <c r="D869" s="47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spans="1:25" ht="13.2" x14ac:dyDescent="0.25">
      <c r="A870" s="45"/>
      <c r="B870" s="46"/>
      <c r="C870" s="47"/>
      <c r="D870" s="47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spans="1:25" ht="13.2" x14ac:dyDescent="0.25">
      <c r="A871" s="45"/>
      <c r="B871" s="46"/>
      <c r="C871" s="47"/>
      <c r="D871" s="47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spans="1:25" ht="13.2" x14ac:dyDescent="0.25">
      <c r="A872" s="45"/>
      <c r="B872" s="46"/>
      <c r="C872" s="47"/>
      <c r="D872" s="47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spans="1:25" ht="13.2" x14ac:dyDescent="0.25">
      <c r="A873" s="45"/>
      <c r="B873" s="46"/>
      <c r="C873" s="47"/>
      <c r="D873" s="47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spans="1:25" ht="13.2" x14ac:dyDescent="0.25">
      <c r="A874" s="45"/>
      <c r="B874" s="46"/>
      <c r="C874" s="47"/>
      <c r="D874" s="47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spans="1:25" ht="13.2" x14ac:dyDescent="0.25">
      <c r="A875" s="45"/>
      <c r="B875" s="46"/>
      <c r="C875" s="47"/>
      <c r="D875" s="47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spans="1:25" ht="13.2" x14ac:dyDescent="0.25">
      <c r="A876" s="45"/>
      <c r="B876" s="46"/>
      <c r="C876" s="47"/>
      <c r="D876" s="47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spans="1:25" ht="13.2" x14ac:dyDescent="0.25">
      <c r="A877" s="45"/>
      <c r="B877" s="46"/>
      <c r="C877" s="47"/>
      <c r="D877" s="47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spans="1:25" ht="13.2" x14ac:dyDescent="0.25">
      <c r="A878" s="45"/>
      <c r="B878" s="46"/>
      <c r="C878" s="47"/>
      <c r="D878" s="47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spans="1:25" ht="13.2" x14ac:dyDescent="0.25">
      <c r="A879" s="45"/>
      <c r="B879" s="46"/>
      <c r="C879" s="47"/>
      <c r="D879" s="47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spans="1:25" ht="13.2" x14ac:dyDescent="0.25">
      <c r="A880" s="45"/>
      <c r="B880" s="46"/>
      <c r="C880" s="47"/>
      <c r="D880" s="47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spans="1:25" ht="13.2" x14ac:dyDescent="0.25">
      <c r="A881" s="45"/>
      <c r="B881" s="46"/>
      <c r="C881" s="47"/>
      <c r="D881" s="47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spans="1:25" ht="13.2" x14ac:dyDescent="0.25">
      <c r="A882" s="45"/>
      <c r="B882" s="46"/>
      <c r="C882" s="47"/>
      <c r="D882" s="47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spans="1:25" ht="13.2" x14ac:dyDescent="0.25">
      <c r="A883" s="45"/>
      <c r="B883" s="46"/>
      <c r="C883" s="47"/>
      <c r="D883" s="47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spans="1:25" ht="13.2" x14ac:dyDescent="0.25">
      <c r="A884" s="45"/>
      <c r="B884" s="46"/>
      <c r="C884" s="47"/>
      <c r="D884" s="47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spans="1:25" ht="13.2" x14ac:dyDescent="0.25">
      <c r="A885" s="45"/>
      <c r="B885" s="46"/>
      <c r="C885" s="47"/>
      <c r="D885" s="47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spans="1:25" ht="13.2" x14ac:dyDescent="0.25">
      <c r="A886" s="45"/>
      <c r="B886" s="46"/>
      <c r="C886" s="47"/>
      <c r="D886" s="47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spans="1:25" ht="13.2" x14ac:dyDescent="0.25">
      <c r="A887" s="45"/>
      <c r="B887" s="46"/>
      <c r="C887" s="47"/>
      <c r="D887" s="47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spans="1:25" ht="13.2" x14ac:dyDescent="0.25">
      <c r="A888" s="45"/>
      <c r="B888" s="46"/>
      <c r="C888" s="47"/>
      <c r="D888" s="47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spans="1:25" ht="13.2" x14ac:dyDescent="0.25">
      <c r="A889" s="45"/>
      <c r="B889" s="46"/>
      <c r="C889" s="47"/>
      <c r="D889" s="47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spans="1:25" ht="13.2" x14ac:dyDescent="0.25">
      <c r="A890" s="45"/>
      <c r="B890" s="46"/>
      <c r="C890" s="47"/>
      <c r="D890" s="47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spans="1:25" ht="13.2" x14ac:dyDescent="0.25">
      <c r="A891" s="45"/>
      <c r="B891" s="46"/>
      <c r="C891" s="47"/>
      <c r="D891" s="47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spans="1:25" ht="13.2" x14ac:dyDescent="0.25">
      <c r="A892" s="45"/>
      <c r="B892" s="46"/>
      <c r="C892" s="47"/>
      <c r="D892" s="47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spans="1:25" ht="13.2" x14ac:dyDescent="0.25">
      <c r="A893" s="45"/>
      <c r="B893" s="46"/>
      <c r="C893" s="47"/>
      <c r="D893" s="47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spans="1:25" ht="13.2" x14ac:dyDescent="0.25">
      <c r="A894" s="45"/>
      <c r="B894" s="46"/>
      <c r="C894" s="47"/>
      <c r="D894" s="47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spans="1:25" ht="13.2" x14ac:dyDescent="0.25">
      <c r="A895" s="45"/>
      <c r="B895" s="46"/>
      <c r="C895" s="47"/>
      <c r="D895" s="47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spans="1:25" ht="13.2" x14ac:dyDescent="0.25">
      <c r="A896" s="45"/>
      <c r="B896" s="46"/>
      <c r="C896" s="47"/>
      <c r="D896" s="47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spans="1:25" ht="13.2" x14ac:dyDescent="0.25">
      <c r="A897" s="45"/>
      <c r="B897" s="46"/>
      <c r="C897" s="47"/>
      <c r="D897" s="47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spans="1:25" ht="13.2" x14ac:dyDescent="0.25">
      <c r="A898" s="45"/>
      <c r="B898" s="46"/>
      <c r="C898" s="47"/>
      <c r="D898" s="47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spans="1:25" ht="13.2" x14ac:dyDescent="0.25">
      <c r="A899" s="45"/>
      <c r="B899" s="46"/>
      <c r="C899" s="47"/>
      <c r="D899" s="47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spans="1:25" ht="13.2" x14ac:dyDescent="0.25">
      <c r="A900" s="45"/>
      <c r="B900" s="46"/>
      <c r="C900" s="47"/>
      <c r="D900" s="47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spans="1:25" ht="13.2" x14ac:dyDescent="0.25">
      <c r="A901" s="45"/>
      <c r="B901" s="46"/>
      <c r="C901" s="47"/>
      <c r="D901" s="47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spans="1:25" ht="13.2" x14ac:dyDescent="0.25">
      <c r="A902" s="45"/>
      <c r="B902" s="46"/>
      <c r="C902" s="47"/>
      <c r="D902" s="47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spans="1:25" ht="13.2" x14ac:dyDescent="0.25">
      <c r="A903" s="45"/>
      <c r="B903" s="46"/>
      <c r="C903" s="47"/>
      <c r="D903" s="47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spans="1:25" ht="13.2" x14ac:dyDescent="0.25">
      <c r="A904" s="45"/>
      <c r="B904" s="46"/>
      <c r="C904" s="47"/>
      <c r="D904" s="47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spans="1:25" ht="13.2" x14ac:dyDescent="0.25">
      <c r="A905" s="45"/>
      <c r="B905" s="46"/>
      <c r="C905" s="47"/>
      <c r="D905" s="47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spans="1:25" ht="13.2" x14ac:dyDescent="0.25">
      <c r="A906" s="45"/>
      <c r="B906" s="46"/>
      <c r="C906" s="47"/>
      <c r="D906" s="47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spans="1:25" ht="13.2" x14ac:dyDescent="0.25">
      <c r="A907" s="45"/>
      <c r="B907" s="46"/>
      <c r="C907" s="47"/>
      <c r="D907" s="47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spans="1:25" ht="13.2" x14ac:dyDescent="0.25">
      <c r="A908" s="45"/>
      <c r="B908" s="46"/>
      <c r="C908" s="47"/>
      <c r="D908" s="47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spans="1:25" ht="13.2" x14ac:dyDescent="0.25">
      <c r="A909" s="45"/>
      <c r="B909" s="46"/>
      <c r="C909" s="47"/>
      <c r="D909" s="47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spans="1:25" ht="13.2" x14ac:dyDescent="0.25">
      <c r="A910" s="45"/>
      <c r="B910" s="46"/>
      <c r="C910" s="47"/>
      <c r="D910" s="47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spans="1:25" ht="13.2" x14ac:dyDescent="0.25">
      <c r="A911" s="45"/>
      <c r="B911" s="46"/>
      <c r="C911" s="47"/>
      <c r="D911" s="47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spans="1:25" ht="13.2" x14ac:dyDescent="0.25">
      <c r="A912" s="45"/>
      <c r="B912" s="46"/>
      <c r="C912" s="47"/>
      <c r="D912" s="47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spans="1:25" ht="13.2" x14ac:dyDescent="0.25">
      <c r="A913" s="45"/>
      <c r="B913" s="46"/>
      <c r="C913" s="47"/>
      <c r="D913" s="47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spans="1:25" ht="13.2" x14ac:dyDescent="0.25">
      <c r="A914" s="45"/>
      <c r="B914" s="46"/>
      <c r="C914" s="47"/>
      <c r="D914" s="47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spans="1:25" ht="13.2" x14ac:dyDescent="0.25">
      <c r="A915" s="45"/>
      <c r="B915" s="46"/>
      <c r="C915" s="47"/>
      <c r="D915" s="47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spans="1:25" ht="13.2" x14ac:dyDescent="0.25">
      <c r="A916" s="45"/>
      <c r="B916" s="46"/>
      <c r="C916" s="47"/>
      <c r="D916" s="47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spans="1:25" ht="13.2" x14ac:dyDescent="0.25">
      <c r="A917" s="45"/>
      <c r="B917" s="46"/>
      <c r="C917" s="47"/>
      <c r="D917" s="47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spans="1:25" ht="13.2" x14ac:dyDescent="0.25">
      <c r="A918" s="45"/>
      <c r="B918" s="46"/>
      <c r="C918" s="47"/>
      <c r="D918" s="47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spans="1:25" ht="13.2" x14ac:dyDescent="0.25">
      <c r="A919" s="45"/>
      <c r="B919" s="46"/>
      <c r="C919" s="47"/>
      <c r="D919" s="47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spans="1:25" ht="13.2" x14ac:dyDescent="0.25">
      <c r="A920" s="45"/>
      <c r="B920" s="46"/>
      <c r="C920" s="47"/>
      <c r="D920" s="47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spans="1:25" ht="13.2" x14ac:dyDescent="0.25">
      <c r="A921" s="45"/>
      <c r="B921" s="46"/>
      <c r="C921" s="47"/>
      <c r="D921" s="47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spans="1:25" ht="13.2" x14ac:dyDescent="0.25">
      <c r="A922" s="45"/>
      <c r="B922" s="46"/>
      <c r="C922" s="47"/>
      <c r="D922" s="47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spans="1:25" ht="13.2" x14ac:dyDescent="0.25">
      <c r="A923" s="45"/>
      <c r="B923" s="46"/>
      <c r="C923" s="47"/>
      <c r="D923" s="47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spans="1:25" ht="13.2" x14ac:dyDescent="0.25">
      <c r="A924" s="45"/>
      <c r="B924" s="46"/>
      <c r="C924" s="47"/>
      <c r="D924" s="47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spans="1:25" ht="13.2" x14ac:dyDescent="0.25">
      <c r="A925" s="45"/>
      <c r="B925" s="46"/>
      <c r="C925" s="47"/>
      <c r="D925" s="47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spans="1:25" ht="13.2" x14ac:dyDescent="0.25">
      <c r="A926" s="45"/>
      <c r="B926" s="46"/>
      <c r="C926" s="47"/>
      <c r="D926" s="47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spans="1:25" ht="13.2" x14ac:dyDescent="0.25">
      <c r="A927" s="45"/>
      <c r="B927" s="46"/>
      <c r="C927" s="47"/>
      <c r="D927" s="47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spans="1:25" ht="13.2" x14ac:dyDescent="0.25">
      <c r="A928" s="45"/>
      <c r="B928" s="46"/>
      <c r="C928" s="47"/>
      <c r="D928" s="47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spans="1:25" ht="13.2" x14ac:dyDescent="0.25">
      <c r="A929" s="45"/>
      <c r="B929" s="46"/>
      <c r="C929" s="47"/>
      <c r="D929" s="47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spans="1:25" ht="13.2" x14ac:dyDescent="0.25">
      <c r="A930" s="45"/>
      <c r="B930" s="46"/>
      <c r="C930" s="47"/>
      <c r="D930" s="47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spans="1:25" ht="13.2" x14ac:dyDescent="0.25">
      <c r="A931" s="45"/>
      <c r="B931" s="46"/>
      <c r="C931" s="47"/>
      <c r="D931" s="47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spans="1:25" ht="13.2" x14ac:dyDescent="0.25">
      <c r="A932" s="45"/>
      <c r="B932" s="46"/>
      <c r="C932" s="47"/>
      <c r="D932" s="47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spans="1:25" ht="13.2" x14ac:dyDescent="0.25">
      <c r="A933" s="45"/>
      <c r="B933" s="46"/>
      <c r="C933" s="47"/>
      <c r="D933" s="47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spans="1:25" ht="13.2" x14ac:dyDescent="0.25">
      <c r="A934" s="45"/>
      <c r="B934" s="46"/>
      <c r="C934" s="47"/>
      <c r="D934" s="47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spans="1:25" ht="13.2" x14ac:dyDescent="0.25">
      <c r="A935" s="45"/>
      <c r="B935" s="46"/>
      <c r="C935" s="47"/>
      <c r="D935" s="47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spans="1:25" ht="13.2" x14ac:dyDescent="0.25">
      <c r="A936" s="45"/>
      <c r="B936" s="46"/>
      <c r="C936" s="47"/>
      <c r="D936" s="47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spans="1:25" ht="13.2" x14ac:dyDescent="0.25">
      <c r="A937" s="45"/>
      <c r="B937" s="46"/>
      <c r="C937" s="47"/>
      <c r="D937" s="47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spans="1:25" ht="13.2" x14ac:dyDescent="0.25">
      <c r="A938" s="45"/>
      <c r="B938" s="46"/>
      <c r="C938" s="47"/>
      <c r="D938" s="47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spans="1:25" ht="13.2" x14ac:dyDescent="0.25">
      <c r="A939" s="45"/>
      <c r="B939" s="46"/>
      <c r="C939" s="47"/>
      <c r="D939" s="47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spans="1:25" ht="13.2" x14ac:dyDescent="0.25">
      <c r="A940" s="45"/>
      <c r="B940" s="46"/>
      <c r="C940" s="47"/>
      <c r="D940" s="47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spans="1:25" ht="13.2" x14ac:dyDescent="0.25">
      <c r="A941" s="45"/>
      <c r="B941" s="46"/>
      <c r="C941" s="47"/>
      <c r="D941" s="47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spans="1:25" ht="13.2" x14ac:dyDescent="0.25">
      <c r="A942" s="45"/>
      <c r="B942" s="46"/>
      <c r="C942" s="47"/>
      <c r="D942" s="47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spans="1:25" ht="13.2" x14ac:dyDescent="0.25">
      <c r="A943" s="45"/>
      <c r="B943" s="46"/>
      <c r="C943" s="47"/>
      <c r="D943" s="47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spans="1:25" ht="13.2" x14ac:dyDescent="0.25">
      <c r="A944" s="45"/>
      <c r="B944" s="46"/>
      <c r="C944" s="47"/>
      <c r="D944" s="47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spans="1:25" ht="13.2" x14ac:dyDescent="0.25">
      <c r="A945" s="45"/>
      <c r="B945" s="46"/>
      <c r="C945" s="47"/>
      <c r="D945" s="47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spans="1:25" ht="13.2" x14ac:dyDescent="0.25">
      <c r="A946" s="45"/>
      <c r="B946" s="46"/>
      <c r="C946" s="47"/>
      <c r="D946" s="47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spans="1:25" ht="13.2" x14ac:dyDescent="0.25">
      <c r="A947" s="45"/>
      <c r="B947" s="46"/>
      <c r="C947" s="47"/>
      <c r="D947" s="47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spans="1:25" ht="13.2" x14ac:dyDescent="0.25">
      <c r="A948" s="45"/>
      <c r="B948" s="46"/>
      <c r="C948" s="47"/>
      <c r="D948" s="47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spans="1:25" ht="13.2" x14ac:dyDescent="0.25">
      <c r="A949" s="45"/>
      <c r="B949" s="46"/>
      <c r="C949" s="47"/>
      <c r="D949" s="47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spans="1:25" ht="13.2" x14ac:dyDescent="0.25">
      <c r="A950" s="45"/>
      <c r="B950" s="46"/>
      <c r="C950" s="47"/>
      <c r="D950" s="47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spans="1:25" ht="13.2" x14ac:dyDescent="0.25">
      <c r="A951" s="45"/>
      <c r="B951" s="46"/>
      <c r="C951" s="47"/>
      <c r="D951" s="47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spans="1:25" ht="13.2" x14ac:dyDescent="0.25">
      <c r="A952" s="45"/>
      <c r="B952" s="46"/>
      <c r="C952" s="47"/>
      <c r="D952" s="47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spans="1:25" ht="13.2" x14ac:dyDescent="0.25">
      <c r="A953" s="45"/>
      <c r="B953" s="46"/>
      <c r="C953" s="47"/>
      <c r="D953" s="47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spans="1:25" ht="13.2" x14ac:dyDescent="0.25">
      <c r="A954" s="45"/>
      <c r="B954" s="46"/>
      <c r="C954" s="47"/>
      <c r="D954" s="47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spans="1:25" ht="13.2" x14ac:dyDescent="0.25">
      <c r="A955" s="45"/>
      <c r="B955" s="46"/>
      <c r="C955" s="47"/>
      <c r="D955" s="47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spans="1:25" ht="13.2" x14ac:dyDescent="0.25">
      <c r="A956" s="45"/>
      <c r="B956" s="46"/>
      <c r="C956" s="47"/>
      <c r="D956" s="47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spans="1:25" ht="13.2" x14ac:dyDescent="0.25">
      <c r="A957" s="45"/>
      <c r="B957" s="46"/>
      <c r="C957" s="47"/>
      <c r="D957" s="47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spans="1:25" ht="13.2" x14ac:dyDescent="0.25">
      <c r="A958" s="45"/>
      <c r="B958" s="46"/>
      <c r="C958" s="47"/>
      <c r="D958" s="47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spans="1:25" ht="13.2" x14ac:dyDescent="0.25">
      <c r="A959" s="45"/>
      <c r="B959" s="46"/>
      <c r="C959" s="47"/>
      <c r="D959" s="47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spans="1:25" ht="13.2" x14ac:dyDescent="0.25">
      <c r="A960" s="45"/>
      <c r="B960" s="46"/>
      <c r="C960" s="47"/>
      <c r="D960" s="47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spans="1:25" ht="13.2" x14ac:dyDescent="0.25">
      <c r="A961" s="45"/>
      <c r="B961" s="46"/>
      <c r="C961" s="47"/>
      <c r="D961" s="47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spans="1:25" ht="13.2" x14ac:dyDescent="0.25">
      <c r="A962" s="45"/>
      <c r="B962" s="46"/>
      <c r="C962" s="47"/>
      <c r="D962" s="47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spans="1:25" ht="13.2" x14ac:dyDescent="0.25">
      <c r="A963" s="45"/>
      <c r="B963" s="46"/>
      <c r="C963" s="47"/>
      <c r="D963" s="47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spans="1:25" ht="13.2" x14ac:dyDescent="0.25">
      <c r="A964" s="45"/>
      <c r="B964" s="46"/>
      <c r="C964" s="47"/>
      <c r="D964" s="47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spans="1:25" ht="13.2" x14ac:dyDescent="0.25">
      <c r="A965" s="45"/>
      <c r="B965" s="46"/>
      <c r="C965" s="47"/>
      <c r="D965" s="47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spans="1:25" ht="13.2" x14ac:dyDescent="0.25">
      <c r="A966" s="45"/>
      <c r="B966" s="46"/>
      <c r="C966" s="47"/>
      <c r="D966" s="47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spans="1:25" ht="13.2" x14ac:dyDescent="0.25">
      <c r="A967" s="45"/>
      <c r="B967" s="46"/>
      <c r="C967" s="47"/>
      <c r="D967" s="47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spans="1:25" ht="13.2" x14ac:dyDescent="0.25">
      <c r="A968" s="45"/>
      <c r="B968" s="46"/>
      <c r="C968" s="47"/>
      <c r="D968" s="47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spans="1:25" ht="13.2" x14ac:dyDescent="0.25">
      <c r="A969" s="45"/>
      <c r="B969" s="46"/>
      <c r="C969" s="47"/>
      <c r="D969" s="47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spans="1:25" ht="13.2" x14ac:dyDescent="0.25">
      <c r="A970" s="45"/>
      <c r="B970" s="46"/>
      <c r="C970" s="47"/>
      <c r="D970" s="47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spans="1:25" ht="13.2" x14ac:dyDescent="0.25">
      <c r="A971" s="45"/>
      <c r="B971" s="46"/>
      <c r="C971" s="47"/>
      <c r="D971" s="47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spans="1:25" ht="13.2" x14ac:dyDescent="0.25">
      <c r="A972" s="45"/>
      <c r="B972" s="46"/>
      <c r="C972" s="47"/>
      <c r="D972" s="47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spans="1:25" ht="13.2" x14ac:dyDescent="0.25">
      <c r="A973" s="45"/>
      <c r="B973" s="46"/>
      <c r="C973" s="47"/>
      <c r="D973" s="47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spans="1:25" ht="13.2" x14ac:dyDescent="0.25">
      <c r="A974" s="45"/>
      <c r="B974" s="46"/>
      <c r="C974" s="47"/>
      <c r="D974" s="47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spans="1:25" ht="13.2" x14ac:dyDescent="0.25">
      <c r="A975" s="45"/>
      <c r="B975" s="46"/>
      <c r="C975" s="47"/>
      <c r="D975" s="47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spans="1:25" ht="13.2" x14ac:dyDescent="0.25">
      <c r="A976" s="45"/>
      <c r="B976" s="46"/>
      <c r="C976" s="47"/>
      <c r="D976" s="47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spans="1:25" ht="13.2" x14ac:dyDescent="0.25">
      <c r="A977" s="45"/>
      <c r="B977" s="46"/>
      <c r="C977" s="47"/>
      <c r="D977" s="47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spans="1:25" ht="13.2" x14ac:dyDescent="0.25">
      <c r="A978" s="45"/>
      <c r="B978" s="46"/>
      <c r="C978" s="47"/>
      <c r="D978" s="47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spans="1:25" ht="13.2" x14ac:dyDescent="0.25">
      <c r="A979" s="45"/>
      <c r="B979" s="46"/>
      <c r="C979" s="47"/>
      <c r="D979" s="47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spans="1:25" ht="13.2" x14ac:dyDescent="0.25">
      <c r="A980" s="45"/>
      <c r="B980" s="46"/>
      <c r="C980" s="47"/>
      <c r="D980" s="47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spans="1:25" ht="13.2" x14ac:dyDescent="0.25">
      <c r="A981" s="45"/>
      <c r="B981" s="46"/>
      <c r="C981" s="47"/>
      <c r="D981" s="47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spans="1:25" ht="13.2" x14ac:dyDescent="0.25">
      <c r="A982" s="45"/>
      <c r="B982" s="46"/>
      <c r="C982" s="47"/>
      <c r="D982" s="47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spans="1:25" ht="13.2" x14ac:dyDescent="0.25">
      <c r="A983" s="45"/>
      <c r="B983" s="46"/>
      <c r="C983" s="47"/>
      <c r="D983" s="47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spans="1:25" ht="13.2" x14ac:dyDescent="0.25">
      <c r="A984" s="45"/>
      <c r="B984" s="46"/>
      <c r="C984" s="47"/>
      <c r="D984" s="47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spans="1:25" ht="13.2" x14ac:dyDescent="0.25">
      <c r="A985" s="45"/>
      <c r="B985" s="46"/>
      <c r="C985" s="47"/>
      <c r="D985" s="47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spans="1:25" ht="13.2" x14ac:dyDescent="0.25">
      <c r="A986" s="45"/>
      <c r="B986" s="46"/>
      <c r="C986" s="47"/>
      <c r="D986" s="47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spans="1:25" ht="13.2" x14ac:dyDescent="0.25">
      <c r="A987" s="45"/>
      <c r="B987" s="46"/>
      <c r="C987" s="47"/>
      <c r="D987" s="47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spans="1:25" ht="13.2" x14ac:dyDescent="0.25">
      <c r="A988" s="45"/>
      <c r="B988" s="46"/>
      <c r="C988" s="47"/>
      <c r="D988" s="47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spans="1:25" ht="13.2" x14ac:dyDescent="0.25">
      <c r="A989" s="45"/>
      <c r="B989" s="46"/>
      <c r="C989" s="47"/>
      <c r="D989" s="47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spans="1:25" ht="13.2" x14ac:dyDescent="0.25">
      <c r="A990" s="45"/>
      <c r="B990" s="46"/>
      <c r="C990" s="47"/>
      <c r="D990" s="47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spans="1:25" ht="13.2" x14ac:dyDescent="0.25">
      <c r="A991" s="45"/>
      <c r="B991" s="46"/>
      <c r="C991" s="47"/>
      <c r="D991" s="47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spans="1:25" ht="13.2" x14ac:dyDescent="0.25">
      <c r="A992" s="45"/>
      <c r="B992" s="46"/>
      <c r="C992" s="47"/>
      <c r="D992" s="47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spans="1:25" ht="13.2" x14ac:dyDescent="0.25">
      <c r="A993" s="45"/>
      <c r="B993" s="46"/>
      <c r="C993" s="47"/>
      <c r="D993" s="47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spans="1:25" ht="13.2" x14ac:dyDescent="0.25">
      <c r="A994" s="45"/>
      <c r="B994" s="46"/>
      <c r="C994" s="47"/>
      <c r="D994" s="47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spans="1:25" ht="13.2" x14ac:dyDescent="0.25">
      <c r="A995" s="45"/>
      <c r="B995" s="46"/>
      <c r="C995" s="47"/>
      <c r="D995" s="47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spans="1:25" ht="13.2" x14ac:dyDescent="0.25">
      <c r="A996" s="45"/>
      <c r="B996" s="46"/>
      <c r="C996" s="47"/>
      <c r="D996" s="47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spans="1:25" ht="13.2" x14ac:dyDescent="0.25">
      <c r="A997" s="45"/>
      <c r="B997" s="46"/>
      <c r="C997" s="47"/>
      <c r="D997" s="47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spans="1:25" ht="13.2" x14ac:dyDescent="0.25">
      <c r="A998" s="45"/>
      <c r="B998" s="46"/>
      <c r="C998" s="47"/>
      <c r="D998" s="47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spans="1:25" ht="13.2" x14ac:dyDescent="0.25">
      <c r="A999" s="45"/>
      <c r="B999" s="46"/>
      <c r="C999" s="47"/>
      <c r="D999" s="47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spans="1:25" ht="13.2" x14ac:dyDescent="0.25">
      <c r="A1000" s="45"/>
      <c r="B1000" s="46"/>
      <c r="C1000" s="47"/>
      <c r="D1000" s="47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spans="1:25" ht="13.2" x14ac:dyDescent="0.25">
      <c r="A1001" s="45"/>
      <c r="B1001" s="46"/>
      <c r="C1001" s="47"/>
      <c r="D1001" s="47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spans="1:25" ht="13.2" x14ac:dyDescent="0.25">
      <c r="A1002" s="45"/>
      <c r="B1002" s="46"/>
      <c r="C1002" s="47"/>
      <c r="D1002" s="47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spans="1:25" ht="13.2" x14ac:dyDescent="0.25">
      <c r="A1003" s="45"/>
      <c r="B1003" s="46"/>
      <c r="C1003" s="47"/>
      <c r="D1003" s="47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spans="1:25" ht="13.2" x14ac:dyDescent="0.25">
      <c r="A1004" s="45"/>
      <c r="B1004" s="46"/>
      <c r="C1004" s="47"/>
      <c r="D1004" s="4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spans="1:25" ht="13.2" x14ac:dyDescent="0.25">
      <c r="A1005" s="45"/>
      <c r="B1005" s="46"/>
      <c r="C1005" s="47"/>
      <c r="D1005" s="47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spans="1:25" ht="13.2" x14ac:dyDescent="0.25">
      <c r="A1006" s="45"/>
      <c r="B1006" s="46"/>
      <c r="C1006" s="47"/>
      <c r="D1006" s="47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spans="1:25" ht="13.2" x14ac:dyDescent="0.25">
      <c r="A1007" s="45"/>
      <c r="B1007" s="46"/>
      <c r="C1007" s="47"/>
      <c r="D1007" s="47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spans="1:25" ht="13.2" x14ac:dyDescent="0.25">
      <c r="A1008" s="45"/>
      <c r="B1008" s="46"/>
      <c r="C1008" s="47"/>
      <c r="D1008" s="47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  <row r="1009" spans="1:25" ht="13.2" x14ac:dyDescent="0.25">
      <c r="A1009" s="45"/>
      <c r="B1009" s="46"/>
      <c r="C1009" s="47"/>
      <c r="D1009" s="47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</row>
    <row r="1010" spans="1:25" ht="13.2" x14ac:dyDescent="0.25">
      <c r="A1010" s="45"/>
      <c r="B1010" s="46"/>
      <c r="C1010" s="47"/>
      <c r="D1010" s="47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</row>
    <row r="1011" spans="1:25" ht="13.2" x14ac:dyDescent="0.25">
      <c r="A1011" s="45"/>
      <c r="B1011" s="46"/>
      <c r="C1011" s="47"/>
      <c r="D1011" s="47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</row>
    <row r="1012" spans="1:25" ht="13.2" x14ac:dyDescent="0.25">
      <c r="A1012" s="45"/>
      <c r="B1012" s="46"/>
      <c r="C1012" s="47"/>
      <c r="D1012" s="47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</row>
    <row r="1013" spans="1:25" ht="13.2" x14ac:dyDescent="0.25">
      <c r="A1013" s="45"/>
      <c r="B1013" s="46"/>
      <c r="C1013" s="47"/>
      <c r="D1013" s="47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</row>
    <row r="1014" spans="1:25" ht="13.2" x14ac:dyDescent="0.25">
      <c r="A1014" s="45"/>
      <c r="B1014" s="46"/>
      <c r="C1014" s="47"/>
      <c r="D1014" s="47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</row>
    <row r="1015" spans="1:25" ht="13.2" x14ac:dyDescent="0.25">
      <c r="A1015" s="45"/>
      <c r="B1015" s="46"/>
      <c r="C1015" s="47"/>
      <c r="D1015" s="47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</row>
    <row r="1016" spans="1:25" ht="13.2" x14ac:dyDescent="0.25">
      <c r="A1016" s="45"/>
      <c r="B1016" s="46"/>
      <c r="C1016" s="47"/>
      <c r="D1016" s="47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</row>
    <row r="1017" spans="1:25" ht="13.2" x14ac:dyDescent="0.25">
      <c r="A1017" s="45"/>
      <c r="B1017" s="46"/>
      <c r="C1017" s="47"/>
      <c r="D1017" s="47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</row>
    <row r="1018" spans="1:25" ht="13.2" x14ac:dyDescent="0.25">
      <c r="A1018" s="45"/>
      <c r="B1018" s="46"/>
      <c r="C1018" s="47"/>
      <c r="D1018" s="47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</row>
    <row r="1019" spans="1:25" ht="13.2" x14ac:dyDescent="0.25">
      <c r="A1019" s="45"/>
      <c r="B1019" s="46"/>
      <c r="C1019" s="47"/>
      <c r="D1019" s="47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</row>
    <row r="1020" spans="1:25" ht="13.2" x14ac:dyDescent="0.25">
      <c r="A1020" s="45"/>
      <c r="B1020" s="46"/>
      <c r="C1020" s="47"/>
      <c r="D1020" s="47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</row>
    <row r="1021" spans="1:25" ht="13.2" x14ac:dyDescent="0.25">
      <c r="A1021" s="45"/>
      <c r="B1021" s="46"/>
      <c r="C1021" s="47"/>
      <c r="D1021" s="47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</row>
    <row r="1022" spans="1:25" ht="13.2" x14ac:dyDescent="0.25">
      <c r="A1022" s="45"/>
      <c r="B1022" s="46"/>
      <c r="C1022" s="47"/>
      <c r="D1022" s="47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</row>
    <row r="1023" spans="1:25" ht="13.2" x14ac:dyDescent="0.25">
      <c r="A1023" s="45"/>
      <c r="B1023" s="46"/>
      <c r="C1023" s="47"/>
      <c r="D1023" s="47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</row>
    <row r="1024" spans="1:25" ht="13.2" x14ac:dyDescent="0.25">
      <c r="A1024" s="45"/>
      <c r="B1024" s="46"/>
      <c r="C1024" s="47"/>
      <c r="D1024" s="47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</row>
    <row r="1025" spans="1:25" ht="13.2" x14ac:dyDescent="0.25">
      <c r="A1025" s="45"/>
      <c r="B1025" s="46"/>
      <c r="C1025" s="47"/>
      <c r="D1025" s="47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</row>
    <row r="1026" spans="1:25" ht="13.2" x14ac:dyDescent="0.25">
      <c r="A1026" s="45"/>
      <c r="B1026" s="46"/>
      <c r="C1026" s="47"/>
      <c r="D1026" s="47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</row>
    <row r="1027" spans="1:25" ht="13.2" x14ac:dyDescent="0.25">
      <c r="A1027" s="45"/>
      <c r="B1027" s="46"/>
      <c r="C1027" s="47"/>
      <c r="D1027" s="47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</row>
    <row r="1028" spans="1:25" ht="13.2" x14ac:dyDescent="0.25">
      <c r="A1028" s="45"/>
      <c r="B1028" s="46"/>
      <c r="C1028" s="47"/>
      <c r="D1028" s="47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</row>
    <row r="1029" spans="1:25" ht="13.2" x14ac:dyDescent="0.25">
      <c r="A1029" s="45"/>
      <c r="B1029" s="46"/>
      <c r="C1029" s="47"/>
      <c r="D1029" s="47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</row>
    <row r="1030" spans="1:25" ht="13.2" x14ac:dyDescent="0.25">
      <c r="A1030" s="45"/>
      <c r="B1030" s="46"/>
      <c r="C1030" s="47"/>
      <c r="D1030" s="47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</row>
    <row r="1031" spans="1:25" ht="13.2" x14ac:dyDescent="0.25">
      <c r="A1031" s="45"/>
      <c r="B1031" s="46"/>
      <c r="C1031" s="47"/>
      <c r="D1031" s="47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  <c r="X1031" s="49"/>
      <c r="Y1031" s="49"/>
    </row>
    <row r="1032" spans="1:25" ht="13.2" x14ac:dyDescent="0.25">
      <c r="A1032" s="45"/>
      <c r="B1032" s="46"/>
      <c r="C1032" s="47"/>
      <c r="D1032" s="47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</row>
    <row r="1033" spans="1:25" ht="13.2" x14ac:dyDescent="0.25">
      <c r="A1033" s="45"/>
      <c r="B1033" s="46"/>
      <c r="C1033" s="47"/>
      <c r="D1033" s="47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</row>
    <row r="1034" spans="1:25" ht="13.2" x14ac:dyDescent="0.25">
      <c r="A1034" s="45"/>
      <c r="B1034" s="46"/>
      <c r="C1034" s="47"/>
      <c r="D1034" s="47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</row>
    <row r="1035" spans="1:25" ht="13.2" x14ac:dyDescent="0.25">
      <c r="A1035" s="45"/>
      <c r="B1035" s="46"/>
      <c r="C1035" s="47"/>
      <c r="D1035" s="47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</row>
    <row r="1036" spans="1:25" ht="13.2" x14ac:dyDescent="0.25">
      <c r="A1036" s="45"/>
      <c r="B1036" s="46"/>
      <c r="C1036" s="47"/>
      <c r="D1036" s="47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</row>
    <row r="1037" spans="1:25" ht="13.2" x14ac:dyDescent="0.25">
      <c r="A1037" s="45"/>
      <c r="B1037" s="46"/>
      <c r="C1037" s="47"/>
      <c r="D1037" s="47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</row>
    <row r="1038" spans="1:25" ht="13.2" x14ac:dyDescent="0.25">
      <c r="A1038" s="45"/>
      <c r="B1038" s="46"/>
      <c r="C1038" s="47"/>
      <c r="D1038" s="47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</row>
    <row r="1039" spans="1:25" ht="13.2" x14ac:dyDescent="0.25">
      <c r="A1039" s="45"/>
      <c r="B1039" s="46"/>
      <c r="C1039" s="47"/>
      <c r="D1039" s="47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</row>
    <row r="1040" spans="1:25" ht="13.2" x14ac:dyDescent="0.25">
      <c r="A1040" s="45"/>
      <c r="B1040" s="46"/>
      <c r="C1040" s="47"/>
      <c r="D1040" s="47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49"/>
    </row>
    <row r="1041" spans="1:25" ht="13.2" x14ac:dyDescent="0.25">
      <c r="A1041" s="45"/>
      <c r="B1041" s="46"/>
      <c r="C1041" s="47"/>
      <c r="D1041" s="47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</row>
    <row r="1042" spans="1:25" ht="13.2" x14ac:dyDescent="0.25">
      <c r="A1042" s="45"/>
      <c r="B1042" s="46"/>
      <c r="C1042" s="47"/>
      <c r="D1042" s="47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</row>
    <row r="1043" spans="1:25" ht="13.2" x14ac:dyDescent="0.25">
      <c r="A1043" s="45"/>
      <c r="B1043" s="46"/>
      <c r="C1043" s="47"/>
      <c r="D1043" s="47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</row>
    <row r="1044" spans="1:25" ht="13.2" x14ac:dyDescent="0.25">
      <c r="A1044" s="45"/>
      <c r="B1044" s="46"/>
      <c r="C1044" s="47"/>
      <c r="D1044" s="47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</row>
    <row r="1045" spans="1:25" ht="13.2" x14ac:dyDescent="0.25">
      <c r="A1045" s="45"/>
      <c r="B1045" s="46"/>
      <c r="C1045" s="47"/>
      <c r="D1045" s="47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</row>
    <row r="1046" spans="1:25" ht="13.2" x14ac:dyDescent="0.25">
      <c r="A1046" s="45"/>
      <c r="B1046" s="46"/>
      <c r="C1046" s="47"/>
      <c r="D1046" s="47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</row>
    <row r="1047" spans="1:25" ht="13.2" x14ac:dyDescent="0.25">
      <c r="A1047" s="45"/>
      <c r="B1047" s="46"/>
      <c r="C1047" s="47"/>
      <c r="D1047" s="47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</row>
    <row r="1048" spans="1:25" ht="13.2" x14ac:dyDescent="0.25">
      <c r="A1048" s="45"/>
      <c r="B1048" s="46"/>
      <c r="C1048" s="47"/>
      <c r="D1048" s="47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</row>
    <row r="1049" spans="1:25" ht="13.2" x14ac:dyDescent="0.25">
      <c r="A1049" s="45"/>
      <c r="B1049" s="46"/>
      <c r="C1049" s="47"/>
      <c r="D1049" s="47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</row>
    <row r="1050" spans="1:25" ht="13.2" x14ac:dyDescent="0.25">
      <c r="A1050" s="45"/>
      <c r="B1050" s="46"/>
      <c r="C1050" s="47"/>
      <c r="D1050" s="47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</row>
    <row r="1051" spans="1:25" ht="13.2" x14ac:dyDescent="0.25">
      <c r="A1051" s="45"/>
      <c r="B1051" s="46"/>
      <c r="C1051" s="47"/>
      <c r="D1051" s="47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</row>
    <row r="1052" spans="1:25" ht="13.2" x14ac:dyDescent="0.25">
      <c r="A1052" s="45"/>
      <c r="B1052" s="46"/>
      <c r="C1052" s="47"/>
      <c r="D1052" s="47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</row>
    <row r="1053" spans="1:25" ht="13.2" x14ac:dyDescent="0.25">
      <c r="A1053" s="45"/>
      <c r="B1053" s="46"/>
      <c r="C1053" s="47"/>
      <c r="D1053" s="47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</row>
    <row r="1054" spans="1:25" ht="13.2" x14ac:dyDescent="0.25">
      <c r="A1054" s="45"/>
      <c r="B1054" s="46"/>
      <c r="C1054" s="47"/>
      <c r="D1054" s="47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</row>
    <row r="1055" spans="1:25" ht="13.2" x14ac:dyDescent="0.25">
      <c r="A1055" s="45"/>
      <c r="B1055" s="46"/>
      <c r="C1055" s="47"/>
      <c r="D1055" s="47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</row>
    <row r="1056" spans="1:25" ht="13.2" x14ac:dyDescent="0.25">
      <c r="A1056" s="45"/>
      <c r="B1056" s="46"/>
      <c r="C1056" s="47"/>
      <c r="D1056" s="47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</row>
    <row r="1057" spans="1:25" ht="13.2" x14ac:dyDescent="0.25">
      <c r="A1057" s="45"/>
      <c r="B1057" s="46"/>
      <c r="C1057" s="47"/>
      <c r="D1057" s="47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</row>
    <row r="1058" spans="1:25" ht="13.2" x14ac:dyDescent="0.25">
      <c r="A1058" s="45"/>
      <c r="B1058" s="46"/>
      <c r="C1058" s="47"/>
      <c r="D1058" s="47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9"/>
    </row>
    <row r="1059" spans="1:25" ht="13.2" x14ac:dyDescent="0.25">
      <c r="A1059" s="45"/>
      <c r="B1059" s="46"/>
      <c r="C1059" s="47"/>
      <c r="D1059" s="47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</row>
    <row r="1060" spans="1:25" ht="13.2" x14ac:dyDescent="0.25">
      <c r="A1060" s="45"/>
      <c r="B1060" s="46"/>
      <c r="C1060" s="47"/>
      <c r="D1060" s="47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</row>
    <row r="1061" spans="1:25" ht="13.2" x14ac:dyDescent="0.25">
      <c r="A1061" s="45"/>
      <c r="B1061" s="46"/>
      <c r="C1061" s="47"/>
      <c r="D1061" s="47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49"/>
    </row>
    <row r="1062" spans="1:25" ht="13.2" x14ac:dyDescent="0.25">
      <c r="A1062" s="45"/>
      <c r="B1062" s="46"/>
      <c r="C1062" s="47"/>
      <c r="D1062" s="47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</row>
    <row r="1063" spans="1:25" ht="13.2" x14ac:dyDescent="0.25">
      <c r="A1063" s="45"/>
      <c r="B1063" s="46"/>
      <c r="C1063" s="47"/>
      <c r="D1063" s="47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</row>
    <row r="1064" spans="1:25" ht="13.2" x14ac:dyDescent="0.25">
      <c r="A1064" s="45"/>
      <c r="B1064" s="46"/>
      <c r="C1064" s="47"/>
      <c r="D1064" s="47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</row>
    <row r="1065" spans="1:25" ht="13.2" x14ac:dyDescent="0.25">
      <c r="A1065" s="45"/>
      <c r="B1065" s="46"/>
      <c r="C1065" s="47"/>
      <c r="D1065" s="47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</row>
    <row r="1066" spans="1:25" ht="13.2" x14ac:dyDescent="0.25">
      <c r="A1066" s="45"/>
      <c r="B1066" s="46"/>
      <c r="C1066" s="47"/>
      <c r="D1066" s="47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</row>
    <row r="1067" spans="1:25" ht="13.2" x14ac:dyDescent="0.25">
      <c r="A1067" s="45"/>
      <c r="B1067" s="46"/>
      <c r="C1067" s="47"/>
      <c r="D1067" s="47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</row>
    <row r="1068" spans="1:25" ht="13.2" x14ac:dyDescent="0.25">
      <c r="A1068" s="45"/>
      <c r="B1068" s="46"/>
      <c r="C1068" s="47"/>
      <c r="D1068" s="47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</row>
    <row r="1069" spans="1:25" ht="13.2" x14ac:dyDescent="0.25">
      <c r="A1069" s="45"/>
      <c r="B1069" s="46"/>
      <c r="C1069" s="47"/>
      <c r="D1069" s="47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  <c r="X1069" s="49"/>
      <c r="Y1069" s="49"/>
    </row>
    <row r="1070" spans="1:25" ht="13.2" x14ac:dyDescent="0.25">
      <c r="A1070" s="45"/>
      <c r="B1070" s="46"/>
      <c r="C1070" s="47"/>
      <c r="D1070" s="47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</row>
    <row r="1071" spans="1:25" ht="13.2" x14ac:dyDescent="0.25">
      <c r="A1071" s="45"/>
      <c r="B1071" s="46"/>
      <c r="C1071" s="47"/>
      <c r="D1071" s="47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</row>
    <row r="1072" spans="1:25" ht="13.2" x14ac:dyDescent="0.25">
      <c r="A1072" s="45"/>
      <c r="B1072" s="46"/>
      <c r="C1072" s="47"/>
      <c r="D1072" s="47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</row>
    <row r="1073" spans="1:25" ht="13.2" x14ac:dyDescent="0.25">
      <c r="A1073" s="45"/>
      <c r="B1073" s="46"/>
      <c r="C1073" s="47"/>
      <c r="D1073" s="47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</row>
    <row r="1074" spans="1:25" ht="13.2" x14ac:dyDescent="0.25">
      <c r="A1074" s="45"/>
      <c r="B1074" s="46"/>
      <c r="C1074" s="47"/>
      <c r="D1074" s="47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</row>
    <row r="1075" spans="1:25" ht="13.2" x14ac:dyDescent="0.25">
      <c r="A1075" s="45"/>
      <c r="B1075" s="46"/>
      <c r="C1075" s="47"/>
      <c r="D1075" s="47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</row>
    <row r="1076" spans="1:25" ht="13.2" x14ac:dyDescent="0.25">
      <c r="A1076" s="45"/>
      <c r="B1076" s="46"/>
      <c r="C1076" s="47"/>
      <c r="D1076" s="47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</row>
    <row r="1077" spans="1:25" ht="13.2" x14ac:dyDescent="0.25">
      <c r="A1077" s="45"/>
      <c r="B1077" s="46"/>
      <c r="C1077" s="47"/>
      <c r="D1077" s="47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</row>
    <row r="1078" spans="1:25" ht="13.2" x14ac:dyDescent="0.25">
      <c r="A1078" s="45"/>
      <c r="B1078" s="46"/>
      <c r="C1078" s="47"/>
      <c r="D1078" s="47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</row>
    <row r="1079" spans="1:25" ht="13.2" x14ac:dyDescent="0.25">
      <c r="A1079" s="45"/>
      <c r="B1079" s="46"/>
      <c r="C1079" s="47"/>
      <c r="D1079" s="47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</row>
    <row r="1080" spans="1:25" ht="13.2" x14ac:dyDescent="0.25">
      <c r="A1080" s="45"/>
      <c r="B1080" s="46"/>
      <c r="C1080" s="47"/>
      <c r="D1080" s="47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</row>
    <row r="1081" spans="1:25" ht="13.2" x14ac:dyDescent="0.25">
      <c r="A1081" s="45"/>
      <c r="B1081" s="46"/>
      <c r="C1081" s="47"/>
      <c r="D1081" s="47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</row>
    <row r="1082" spans="1:25" ht="13.2" x14ac:dyDescent="0.25">
      <c r="A1082" s="45"/>
      <c r="B1082" s="46"/>
      <c r="C1082" s="47"/>
      <c r="D1082" s="47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</row>
    <row r="1083" spans="1:25" ht="13.2" x14ac:dyDescent="0.25">
      <c r="A1083" s="45"/>
      <c r="B1083" s="46"/>
      <c r="C1083" s="47"/>
      <c r="D1083" s="47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  <c r="X1083" s="49"/>
      <c r="Y1083" s="49"/>
    </row>
    <row r="1084" spans="1:25" ht="13.2" x14ac:dyDescent="0.25">
      <c r="A1084" s="45"/>
      <c r="B1084" s="46"/>
      <c r="C1084" s="47"/>
      <c r="D1084" s="47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</row>
    <row r="1085" spans="1:25" ht="13.2" x14ac:dyDescent="0.25">
      <c r="A1085" s="45"/>
      <c r="B1085" s="46"/>
      <c r="C1085" s="47"/>
      <c r="D1085" s="47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</row>
    <row r="1086" spans="1:25" ht="13.2" x14ac:dyDescent="0.25">
      <c r="A1086" s="45"/>
      <c r="B1086" s="46"/>
      <c r="C1086" s="47"/>
      <c r="D1086" s="47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</row>
    <row r="1087" spans="1:25" ht="13.2" x14ac:dyDescent="0.25">
      <c r="A1087" s="45"/>
      <c r="B1087" s="46"/>
      <c r="C1087" s="47"/>
      <c r="D1087" s="47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</row>
    <row r="1088" spans="1:25" ht="13.2" x14ac:dyDescent="0.25">
      <c r="A1088" s="45"/>
      <c r="B1088" s="46"/>
      <c r="C1088" s="47"/>
      <c r="D1088" s="47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  <c r="X1088" s="49"/>
      <c r="Y1088" s="49"/>
    </row>
    <row r="1089" spans="1:25" ht="13.2" x14ac:dyDescent="0.25">
      <c r="A1089" s="45"/>
      <c r="B1089" s="46"/>
      <c r="C1089" s="47"/>
      <c r="D1089" s="47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</row>
    <row r="1090" spans="1:25" ht="13.2" x14ac:dyDescent="0.25">
      <c r="A1090" s="45"/>
      <c r="B1090" s="46"/>
      <c r="C1090" s="47"/>
      <c r="D1090" s="47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</row>
    <row r="1091" spans="1:25" ht="13.2" x14ac:dyDescent="0.25">
      <c r="A1091" s="45"/>
      <c r="B1091" s="46"/>
      <c r="C1091" s="47"/>
      <c r="D1091" s="47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</row>
    <row r="1092" spans="1:25" ht="13.2" x14ac:dyDescent="0.25">
      <c r="A1092" s="45"/>
      <c r="B1092" s="46"/>
      <c r="C1092" s="47"/>
      <c r="D1092" s="47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</row>
    <row r="1093" spans="1:25" ht="13.2" x14ac:dyDescent="0.25">
      <c r="A1093" s="45"/>
      <c r="B1093" s="46"/>
      <c r="C1093" s="47"/>
      <c r="D1093" s="47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</row>
    <row r="1094" spans="1:25" ht="13.2" x14ac:dyDescent="0.25">
      <c r="A1094" s="45"/>
      <c r="B1094" s="46"/>
      <c r="C1094" s="47"/>
      <c r="D1094" s="47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</row>
    <row r="1095" spans="1:25" ht="13.2" x14ac:dyDescent="0.25">
      <c r="A1095" s="45"/>
      <c r="B1095" s="46"/>
      <c r="C1095" s="47"/>
      <c r="D1095" s="47"/>
      <c r="E1095" s="49"/>
      <c r="F1095" s="49"/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</row>
    <row r="1096" spans="1:25" ht="13.2" x14ac:dyDescent="0.25">
      <c r="A1096" s="45"/>
      <c r="B1096" s="46"/>
      <c r="C1096" s="47"/>
      <c r="D1096" s="47"/>
      <c r="E1096" s="49"/>
      <c r="F1096" s="49"/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  <c r="X1096" s="49"/>
      <c r="Y1096" s="49"/>
    </row>
    <row r="1097" spans="1:25" ht="13.2" x14ac:dyDescent="0.25">
      <c r="A1097" s="45"/>
      <c r="B1097" s="46"/>
      <c r="C1097" s="47"/>
      <c r="D1097" s="47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  <c r="X1097" s="49"/>
      <c r="Y1097" s="49"/>
    </row>
    <row r="1098" spans="1:25" ht="13.2" x14ac:dyDescent="0.25">
      <c r="A1098" s="45"/>
      <c r="B1098" s="46"/>
      <c r="C1098" s="47"/>
      <c r="D1098" s="47"/>
      <c r="E1098" s="49"/>
      <c r="F1098" s="49"/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  <c r="X1098" s="49"/>
      <c r="Y1098" s="49"/>
    </row>
    <row r="1099" spans="1:25" ht="13.2" x14ac:dyDescent="0.25">
      <c r="A1099" s="45"/>
      <c r="B1099" s="46"/>
      <c r="C1099" s="47"/>
      <c r="D1099" s="47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</row>
    <row r="1100" spans="1:25" ht="13.2" x14ac:dyDescent="0.25">
      <c r="A1100" s="45"/>
      <c r="B1100" s="46"/>
      <c r="C1100" s="47"/>
      <c r="D1100" s="47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</row>
    <row r="1101" spans="1:25" ht="13.2" x14ac:dyDescent="0.25">
      <c r="A1101" s="45"/>
      <c r="B1101" s="46"/>
      <c r="C1101" s="47"/>
      <c r="D1101" s="47"/>
      <c r="E1101" s="49"/>
      <c r="F1101" s="49"/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  <c r="X1101" s="49"/>
      <c r="Y1101" s="49"/>
    </row>
    <row r="1102" spans="1:25" ht="13.2" x14ac:dyDescent="0.25">
      <c r="A1102" s="45"/>
      <c r="B1102" s="46"/>
      <c r="C1102" s="47"/>
      <c r="D1102" s="47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</row>
    <row r="1103" spans="1:25" ht="13.2" x14ac:dyDescent="0.25">
      <c r="A1103" s="45"/>
      <c r="B1103" s="46"/>
      <c r="C1103" s="47"/>
      <c r="D1103" s="47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</row>
    <row r="1104" spans="1:25" ht="13.2" x14ac:dyDescent="0.25">
      <c r="A1104" s="45"/>
      <c r="B1104" s="46"/>
      <c r="C1104" s="47"/>
      <c r="D1104" s="47"/>
      <c r="E1104" s="49"/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  <c r="X1104" s="49"/>
      <c r="Y1104" s="49"/>
    </row>
    <row r="1105" spans="1:25" ht="13.2" x14ac:dyDescent="0.25">
      <c r="A1105" s="45"/>
      <c r="B1105" s="46"/>
      <c r="C1105" s="47"/>
      <c r="D1105" s="47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</row>
    <row r="1106" spans="1:25" ht="13.2" x14ac:dyDescent="0.25">
      <c r="A1106" s="45"/>
      <c r="B1106" s="46"/>
      <c r="C1106" s="47"/>
      <c r="D1106" s="47"/>
      <c r="E1106" s="49"/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</row>
    <row r="1107" spans="1:25" ht="13.2" x14ac:dyDescent="0.25">
      <c r="A1107" s="45"/>
      <c r="B1107" s="46"/>
      <c r="C1107" s="47"/>
      <c r="D1107" s="47"/>
      <c r="E1107" s="49"/>
      <c r="F1107" s="49"/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</row>
    <row r="1108" spans="1:25" ht="13.2" x14ac:dyDescent="0.25">
      <c r="A1108" s="45"/>
      <c r="B1108" s="46"/>
      <c r="C1108" s="47"/>
      <c r="D1108" s="47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</row>
    <row r="1109" spans="1:25" ht="13.2" x14ac:dyDescent="0.25">
      <c r="A1109" s="45"/>
      <c r="B1109" s="46"/>
      <c r="C1109" s="47"/>
      <c r="D1109" s="47"/>
      <c r="E1109" s="49"/>
      <c r="F1109" s="49"/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</row>
    <row r="1110" spans="1:25" ht="13.2" x14ac:dyDescent="0.25">
      <c r="A1110" s="45"/>
      <c r="B1110" s="46"/>
      <c r="C1110" s="47"/>
      <c r="D1110" s="47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</row>
    <row r="1111" spans="1:25" ht="13.2" x14ac:dyDescent="0.25">
      <c r="A1111" s="45"/>
      <c r="B1111" s="46"/>
      <c r="C1111" s="47"/>
      <c r="D1111" s="47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</row>
    <row r="1112" spans="1:25" ht="13.2" x14ac:dyDescent="0.25">
      <c r="A1112" s="45"/>
      <c r="B1112" s="46"/>
      <c r="C1112" s="47"/>
      <c r="D1112" s="47"/>
      <c r="E1112" s="49"/>
      <c r="F1112" s="49"/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  <c r="X1112" s="49"/>
      <c r="Y1112" s="49"/>
    </row>
    <row r="1113" spans="1:25" ht="13.2" x14ac:dyDescent="0.25">
      <c r="A1113" s="45"/>
      <c r="B1113" s="46"/>
      <c r="C1113" s="47"/>
      <c r="D1113" s="47"/>
      <c r="E1113" s="49"/>
      <c r="F1113" s="49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  <c r="X1113" s="49"/>
      <c r="Y1113" s="49"/>
    </row>
    <row r="1114" spans="1:25" ht="13.2" x14ac:dyDescent="0.25">
      <c r="A1114" s="45"/>
      <c r="B1114" s="46"/>
      <c r="C1114" s="47"/>
      <c r="D1114" s="47"/>
      <c r="E1114" s="49"/>
      <c r="F1114" s="49"/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  <c r="X1114" s="49"/>
      <c r="Y1114" s="49"/>
    </row>
    <row r="1115" spans="1:25" ht="13.2" x14ac:dyDescent="0.25">
      <c r="A1115" s="45"/>
      <c r="B1115" s="46"/>
      <c r="C1115" s="47"/>
      <c r="D1115" s="47"/>
      <c r="E1115" s="49"/>
      <c r="F1115" s="49"/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  <c r="X1115" s="49"/>
      <c r="Y1115" s="49"/>
    </row>
    <row r="1116" spans="1:25" ht="13.2" x14ac:dyDescent="0.25">
      <c r="A1116" s="45"/>
      <c r="B1116" s="46"/>
      <c r="C1116" s="47"/>
      <c r="D1116" s="47"/>
      <c r="E1116" s="49"/>
      <c r="F1116" s="49"/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  <c r="X1116" s="49"/>
      <c r="Y1116" s="49"/>
    </row>
    <row r="1117" spans="1:25" ht="13.2" x14ac:dyDescent="0.25">
      <c r="A1117" s="45"/>
      <c r="B1117" s="46"/>
      <c r="C1117" s="47"/>
      <c r="D1117" s="47"/>
      <c r="E1117" s="49"/>
      <c r="F1117" s="49"/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  <c r="X1117" s="49"/>
      <c r="Y1117" s="49"/>
    </row>
    <row r="1118" spans="1:25" ht="13.2" x14ac:dyDescent="0.25">
      <c r="A1118" s="45"/>
      <c r="B1118" s="46"/>
      <c r="C1118" s="47"/>
      <c r="D1118" s="47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</row>
    <row r="1119" spans="1:25" ht="13.2" x14ac:dyDescent="0.25">
      <c r="A1119" s="45"/>
      <c r="B1119" s="46"/>
      <c r="C1119" s="47"/>
      <c r="D1119" s="47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</row>
    <row r="1120" spans="1:25" ht="13.2" x14ac:dyDescent="0.25">
      <c r="A1120" s="45"/>
      <c r="B1120" s="46"/>
      <c r="C1120" s="47"/>
      <c r="D1120" s="47"/>
      <c r="E1120" s="49"/>
      <c r="F1120" s="49"/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  <c r="X1120" s="49"/>
      <c r="Y1120" s="49"/>
    </row>
    <row r="1121" spans="1:25" ht="13.2" x14ac:dyDescent="0.25">
      <c r="A1121" s="45"/>
      <c r="B1121" s="46"/>
      <c r="C1121" s="47"/>
      <c r="D1121" s="47"/>
      <c r="E1121" s="49"/>
      <c r="F1121" s="49"/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  <c r="X1121" s="49"/>
      <c r="Y1121" s="49"/>
    </row>
    <row r="1122" spans="1:25" ht="13.2" x14ac:dyDescent="0.25">
      <c r="A1122" s="45"/>
      <c r="B1122" s="46"/>
      <c r="C1122" s="47"/>
      <c r="D1122" s="47"/>
      <c r="E1122" s="49"/>
      <c r="F1122" s="49"/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  <c r="X1122" s="49"/>
      <c r="Y1122" s="49"/>
    </row>
    <row r="1123" spans="1:25" ht="13.2" x14ac:dyDescent="0.25">
      <c r="A1123" s="45"/>
      <c r="B1123" s="46"/>
      <c r="C1123" s="47"/>
      <c r="D1123" s="47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  <c r="X1123" s="49"/>
      <c r="Y1123" s="49"/>
    </row>
    <row r="1124" spans="1:25" ht="13.2" x14ac:dyDescent="0.25">
      <c r="A1124" s="45"/>
      <c r="B1124" s="46"/>
      <c r="C1124" s="47"/>
      <c r="D1124" s="47"/>
      <c r="E1124" s="49"/>
      <c r="F1124" s="49"/>
      <c r="G1124" s="49"/>
      <c r="H1124" s="49"/>
      <c r="I1124" s="49"/>
      <c r="J1124" s="49"/>
      <c r="K1124" s="49"/>
      <c r="L1124" s="49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  <c r="W1124" s="49"/>
      <c r="X1124" s="49"/>
      <c r="Y1124" s="49"/>
    </row>
    <row r="1125" spans="1:25" ht="13.2" x14ac:dyDescent="0.25">
      <c r="A1125" s="45"/>
      <c r="B1125" s="46"/>
      <c r="C1125" s="47"/>
      <c r="D1125" s="47"/>
      <c r="E1125" s="49"/>
      <c r="F1125" s="49"/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  <c r="X1125" s="49"/>
      <c r="Y1125" s="49"/>
    </row>
    <row r="1126" spans="1:25" ht="13.2" x14ac:dyDescent="0.25">
      <c r="A1126" s="45"/>
      <c r="B1126" s="46"/>
      <c r="C1126" s="47"/>
      <c r="D1126" s="47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</row>
    <row r="1127" spans="1:25" ht="13.2" x14ac:dyDescent="0.25">
      <c r="A1127" s="45"/>
      <c r="B1127" s="46"/>
      <c r="C1127" s="47"/>
      <c r="D1127" s="47"/>
      <c r="E1127" s="49"/>
      <c r="F1127" s="49"/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  <c r="X1127" s="49"/>
      <c r="Y1127" s="49"/>
    </row>
    <row r="1128" spans="1:25" ht="13.2" x14ac:dyDescent="0.25">
      <c r="A1128" s="45"/>
      <c r="B1128" s="46"/>
      <c r="C1128" s="47"/>
      <c r="D1128" s="47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  <c r="X1128" s="49"/>
      <c r="Y1128" s="49"/>
    </row>
    <row r="1129" spans="1:25" ht="13.2" x14ac:dyDescent="0.25">
      <c r="A1129" s="45"/>
      <c r="B1129" s="46"/>
      <c r="C1129" s="47"/>
      <c r="D1129" s="47"/>
      <c r="E1129" s="49"/>
      <c r="F1129" s="49"/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  <c r="X1129" s="49"/>
      <c r="Y1129" s="49"/>
    </row>
    <row r="1130" spans="1:25" ht="13.2" x14ac:dyDescent="0.25">
      <c r="A1130" s="45"/>
      <c r="B1130" s="46"/>
      <c r="C1130" s="47"/>
      <c r="D1130" s="47"/>
      <c r="E1130" s="49"/>
      <c r="F1130" s="49"/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  <c r="X1130" s="49"/>
      <c r="Y1130" s="49"/>
    </row>
    <row r="1131" spans="1:25" ht="13.2" x14ac:dyDescent="0.25">
      <c r="A1131" s="45"/>
      <c r="B1131" s="46"/>
      <c r="C1131" s="47"/>
      <c r="D1131" s="47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  <c r="X1131" s="49"/>
      <c r="Y1131" s="49"/>
    </row>
    <row r="1132" spans="1:25" ht="13.2" x14ac:dyDescent="0.25">
      <c r="A1132" s="45"/>
      <c r="B1132" s="46"/>
      <c r="C1132" s="47"/>
      <c r="D1132" s="47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</row>
    <row r="1133" spans="1:25" ht="13.2" x14ac:dyDescent="0.25">
      <c r="A1133" s="45"/>
      <c r="B1133" s="46"/>
      <c r="C1133" s="47"/>
      <c r="D1133" s="47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  <c r="X1133" s="49"/>
      <c r="Y1133" s="49"/>
    </row>
    <row r="1134" spans="1:25" ht="13.2" x14ac:dyDescent="0.25">
      <c r="A1134" s="45"/>
      <c r="B1134" s="46"/>
      <c r="C1134" s="47"/>
      <c r="D1134" s="47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  <c r="X1134" s="49"/>
      <c r="Y1134" s="49"/>
    </row>
    <row r="1135" spans="1:25" ht="13.2" x14ac:dyDescent="0.25">
      <c r="A1135" s="45"/>
      <c r="B1135" s="46"/>
      <c r="C1135" s="47"/>
      <c r="D1135" s="47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</row>
    <row r="1136" spans="1:25" ht="13.2" x14ac:dyDescent="0.25">
      <c r="A1136" s="45"/>
      <c r="B1136" s="46"/>
      <c r="C1136" s="47"/>
      <c r="D1136" s="47"/>
      <c r="E1136" s="49"/>
      <c r="F1136" s="49"/>
      <c r="G1136" s="49"/>
      <c r="H1136" s="49"/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  <c r="X1136" s="49"/>
      <c r="Y1136" s="49"/>
    </row>
    <row r="1137" spans="1:25" ht="13.2" x14ac:dyDescent="0.25">
      <c r="A1137" s="45"/>
      <c r="B1137" s="46"/>
      <c r="C1137" s="47"/>
      <c r="D1137" s="47"/>
      <c r="E1137" s="49"/>
      <c r="F1137" s="49"/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  <c r="X1137" s="49"/>
      <c r="Y1137" s="49"/>
    </row>
    <row r="1138" spans="1:25" ht="13.2" x14ac:dyDescent="0.25">
      <c r="A1138" s="45"/>
      <c r="B1138" s="46"/>
      <c r="C1138" s="47"/>
      <c r="D1138" s="47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</row>
    <row r="1139" spans="1:25" ht="13.2" x14ac:dyDescent="0.25">
      <c r="A1139" s="45"/>
      <c r="B1139" s="46"/>
      <c r="C1139" s="47"/>
      <c r="D1139" s="47"/>
      <c r="E1139" s="49"/>
      <c r="F1139" s="49"/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</row>
    <row r="1140" spans="1:25" ht="13.2" x14ac:dyDescent="0.25">
      <c r="A1140" s="45"/>
      <c r="B1140" s="46"/>
      <c r="C1140" s="47"/>
      <c r="D1140" s="47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</row>
    <row r="1141" spans="1:25" ht="13.2" x14ac:dyDescent="0.25">
      <c r="A1141" s="45"/>
      <c r="B1141" s="46"/>
      <c r="C1141" s="47"/>
      <c r="D1141" s="47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  <c r="X1141" s="49"/>
      <c r="Y1141" s="49"/>
    </row>
    <row r="1142" spans="1:25" ht="13.2" x14ac:dyDescent="0.25">
      <c r="A1142" s="45"/>
      <c r="B1142" s="46"/>
      <c r="C1142" s="47"/>
      <c r="D1142" s="47"/>
      <c r="E1142" s="49"/>
      <c r="F1142" s="49"/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  <c r="X1142" s="49"/>
      <c r="Y1142" s="49"/>
    </row>
    <row r="1143" spans="1:25" ht="13.2" x14ac:dyDescent="0.25">
      <c r="A1143" s="45"/>
      <c r="B1143" s="46"/>
      <c r="C1143" s="47"/>
      <c r="D1143" s="47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</row>
    <row r="1144" spans="1:25" ht="13.2" x14ac:dyDescent="0.25">
      <c r="A1144" s="45"/>
      <c r="B1144" s="46"/>
      <c r="C1144" s="47"/>
      <c r="D1144" s="47"/>
      <c r="E1144" s="49"/>
      <c r="F1144" s="49"/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  <c r="X1144" s="49"/>
      <c r="Y1144" s="49"/>
    </row>
    <row r="1145" spans="1:25" ht="13.2" x14ac:dyDescent="0.25">
      <c r="A1145" s="45"/>
      <c r="B1145" s="46"/>
      <c r="C1145" s="47"/>
      <c r="D1145" s="47"/>
      <c r="E1145" s="49"/>
      <c r="F1145" s="49"/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  <c r="X1145" s="49"/>
      <c r="Y1145" s="49"/>
    </row>
    <row r="1146" spans="1:25" ht="13.2" x14ac:dyDescent="0.25">
      <c r="A1146" s="45"/>
      <c r="B1146" s="46"/>
      <c r="C1146" s="47"/>
      <c r="D1146" s="47"/>
      <c r="E1146" s="49"/>
      <c r="F1146" s="49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  <c r="X1146" s="49"/>
      <c r="Y1146" s="49"/>
    </row>
    <row r="1147" spans="1:25" ht="13.2" x14ac:dyDescent="0.25">
      <c r="A1147" s="45"/>
      <c r="B1147" s="46"/>
      <c r="C1147" s="47"/>
      <c r="D1147" s="47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  <c r="X1147" s="49"/>
      <c r="Y1147" s="49"/>
    </row>
    <row r="1148" spans="1:25" ht="13.2" x14ac:dyDescent="0.25">
      <c r="A1148" s="45"/>
      <c r="B1148" s="46"/>
      <c r="C1148" s="47"/>
      <c r="D1148" s="47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  <c r="X1148" s="49"/>
      <c r="Y1148" s="49"/>
    </row>
    <row r="1149" spans="1:25" ht="13.2" x14ac:dyDescent="0.25">
      <c r="A1149" s="45"/>
      <c r="B1149" s="46"/>
      <c r="C1149" s="47"/>
      <c r="D1149" s="47"/>
      <c r="E1149" s="49"/>
      <c r="F1149" s="49"/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  <c r="X1149" s="49"/>
      <c r="Y1149" s="49"/>
    </row>
    <row r="1150" spans="1:25" ht="13.2" x14ac:dyDescent="0.25">
      <c r="A1150" s="45"/>
      <c r="B1150" s="46"/>
      <c r="C1150" s="47"/>
      <c r="D1150" s="47"/>
      <c r="E1150" s="49"/>
      <c r="F1150" s="49"/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  <c r="X1150" s="49"/>
      <c r="Y1150" s="49"/>
    </row>
    <row r="1151" spans="1:25" ht="13.2" x14ac:dyDescent="0.25">
      <c r="A1151" s="45"/>
      <c r="B1151" s="46"/>
      <c r="C1151" s="47"/>
      <c r="D1151" s="47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</row>
    <row r="1152" spans="1:25" ht="13.2" x14ac:dyDescent="0.25">
      <c r="A1152" s="45"/>
      <c r="B1152" s="46"/>
      <c r="C1152" s="47"/>
      <c r="D1152" s="47"/>
      <c r="E1152" s="49"/>
      <c r="F1152" s="49"/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  <c r="X1152" s="49"/>
      <c r="Y1152" s="49"/>
    </row>
    <row r="1153" spans="1:25" ht="13.2" x14ac:dyDescent="0.25">
      <c r="A1153" s="45"/>
      <c r="B1153" s="46"/>
      <c r="C1153" s="47"/>
      <c r="D1153" s="47"/>
      <c r="E1153" s="49"/>
      <c r="F1153" s="49"/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  <c r="X1153" s="49"/>
      <c r="Y1153" s="49"/>
    </row>
    <row r="1154" spans="1:25" ht="13.2" x14ac:dyDescent="0.25">
      <c r="A1154" s="45"/>
      <c r="B1154" s="46"/>
      <c r="C1154" s="47"/>
      <c r="D1154" s="47"/>
      <c r="E1154" s="49"/>
      <c r="F1154" s="49"/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  <c r="X1154" s="49"/>
      <c r="Y1154" s="49"/>
    </row>
    <row r="1155" spans="1:25" ht="13.2" x14ac:dyDescent="0.25">
      <c r="A1155" s="45"/>
      <c r="B1155" s="46"/>
      <c r="C1155" s="47"/>
      <c r="D1155" s="47"/>
      <c r="E1155" s="49"/>
      <c r="F1155" s="49"/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  <c r="X1155" s="49"/>
      <c r="Y1155" s="49"/>
    </row>
    <row r="1156" spans="1:25" ht="13.2" x14ac:dyDescent="0.25">
      <c r="A1156" s="45"/>
      <c r="B1156" s="46"/>
      <c r="C1156" s="47"/>
      <c r="D1156" s="47"/>
      <c r="E1156" s="49"/>
      <c r="F1156" s="49"/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  <c r="X1156" s="49"/>
      <c r="Y1156" s="49"/>
    </row>
    <row r="1157" spans="1:25" ht="13.2" x14ac:dyDescent="0.25">
      <c r="A1157" s="45"/>
      <c r="B1157" s="46"/>
      <c r="C1157" s="47"/>
      <c r="D1157" s="47"/>
      <c r="E1157" s="49"/>
      <c r="F1157" s="49"/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  <c r="X1157" s="49"/>
      <c r="Y1157" s="49"/>
    </row>
    <row r="1158" spans="1:25" ht="13.2" x14ac:dyDescent="0.25">
      <c r="A1158" s="45"/>
      <c r="B1158" s="46"/>
      <c r="C1158" s="47"/>
      <c r="D1158" s="47"/>
      <c r="E1158" s="49"/>
      <c r="F1158" s="49"/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  <c r="X1158" s="49"/>
      <c r="Y1158" s="49"/>
    </row>
    <row r="1159" spans="1:25" ht="13.2" x14ac:dyDescent="0.25">
      <c r="A1159" s="45"/>
      <c r="B1159" s="46"/>
      <c r="C1159" s="47"/>
      <c r="D1159" s="47"/>
      <c r="E1159" s="49"/>
      <c r="F1159" s="49"/>
      <c r="G1159" s="49"/>
      <c r="H1159" s="49"/>
      <c r="I1159" s="49"/>
      <c r="J1159" s="49"/>
      <c r="K1159" s="49"/>
      <c r="L1159" s="49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  <c r="W1159" s="49"/>
      <c r="X1159" s="49"/>
      <c r="Y1159" s="49"/>
    </row>
    <row r="1160" spans="1:25" ht="13.2" x14ac:dyDescent="0.25">
      <c r="A1160" s="45"/>
      <c r="B1160" s="46"/>
      <c r="C1160" s="47"/>
      <c r="D1160" s="47"/>
      <c r="E1160" s="49"/>
      <c r="F1160" s="49"/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  <c r="X1160" s="49"/>
      <c r="Y1160" s="49"/>
    </row>
    <row r="1161" spans="1:25" ht="13.2" x14ac:dyDescent="0.25">
      <c r="A1161" s="45"/>
      <c r="B1161" s="46"/>
      <c r="C1161" s="47"/>
      <c r="D1161" s="47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</row>
    <row r="1162" spans="1:25" ht="13.2" x14ac:dyDescent="0.25">
      <c r="A1162" s="45"/>
      <c r="B1162" s="46"/>
      <c r="C1162" s="47"/>
      <c r="D1162" s="47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  <c r="X1162" s="49"/>
      <c r="Y1162" s="49"/>
    </row>
    <row r="1163" spans="1:25" ht="13.2" x14ac:dyDescent="0.25">
      <c r="A1163" s="45"/>
      <c r="B1163" s="46"/>
      <c r="C1163" s="47"/>
      <c r="D1163" s="47"/>
      <c r="E1163" s="49"/>
      <c r="F1163" s="49"/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</row>
    <row r="1164" spans="1:25" ht="13.2" x14ac:dyDescent="0.25">
      <c r="A1164" s="45"/>
      <c r="B1164" s="46"/>
      <c r="C1164" s="47"/>
      <c r="D1164" s="47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</row>
    <row r="1165" spans="1:25" ht="13.2" x14ac:dyDescent="0.25">
      <c r="A1165" s="45"/>
      <c r="B1165" s="46"/>
      <c r="C1165" s="47"/>
      <c r="D1165" s="47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</row>
    <row r="1166" spans="1:25" ht="13.2" x14ac:dyDescent="0.25">
      <c r="A1166" s="45"/>
      <c r="B1166" s="46"/>
      <c r="C1166" s="47"/>
      <c r="D1166" s="47"/>
      <c r="E1166" s="49"/>
      <c r="F1166" s="49"/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  <c r="X1166" s="49"/>
      <c r="Y1166" s="49"/>
    </row>
    <row r="1167" spans="1:25" ht="13.2" x14ac:dyDescent="0.25">
      <c r="A1167" s="45"/>
      <c r="B1167" s="46"/>
      <c r="C1167" s="47"/>
      <c r="D1167" s="47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</row>
    <row r="1168" spans="1:25" ht="13.2" x14ac:dyDescent="0.25">
      <c r="A1168" s="45"/>
      <c r="B1168" s="46"/>
      <c r="C1168" s="47"/>
      <c r="D1168" s="47"/>
      <c r="E1168" s="49"/>
      <c r="F1168" s="49"/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  <c r="X1168" s="49"/>
      <c r="Y1168" s="49"/>
    </row>
    <row r="1169" spans="1:25" ht="13.2" x14ac:dyDescent="0.25">
      <c r="A1169" s="45"/>
      <c r="B1169" s="46"/>
      <c r="C1169" s="47"/>
      <c r="D1169" s="47"/>
      <c r="E1169" s="49"/>
      <c r="F1169" s="49"/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  <c r="X1169" s="49"/>
      <c r="Y1169" s="49"/>
    </row>
    <row r="1170" spans="1:25" ht="13.2" x14ac:dyDescent="0.25">
      <c r="A1170" s="45"/>
      <c r="B1170" s="46"/>
      <c r="C1170" s="47"/>
      <c r="D1170" s="47"/>
      <c r="E1170" s="49"/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  <c r="X1170" s="49"/>
      <c r="Y1170" s="49"/>
    </row>
    <row r="1171" spans="1:25" ht="13.2" x14ac:dyDescent="0.25">
      <c r="A1171" s="45"/>
      <c r="B1171" s="46"/>
      <c r="C1171" s="47"/>
      <c r="D1171" s="47"/>
      <c r="E1171" s="49"/>
      <c r="F1171" s="49"/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  <c r="X1171" s="49"/>
      <c r="Y1171" s="49"/>
    </row>
    <row r="1172" spans="1:25" ht="13.2" x14ac:dyDescent="0.25">
      <c r="A1172" s="45"/>
      <c r="B1172" s="46"/>
      <c r="C1172" s="47"/>
      <c r="D1172" s="47"/>
      <c r="E1172" s="49"/>
      <c r="F1172" s="49"/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  <c r="X1172" s="49"/>
      <c r="Y1172" s="49"/>
    </row>
    <row r="1173" spans="1:25" ht="13.2" x14ac:dyDescent="0.25">
      <c r="A1173" s="45"/>
      <c r="B1173" s="46"/>
      <c r="C1173" s="47"/>
      <c r="D1173" s="47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</row>
    <row r="1174" spans="1:25" ht="13.2" x14ac:dyDescent="0.25">
      <c r="A1174" s="45"/>
      <c r="B1174" s="46"/>
      <c r="C1174" s="47"/>
      <c r="D1174" s="47"/>
      <c r="E1174" s="49"/>
      <c r="F1174" s="49"/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  <c r="X1174" s="49"/>
      <c r="Y1174" s="49"/>
    </row>
    <row r="1175" spans="1:25" ht="13.2" x14ac:dyDescent="0.25">
      <c r="A1175" s="45"/>
      <c r="B1175" s="46"/>
      <c r="C1175" s="47"/>
      <c r="D1175" s="47"/>
      <c r="E1175" s="49"/>
      <c r="F1175" s="49"/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  <c r="X1175" s="49"/>
      <c r="Y1175" s="49"/>
    </row>
    <row r="1176" spans="1:25" ht="13.2" x14ac:dyDescent="0.25">
      <c r="A1176" s="45"/>
      <c r="B1176" s="46"/>
      <c r="C1176" s="47"/>
      <c r="D1176" s="47"/>
      <c r="E1176" s="49"/>
      <c r="F1176" s="49"/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  <c r="X1176" s="49"/>
      <c r="Y1176" s="49"/>
    </row>
    <row r="1177" spans="1:25" ht="13.2" x14ac:dyDescent="0.25">
      <c r="A1177" s="45"/>
      <c r="B1177" s="46"/>
      <c r="C1177" s="47"/>
      <c r="D1177" s="47"/>
      <c r="E1177" s="49"/>
      <c r="F1177" s="49"/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  <c r="X1177" s="49"/>
      <c r="Y1177" s="49"/>
    </row>
    <row r="1178" spans="1:25" ht="13.2" x14ac:dyDescent="0.25">
      <c r="A1178" s="45"/>
      <c r="B1178" s="46"/>
      <c r="C1178" s="47"/>
      <c r="D1178" s="47"/>
      <c r="E1178" s="49"/>
      <c r="F1178" s="49"/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  <c r="X1178" s="49"/>
      <c r="Y1178" s="49"/>
    </row>
    <row r="1179" spans="1:25" ht="13.2" x14ac:dyDescent="0.25">
      <c r="A1179" s="45"/>
      <c r="B1179" s="46"/>
      <c r="C1179" s="47"/>
      <c r="D1179" s="47"/>
      <c r="E1179" s="49"/>
      <c r="F1179" s="49"/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  <c r="X1179" s="49"/>
      <c r="Y1179" s="49"/>
    </row>
    <row r="1180" spans="1:25" ht="13.2" x14ac:dyDescent="0.25">
      <c r="A1180" s="45"/>
      <c r="B1180" s="46"/>
      <c r="C1180" s="47"/>
      <c r="D1180" s="47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  <c r="X1180" s="49"/>
      <c r="Y1180" s="49"/>
    </row>
    <row r="1181" spans="1:25" ht="13.2" x14ac:dyDescent="0.25">
      <c r="A1181" s="45"/>
      <c r="B1181" s="46"/>
      <c r="C1181" s="47"/>
      <c r="D1181" s="47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</row>
    <row r="1182" spans="1:25" ht="13.2" x14ac:dyDescent="0.25">
      <c r="A1182" s="45"/>
      <c r="B1182" s="46"/>
      <c r="C1182" s="47"/>
      <c r="D1182" s="47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  <c r="X1182" s="49"/>
      <c r="Y1182" s="49"/>
    </row>
    <row r="1183" spans="1:25" ht="13.2" x14ac:dyDescent="0.25">
      <c r="A1183" s="45"/>
      <c r="B1183" s="46"/>
      <c r="C1183" s="47"/>
      <c r="D1183" s="47"/>
      <c r="E1183" s="49"/>
      <c r="F1183" s="49"/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  <c r="X1183" s="49"/>
      <c r="Y1183" s="49"/>
    </row>
    <row r="1184" spans="1:25" ht="13.2" x14ac:dyDescent="0.25">
      <c r="A1184" s="45"/>
      <c r="B1184" s="46"/>
      <c r="C1184" s="47"/>
      <c r="D1184" s="47"/>
      <c r="E1184" s="49"/>
      <c r="F1184" s="49"/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  <c r="X1184" s="49"/>
      <c r="Y1184" s="49"/>
    </row>
    <row r="1185" spans="1:25" ht="13.2" x14ac:dyDescent="0.25">
      <c r="A1185" s="45"/>
      <c r="B1185" s="46"/>
      <c r="C1185" s="47"/>
      <c r="D1185" s="47"/>
      <c r="E1185" s="49"/>
      <c r="F1185" s="49"/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  <c r="X1185" s="49"/>
      <c r="Y1185" s="49"/>
    </row>
    <row r="1186" spans="1:25" ht="13.2" x14ac:dyDescent="0.25">
      <c r="A1186" s="45"/>
      <c r="B1186" s="46"/>
      <c r="C1186" s="47"/>
      <c r="D1186" s="47"/>
      <c r="E1186" s="49"/>
      <c r="F1186" s="49"/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  <c r="X1186" s="49"/>
      <c r="Y1186" s="49"/>
    </row>
    <row r="1187" spans="1:25" ht="13.2" x14ac:dyDescent="0.25">
      <c r="A1187" s="45"/>
      <c r="B1187" s="46"/>
      <c r="C1187" s="47"/>
      <c r="D1187" s="47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  <c r="X1187" s="49"/>
      <c r="Y1187" s="49"/>
    </row>
    <row r="1188" spans="1:25" ht="13.2" x14ac:dyDescent="0.25">
      <c r="A1188" s="45"/>
      <c r="B1188" s="46"/>
      <c r="C1188" s="47"/>
      <c r="D1188" s="47"/>
      <c r="E1188" s="49"/>
      <c r="F1188" s="49"/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  <c r="X1188" s="49"/>
      <c r="Y1188" s="49"/>
    </row>
    <row r="1189" spans="1:25" ht="13.2" x14ac:dyDescent="0.25">
      <c r="A1189" s="45"/>
      <c r="B1189" s="46"/>
      <c r="C1189" s="47"/>
      <c r="D1189" s="47"/>
      <c r="E1189" s="49"/>
      <c r="F1189" s="49"/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  <c r="X1189" s="49"/>
      <c r="Y1189" s="49"/>
    </row>
    <row r="1190" spans="1:25" ht="13.2" x14ac:dyDescent="0.25">
      <c r="A1190" s="45"/>
      <c r="B1190" s="46"/>
      <c r="C1190" s="47"/>
      <c r="D1190" s="47"/>
      <c r="E1190" s="49"/>
      <c r="F1190" s="49"/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  <c r="X1190" s="49"/>
      <c r="Y1190" s="49"/>
    </row>
    <row r="1191" spans="1:25" ht="13.2" x14ac:dyDescent="0.25">
      <c r="A1191" s="45"/>
      <c r="B1191" s="46"/>
      <c r="C1191" s="47"/>
      <c r="D1191" s="47"/>
      <c r="E1191" s="49"/>
      <c r="F1191" s="49"/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  <c r="X1191" s="49"/>
      <c r="Y1191" s="49"/>
    </row>
    <row r="1192" spans="1:25" ht="13.2" x14ac:dyDescent="0.25">
      <c r="A1192" s="45"/>
      <c r="B1192" s="46"/>
      <c r="C1192" s="47"/>
      <c r="D1192" s="47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  <c r="X1192" s="49"/>
      <c r="Y1192" s="49"/>
    </row>
    <row r="1193" spans="1:25" ht="13.2" x14ac:dyDescent="0.25">
      <c r="A1193" s="45"/>
      <c r="B1193" s="46"/>
      <c r="C1193" s="47"/>
      <c r="D1193" s="47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  <c r="X1193" s="49"/>
      <c r="Y1193" s="49"/>
    </row>
    <row r="1194" spans="1:25" ht="13.2" x14ac:dyDescent="0.25">
      <c r="A1194" s="45"/>
      <c r="B1194" s="46"/>
      <c r="C1194" s="47"/>
      <c r="D1194" s="47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</row>
    <row r="1195" spans="1:25" ht="13.2" x14ac:dyDescent="0.25">
      <c r="A1195" s="45"/>
      <c r="B1195" s="46"/>
      <c r="C1195" s="47"/>
      <c r="D1195" s="47"/>
      <c r="E1195" s="49"/>
      <c r="F1195" s="49"/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  <c r="X1195" s="49"/>
      <c r="Y1195" s="49"/>
    </row>
    <row r="1196" spans="1:25" ht="13.2" x14ac:dyDescent="0.25">
      <c r="A1196" s="45"/>
      <c r="B1196" s="46"/>
      <c r="C1196" s="47"/>
      <c r="D1196" s="47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</row>
    <row r="1197" spans="1:25" ht="13.2" x14ac:dyDescent="0.25">
      <c r="A1197" s="45"/>
      <c r="B1197" s="46"/>
      <c r="C1197" s="47"/>
      <c r="D1197" s="47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</row>
    <row r="1198" spans="1:25" ht="13.2" x14ac:dyDescent="0.25">
      <c r="A1198" s="45"/>
      <c r="B1198" s="46"/>
      <c r="C1198" s="47"/>
      <c r="D1198" s="47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</row>
    <row r="1199" spans="1:25" ht="13.2" x14ac:dyDescent="0.25">
      <c r="A1199" s="45"/>
      <c r="B1199" s="46"/>
      <c r="C1199" s="47"/>
      <c r="D1199" s="47"/>
      <c r="E1199" s="49"/>
      <c r="F1199" s="49"/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  <c r="X1199" s="49"/>
      <c r="Y1199" s="49"/>
    </row>
    <row r="1200" spans="1:25" ht="13.2" x14ac:dyDescent="0.25">
      <c r="A1200" s="45"/>
      <c r="B1200" s="46"/>
      <c r="C1200" s="47"/>
      <c r="D1200" s="47"/>
      <c r="E1200" s="49"/>
      <c r="F1200" s="49"/>
      <c r="G1200" s="49"/>
      <c r="H1200" s="49"/>
      <c r="I1200" s="49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  <c r="X1200" s="49"/>
      <c r="Y1200" s="49"/>
    </row>
    <row r="1201" spans="1:25" ht="13.2" x14ac:dyDescent="0.25">
      <c r="A1201" s="45"/>
      <c r="B1201" s="46"/>
      <c r="C1201" s="47"/>
      <c r="D1201" s="47"/>
      <c r="E1201" s="49"/>
      <c r="F1201" s="49"/>
      <c r="G1201" s="49"/>
      <c r="H1201" s="49"/>
      <c r="I1201" s="49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  <c r="X1201" s="49"/>
      <c r="Y1201" s="49"/>
    </row>
    <row r="1202" spans="1:25" ht="13.2" x14ac:dyDescent="0.25">
      <c r="A1202" s="45"/>
      <c r="B1202" s="46"/>
      <c r="C1202" s="47"/>
      <c r="D1202" s="47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  <c r="X1202" s="49"/>
      <c r="Y1202" s="49"/>
    </row>
    <row r="1203" spans="1:25" ht="13.2" x14ac:dyDescent="0.25">
      <c r="A1203" s="45"/>
      <c r="B1203" s="46"/>
      <c r="C1203" s="47"/>
      <c r="D1203" s="47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</row>
    <row r="1204" spans="1:25" ht="13.2" x14ac:dyDescent="0.25">
      <c r="A1204" s="45"/>
      <c r="B1204" s="46"/>
      <c r="C1204" s="47"/>
      <c r="D1204" s="47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  <c r="X1204" s="49"/>
      <c r="Y1204" s="49"/>
    </row>
    <row r="1205" spans="1:25" ht="13.2" x14ac:dyDescent="0.25">
      <c r="A1205" s="45"/>
      <c r="B1205" s="46"/>
      <c r="C1205" s="47"/>
      <c r="D1205" s="47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  <c r="X1205" s="49"/>
      <c r="Y1205" s="49"/>
    </row>
    <row r="1206" spans="1:25" ht="13.2" x14ac:dyDescent="0.25">
      <c r="A1206" s="45"/>
      <c r="B1206" s="46"/>
      <c r="C1206" s="47"/>
      <c r="D1206" s="47"/>
      <c r="E1206" s="49"/>
      <c r="F1206" s="49"/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  <c r="X1206" s="49"/>
      <c r="Y1206" s="49"/>
    </row>
    <row r="1207" spans="1:25" ht="13.2" x14ac:dyDescent="0.25">
      <c r="A1207" s="45"/>
      <c r="B1207" s="46"/>
      <c r="C1207" s="47"/>
      <c r="D1207" s="47"/>
      <c r="E1207" s="49"/>
      <c r="F1207" s="49"/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  <c r="X1207" s="49"/>
      <c r="Y1207" s="49"/>
    </row>
    <row r="1208" spans="1:25" ht="13.2" x14ac:dyDescent="0.25">
      <c r="A1208" s="45"/>
      <c r="B1208" s="46"/>
      <c r="C1208" s="47"/>
      <c r="D1208" s="47"/>
      <c r="E1208" s="49"/>
      <c r="F1208" s="49"/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  <c r="X1208" s="49"/>
      <c r="Y1208" s="49"/>
    </row>
    <row r="1209" spans="1:25" ht="13.2" x14ac:dyDescent="0.25">
      <c r="A1209" s="45"/>
      <c r="B1209" s="46"/>
      <c r="C1209" s="47"/>
      <c r="D1209" s="47"/>
      <c r="E1209" s="49"/>
      <c r="F1209" s="49"/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  <c r="X1209" s="49"/>
      <c r="Y1209" s="49"/>
    </row>
    <row r="1210" spans="1:25" ht="13.2" x14ac:dyDescent="0.25">
      <c r="A1210" s="45"/>
      <c r="B1210" s="46"/>
      <c r="C1210" s="47"/>
      <c r="D1210" s="47"/>
      <c r="E1210" s="49"/>
      <c r="F1210" s="49"/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  <c r="X1210" s="49"/>
      <c r="Y1210" s="49"/>
    </row>
    <row r="1211" spans="1:25" ht="13.2" x14ac:dyDescent="0.25">
      <c r="A1211" s="45"/>
      <c r="B1211" s="46"/>
      <c r="C1211" s="47"/>
      <c r="D1211" s="47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</row>
    <row r="1212" spans="1:25" ht="13.2" x14ac:dyDescent="0.25">
      <c r="A1212" s="45"/>
      <c r="B1212" s="46"/>
      <c r="C1212" s="47"/>
      <c r="D1212" s="47"/>
      <c r="E1212" s="49"/>
      <c r="F1212" s="49"/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  <c r="X1212" s="49"/>
      <c r="Y1212" s="49"/>
    </row>
    <row r="1213" spans="1:25" ht="13.2" x14ac:dyDescent="0.25">
      <c r="A1213" s="45"/>
      <c r="B1213" s="46"/>
      <c r="C1213" s="47"/>
      <c r="D1213" s="47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</row>
    <row r="1214" spans="1:25" ht="13.2" x14ac:dyDescent="0.25">
      <c r="A1214" s="45"/>
      <c r="B1214" s="46"/>
      <c r="C1214" s="47"/>
      <c r="D1214" s="47"/>
      <c r="E1214" s="49"/>
      <c r="F1214" s="49"/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  <c r="X1214" s="49"/>
      <c r="Y1214" s="49"/>
    </row>
    <row r="1215" spans="1:25" ht="13.2" x14ac:dyDescent="0.25">
      <c r="A1215" s="45"/>
      <c r="B1215" s="46"/>
      <c r="C1215" s="47"/>
      <c r="D1215" s="47"/>
      <c r="E1215" s="49"/>
      <c r="F1215" s="49"/>
      <c r="G1215" s="49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  <c r="X1215" s="49"/>
      <c r="Y1215" s="49"/>
    </row>
    <row r="1216" spans="1:25" ht="13.2" x14ac:dyDescent="0.25">
      <c r="A1216" s="45"/>
      <c r="B1216" s="46"/>
      <c r="C1216" s="47"/>
      <c r="D1216" s="47"/>
      <c r="E1216" s="49"/>
      <c r="F1216" s="49"/>
      <c r="G1216" s="49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  <c r="X1216" s="49"/>
      <c r="Y1216" s="49"/>
    </row>
    <row r="1217" spans="1:25" ht="13.2" x14ac:dyDescent="0.25">
      <c r="A1217" s="45"/>
      <c r="B1217" s="46"/>
      <c r="C1217" s="47"/>
      <c r="D1217" s="47"/>
      <c r="E1217" s="49"/>
      <c r="F1217" s="49"/>
      <c r="G1217" s="49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  <c r="X1217" s="49"/>
      <c r="Y1217" s="49"/>
    </row>
    <row r="1218" spans="1:25" ht="13.2" x14ac:dyDescent="0.25">
      <c r="A1218" s="45"/>
      <c r="B1218" s="46"/>
      <c r="C1218" s="47"/>
      <c r="D1218" s="47"/>
      <c r="E1218" s="49"/>
      <c r="F1218" s="49"/>
      <c r="G1218" s="49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  <c r="X1218" s="49"/>
      <c r="Y1218" s="49"/>
    </row>
    <row r="1219" spans="1:25" ht="13.2" x14ac:dyDescent="0.25">
      <c r="A1219" s="45"/>
      <c r="B1219" s="46"/>
      <c r="C1219" s="47"/>
      <c r="D1219" s="47"/>
      <c r="E1219" s="49"/>
      <c r="F1219" s="49"/>
      <c r="G1219" s="49"/>
      <c r="H1219" s="49"/>
      <c r="I1219" s="49"/>
      <c r="J1219" s="49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</row>
    <row r="1220" spans="1:25" ht="13.2" x14ac:dyDescent="0.25">
      <c r="A1220" s="45"/>
      <c r="B1220" s="46"/>
      <c r="C1220" s="47"/>
      <c r="D1220" s="47"/>
      <c r="E1220" s="49"/>
      <c r="F1220" s="49"/>
      <c r="G1220" s="49"/>
      <c r="H1220" s="49"/>
      <c r="I1220" s="49"/>
      <c r="J1220" s="49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</row>
    <row r="1221" spans="1:25" ht="13.2" x14ac:dyDescent="0.25">
      <c r="A1221" s="45"/>
      <c r="B1221" s="46"/>
      <c r="C1221" s="47"/>
      <c r="D1221" s="47"/>
      <c r="E1221" s="49"/>
      <c r="F1221" s="49"/>
      <c r="G1221" s="49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  <c r="X1221" s="49"/>
      <c r="Y1221" s="49"/>
    </row>
    <row r="1222" spans="1:25" ht="13.2" x14ac:dyDescent="0.25">
      <c r="A1222" s="45"/>
      <c r="B1222" s="46"/>
      <c r="C1222" s="47"/>
      <c r="D1222" s="47"/>
      <c r="E1222" s="49"/>
      <c r="F1222" s="49"/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  <c r="X1222" s="49"/>
      <c r="Y1222" s="49"/>
    </row>
    <row r="1223" spans="1:25" ht="13.2" x14ac:dyDescent="0.25">
      <c r="A1223" s="45"/>
      <c r="B1223" s="46"/>
      <c r="C1223" s="47"/>
      <c r="D1223" s="47"/>
      <c r="E1223" s="49"/>
      <c r="F1223" s="49"/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  <c r="X1223" s="49"/>
      <c r="Y1223" s="49"/>
    </row>
    <row r="1224" spans="1:25" ht="13.2" x14ac:dyDescent="0.25">
      <c r="A1224" s="45"/>
      <c r="B1224" s="46"/>
      <c r="C1224" s="47"/>
      <c r="D1224" s="47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</row>
    <row r="1225" spans="1:25" ht="13.2" x14ac:dyDescent="0.25">
      <c r="A1225" s="45"/>
      <c r="B1225" s="46"/>
      <c r="C1225" s="47"/>
      <c r="D1225" s="47"/>
      <c r="E1225" s="49"/>
      <c r="F1225" s="49"/>
      <c r="G1225" s="49"/>
      <c r="H1225" s="49"/>
      <c r="I1225" s="49"/>
      <c r="J1225" s="49"/>
      <c r="K1225" s="49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  <c r="W1225" s="49"/>
      <c r="X1225" s="49"/>
      <c r="Y1225" s="49"/>
    </row>
    <row r="1226" spans="1:25" ht="13.2" x14ac:dyDescent="0.25">
      <c r="A1226" s="45"/>
      <c r="B1226" s="46"/>
      <c r="C1226" s="47"/>
      <c r="D1226" s="47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  <c r="W1226" s="49"/>
      <c r="X1226" s="49"/>
      <c r="Y1226" s="49"/>
    </row>
    <row r="1227" spans="1:25" ht="13.2" x14ac:dyDescent="0.25">
      <c r="A1227" s="45"/>
      <c r="B1227" s="46"/>
      <c r="C1227" s="47"/>
      <c r="D1227" s="47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</row>
    <row r="1228" spans="1:25" ht="13.2" x14ac:dyDescent="0.25">
      <c r="A1228" s="45"/>
      <c r="B1228" s="46"/>
      <c r="C1228" s="47"/>
      <c r="D1228" s="47"/>
      <c r="E1228" s="49"/>
      <c r="F1228" s="49"/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  <c r="X1228" s="49"/>
      <c r="Y1228" s="49"/>
    </row>
    <row r="1229" spans="1:25" ht="13.2" x14ac:dyDescent="0.25">
      <c r="A1229" s="45"/>
      <c r="B1229" s="46"/>
      <c r="C1229" s="47"/>
      <c r="D1229" s="47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49"/>
      <c r="Y1229" s="49"/>
    </row>
    <row r="1230" spans="1:25" ht="13.2" x14ac:dyDescent="0.25">
      <c r="A1230" s="45"/>
      <c r="B1230" s="46"/>
      <c r="C1230" s="47"/>
      <c r="D1230" s="47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  <c r="X1230" s="49"/>
      <c r="Y1230" s="49"/>
    </row>
    <row r="1231" spans="1:25" ht="13.2" x14ac:dyDescent="0.25">
      <c r="A1231" s="45"/>
      <c r="B1231" s="46"/>
      <c r="C1231" s="47"/>
      <c r="D1231" s="47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  <c r="X1231" s="49"/>
      <c r="Y1231" s="49"/>
    </row>
    <row r="1232" spans="1:25" ht="13.2" x14ac:dyDescent="0.25">
      <c r="A1232" s="45"/>
      <c r="B1232" s="46"/>
      <c r="C1232" s="47"/>
      <c r="D1232" s="47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  <c r="X1232" s="49"/>
      <c r="Y1232" s="49"/>
    </row>
    <row r="1233" spans="1:25" ht="13.2" x14ac:dyDescent="0.25">
      <c r="A1233" s="45"/>
      <c r="B1233" s="46"/>
      <c r="C1233" s="47"/>
      <c r="D1233" s="47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  <c r="X1233" s="49"/>
      <c r="Y1233" s="49"/>
    </row>
    <row r="1234" spans="1:25" ht="13.2" x14ac:dyDescent="0.25">
      <c r="A1234" s="45"/>
      <c r="B1234" s="46"/>
      <c r="C1234" s="47"/>
      <c r="D1234" s="47"/>
      <c r="E1234" s="49"/>
      <c r="F1234" s="49"/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  <c r="X1234" s="49"/>
      <c r="Y1234" s="49"/>
    </row>
    <row r="1235" spans="1:25" ht="13.2" x14ac:dyDescent="0.25">
      <c r="A1235" s="45"/>
      <c r="B1235" s="46"/>
      <c r="C1235" s="47"/>
      <c r="D1235" s="47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</row>
    <row r="1236" spans="1:25" ht="13.2" x14ac:dyDescent="0.25">
      <c r="A1236" s="45"/>
      <c r="B1236" s="46"/>
      <c r="C1236" s="47"/>
      <c r="D1236" s="47"/>
      <c r="E1236" s="49"/>
      <c r="F1236" s="49"/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  <c r="X1236" s="49"/>
      <c r="Y1236" s="49"/>
    </row>
    <row r="1237" spans="1:25" ht="13.2" x14ac:dyDescent="0.25">
      <c r="A1237" s="45"/>
      <c r="B1237" s="46"/>
      <c r="C1237" s="47"/>
      <c r="D1237" s="47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  <c r="X1237" s="49"/>
      <c r="Y1237" s="49"/>
    </row>
    <row r="1238" spans="1:25" ht="13.2" x14ac:dyDescent="0.25">
      <c r="A1238" s="45"/>
      <c r="B1238" s="46"/>
      <c r="C1238" s="47"/>
      <c r="D1238" s="47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  <c r="X1238" s="49"/>
      <c r="Y1238" s="49"/>
    </row>
    <row r="1239" spans="1:25" ht="13.2" x14ac:dyDescent="0.25">
      <c r="A1239" s="45"/>
      <c r="B1239" s="46"/>
      <c r="C1239" s="47"/>
      <c r="D1239" s="47"/>
      <c r="E1239" s="49"/>
      <c r="F1239" s="49"/>
      <c r="G1239" s="49"/>
      <c r="H1239" s="49"/>
      <c r="I1239" s="49"/>
      <c r="J1239" s="49"/>
      <c r="K1239" s="49"/>
      <c r="L1239" s="49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  <c r="W1239" s="49"/>
      <c r="X1239" s="49"/>
      <c r="Y1239" s="49"/>
    </row>
    <row r="1240" spans="1:25" ht="13.2" x14ac:dyDescent="0.25">
      <c r="A1240" s="45"/>
      <c r="B1240" s="46"/>
      <c r="C1240" s="47"/>
      <c r="D1240" s="47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  <c r="W1240" s="49"/>
      <c r="X1240" s="49"/>
      <c r="Y1240" s="49"/>
    </row>
    <row r="1241" spans="1:25" ht="13.2" x14ac:dyDescent="0.25">
      <c r="A1241" s="45"/>
      <c r="B1241" s="46"/>
      <c r="C1241" s="47"/>
      <c r="D1241" s="47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  <c r="X1241" s="49"/>
      <c r="Y1241" s="49"/>
    </row>
    <row r="1242" spans="1:25" ht="13.2" x14ac:dyDescent="0.25">
      <c r="A1242" s="45"/>
      <c r="B1242" s="46"/>
      <c r="C1242" s="47"/>
      <c r="D1242" s="47"/>
      <c r="E1242" s="49"/>
      <c r="F1242" s="49"/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  <c r="X1242" s="49"/>
      <c r="Y1242" s="49"/>
    </row>
    <row r="1243" spans="1:25" ht="13.2" x14ac:dyDescent="0.25">
      <c r="A1243" s="45"/>
      <c r="B1243" s="46"/>
      <c r="C1243" s="47"/>
      <c r="D1243" s="47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</row>
    <row r="1244" spans="1:25" ht="13.2" x14ac:dyDescent="0.25">
      <c r="A1244" s="45"/>
      <c r="B1244" s="46"/>
      <c r="C1244" s="47"/>
      <c r="D1244" s="47"/>
      <c r="E1244" s="49"/>
      <c r="F1244" s="49"/>
      <c r="G1244" s="49"/>
      <c r="H1244" s="49"/>
      <c r="I1244" s="49"/>
      <c r="J1244" s="49"/>
      <c r="K1244" s="49"/>
      <c r="L1244" s="49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  <c r="W1244" s="49"/>
      <c r="X1244" s="49"/>
      <c r="Y1244" s="49"/>
    </row>
    <row r="1245" spans="1:25" ht="13.2" x14ac:dyDescent="0.25">
      <c r="A1245" s="45"/>
      <c r="B1245" s="46"/>
      <c r="C1245" s="47"/>
      <c r="D1245" s="47"/>
      <c r="E1245" s="49"/>
      <c r="F1245" s="49"/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  <c r="X1245" s="49"/>
      <c r="Y1245" s="49"/>
    </row>
    <row r="1246" spans="1:25" ht="13.2" x14ac:dyDescent="0.25">
      <c r="A1246" s="45"/>
      <c r="B1246" s="46"/>
      <c r="C1246" s="47"/>
      <c r="D1246" s="47"/>
      <c r="E1246" s="49"/>
      <c r="F1246" s="49"/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  <c r="W1246" s="49"/>
      <c r="X1246" s="49"/>
      <c r="Y1246" s="49"/>
    </row>
    <row r="1247" spans="1:25" ht="13.2" x14ac:dyDescent="0.25">
      <c r="A1247" s="45"/>
      <c r="B1247" s="46"/>
      <c r="C1247" s="47"/>
      <c r="D1247" s="47"/>
      <c r="E1247" s="49"/>
      <c r="F1247" s="49"/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  <c r="X1247" s="49"/>
      <c r="Y1247" s="49"/>
    </row>
    <row r="1248" spans="1:25" ht="13.2" x14ac:dyDescent="0.25">
      <c r="A1248" s="45"/>
      <c r="B1248" s="46"/>
      <c r="C1248" s="47"/>
      <c r="D1248" s="47"/>
      <c r="E1248" s="49"/>
      <c r="F1248" s="49"/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  <c r="X1248" s="49"/>
      <c r="Y1248" s="49"/>
    </row>
    <row r="1249" spans="1:25" ht="13.2" x14ac:dyDescent="0.25">
      <c r="A1249" s="45"/>
      <c r="B1249" s="46"/>
      <c r="C1249" s="47"/>
      <c r="D1249" s="47"/>
      <c r="E1249" s="49"/>
      <c r="F1249" s="49"/>
      <c r="G1249" s="49"/>
      <c r="H1249" s="49"/>
      <c r="I1249" s="49"/>
      <c r="J1249" s="49"/>
      <c r="K1249" s="49"/>
      <c r="L1249" s="49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  <c r="W1249" s="49"/>
      <c r="X1249" s="49"/>
      <c r="Y1249" s="49"/>
    </row>
    <row r="1250" spans="1:25" ht="13.2" x14ac:dyDescent="0.25">
      <c r="A1250" s="45"/>
      <c r="B1250" s="46"/>
      <c r="C1250" s="47"/>
      <c r="D1250" s="47"/>
      <c r="E1250" s="49"/>
      <c r="F1250" s="49"/>
      <c r="G1250" s="49"/>
      <c r="H1250" s="49"/>
      <c r="I1250" s="49"/>
      <c r="J1250" s="49"/>
      <c r="K1250" s="49"/>
      <c r="L1250" s="49"/>
      <c r="M1250" s="49"/>
      <c r="N1250" s="49"/>
      <c r="O1250" s="49"/>
      <c r="P1250" s="49"/>
      <c r="Q1250" s="49"/>
      <c r="R1250" s="49"/>
      <c r="S1250" s="49"/>
      <c r="T1250" s="49"/>
      <c r="U1250" s="49"/>
      <c r="V1250" s="49"/>
      <c r="W1250" s="49"/>
      <c r="X1250" s="49"/>
      <c r="Y1250" s="49"/>
    </row>
    <row r="1251" spans="1:25" ht="13.2" x14ac:dyDescent="0.25">
      <c r="A1251" s="45"/>
      <c r="B1251" s="46"/>
      <c r="C1251" s="47"/>
      <c r="D1251" s="47"/>
      <c r="E1251" s="49"/>
      <c r="F1251" s="49"/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  <c r="X1251" s="49"/>
      <c r="Y1251" s="49"/>
    </row>
    <row r="1252" spans="1:25" ht="13.2" x14ac:dyDescent="0.25">
      <c r="A1252" s="45"/>
      <c r="B1252" s="46"/>
      <c r="C1252" s="47"/>
      <c r="D1252" s="47"/>
      <c r="E1252" s="49"/>
      <c r="F1252" s="49"/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  <c r="W1252" s="49"/>
      <c r="X1252" s="49"/>
      <c r="Y1252" s="49"/>
    </row>
    <row r="1253" spans="1:25" ht="13.2" x14ac:dyDescent="0.25">
      <c r="A1253" s="45"/>
      <c r="B1253" s="46"/>
      <c r="C1253" s="47"/>
      <c r="D1253" s="47"/>
      <c r="E1253" s="49"/>
      <c r="F1253" s="49"/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  <c r="W1253" s="49"/>
      <c r="X1253" s="49"/>
      <c r="Y1253" s="49"/>
    </row>
    <row r="1254" spans="1:25" ht="13.2" x14ac:dyDescent="0.25">
      <c r="A1254" s="45"/>
      <c r="B1254" s="46"/>
      <c r="C1254" s="47"/>
      <c r="D1254" s="47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</row>
    <row r="1255" spans="1:25" ht="13.2" x14ac:dyDescent="0.25">
      <c r="A1255" s="45"/>
      <c r="B1255" s="46"/>
      <c r="C1255" s="47"/>
      <c r="D1255" s="47"/>
      <c r="E1255" s="49"/>
      <c r="F1255" s="49"/>
      <c r="G1255" s="49"/>
      <c r="H1255" s="49"/>
      <c r="I1255" s="49"/>
      <c r="J1255" s="49"/>
      <c r="K1255" s="49"/>
      <c r="L1255" s="49"/>
      <c r="M1255" s="49"/>
      <c r="N1255" s="49"/>
      <c r="O1255" s="49"/>
      <c r="P1255" s="49"/>
      <c r="Q1255" s="49"/>
      <c r="R1255" s="49"/>
      <c r="S1255" s="49"/>
      <c r="T1255" s="49"/>
      <c r="U1255" s="49"/>
      <c r="V1255" s="49"/>
      <c r="W1255" s="49"/>
      <c r="X1255" s="49"/>
      <c r="Y1255" s="49"/>
    </row>
    <row r="1256" spans="1:25" ht="13.2" x14ac:dyDescent="0.25">
      <c r="A1256" s="45"/>
      <c r="B1256" s="46"/>
      <c r="C1256" s="47"/>
      <c r="D1256" s="47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</row>
    <row r="1257" spans="1:25" ht="13.2" x14ac:dyDescent="0.25">
      <c r="A1257" s="45"/>
      <c r="B1257" s="46"/>
      <c r="C1257" s="47"/>
      <c r="D1257" s="47"/>
      <c r="E1257" s="49"/>
      <c r="F1257" s="49"/>
      <c r="G1257" s="49"/>
      <c r="H1257" s="49"/>
      <c r="I1257" s="49"/>
      <c r="J1257" s="49"/>
      <c r="K1257" s="49"/>
      <c r="L1257" s="49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  <c r="X1257" s="49"/>
      <c r="Y1257" s="49"/>
    </row>
    <row r="1258" spans="1:25" ht="13.2" x14ac:dyDescent="0.25">
      <c r="A1258" s="45"/>
      <c r="B1258" s="46"/>
      <c r="C1258" s="47"/>
      <c r="D1258" s="47"/>
      <c r="E1258" s="49"/>
      <c r="F1258" s="49"/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</row>
    <row r="1259" spans="1:25" ht="13.2" x14ac:dyDescent="0.25">
      <c r="A1259" s="45"/>
      <c r="B1259" s="46"/>
      <c r="C1259" s="47"/>
      <c r="D1259" s="47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</row>
    <row r="1260" spans="1:25" ht="13.2" x14ac:dyDescent="0.25">
      <c r="A1260" s="45"/>
      <c r="B1260" s="46"/>
      <c r="C1260" s="47"/>
      <c r="D1260" s="47"/>
      <c r="E1260" s="49"/>
      <c r="F1260" s="49"/>
      <c r="G1260" s="49"/>
      <c r="H1260" s="49"/>
      <c r="I1260" s="49"/>
      <c r="J1260" s="49"/>
      <c r="K1260" s="49"/>
      <c r="L1260" s="49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  <c r="W1260" s="49"/>
      <c r="X1260" s="49"/>
      <c r="Y1260" s="49"/>
    </row>
    <row r="1261" spans="1:25" ht="13.2" x14ac:dyDescent="0.25">
      <c r="A1261" s="45"/>
      <c r="B1261" s="46"/>
      <c r="C1261" s="47"/>
      <c r="D1261" s="47"/>
      <c r="E1261" s="49"/>
      <c r="F1261" s="49"/>
      <c r="G1261" s="49"/>
      <c r="H1261" s="49"/>
      <c r="I1261" s="49"/>
      <c r="J1261" s="49"/>
      <c r="K1261" s="49"/>
      <c r="L1261" s="49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  <c r="W1261" s="49"/>
      <c r="X1261" s="49"/>
      <c r="Y1261" s="49"/>
    </row>
    <row r="1262" spans="1:25" ht="13.2" x14ac:dyDescent="0.25">
      <c r="A1262" s="45"/>
      <c r="B1262" s="46"/>
      <c r="C1262" s="47"/>
      <c r="D1262" s="47"/>
      <c r="E1262" s="49"/>
      <c r="F1262" s="49"/>
      <c r="G1262" s="49"/>
      <c r="H1262" s="49"/>
      <c r="I1262" s="49"/>
      <c r="J1262" s="49"/>
      <c r="K1262" s="49"/>
      <c r="L1262" s="49"/>
      <c r="M1262" s="49"/>
      <c r="N1262" s="49"/>
      <c r="O1262" s="49"/>
      <c r="P1262" s="49"/>
      <c r="Q1262" s="49"/>
      <c r="R1262" s="49"/>
      <c r="S1262" s="49"/>
      <c r="T1262" s="49"/>
      <c r="U1262" s="49"/>
      <c r="V1262" s="49"/>
      <c r="W1262" s="49"/>
      <c r="X1262" s="49"/>
      <c r="Y1262" s="49"/>
    </row>
    <row r="1263" spans="1:25" ht="13.2" x14ac:dyDescent="0.25">
      <c r="A1263" s="45"/>
      <c r="B1263" s="46"/>
      <c r="C1263" s="47"/>
      <c r="D1263" s="47"/>
      <c r="E1263" s="49"/>
      <c r="F1263" s="49"/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  <c r="X1263" s="49"/>
      <c r="Y1263" s="49"/>
    </row>
    <row r="1264" spans="1:25" ht="13.2" x14ac:dyDescent="0.25">
      <c r="A1264" s="45"/>
      <c r="B1264" s="46"/>
      <c r="C1264" s="47"/>
      <c r="D1264" s="47"/>
      <c r="E1264" s="49"/>
      <c r="F1264" s="49"/>
      <c r="G1264" s="49"/>
      <c r="H1264" s="49"/>
      <c r="I1264" s="49"/>
      <c r="J1264" s="49"/>
      <c r="K1264" s="49"/>
      <c r="L1264" s="49"/>
      <c r="M1264" s="49"/>
      <c r="N1264" s="49"/>
      <c r="O1264" s="49"/>
      <c r="P1264" s="49"/>
      <c r="Q1264" s="49"/>
      <c r="R1264" s="49"/>
      <c r="S1264" s="49"/>
      <c r="T1264" s="49"/>
      <c r="U1264" s="49"/>
      <c r="V1264" s="49"/>
      <c r="W1264" s="49"/>
      <c r="X1264" s="49"/>
      <c r="Y1264" s="49"/>
    </row>
    <row r="1265" spans="1:25" ht="13.2" x14ac:dyDescent="0.25">
      <c r="A1265" s="45"/>
      <c r="B1265" s="46"/>
      <c r="C1265" s="47"/>
      <c r="D1265" s="47"/>
      <c r="E1265" s="49"/>
      <c r="F1265" s="49"/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  <c r="X1265" s="49"/>
      <c r="Y1265" s="49"/>
    </row>
    <row r="1266" spans="1:25" ht="13.2" x14ac:dyDescent="0.25">
      <c r="A1266" s="45"/>
      <c r="B1266" s="46"/>
      <c r="C1266" s="47"/>
      <c r="D1266" s="47"/>
      <c r="E1266" s="49"/>
      <c r="F1266" s="49"/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  <c r="W1266" s="49"/>
      <c r="X1266" s="49"/>
      <c r="Y1266" s="49"/>
    </row>
    <row r="1267" spans="1:25" ht="13.2" x14ac:dyDescent="0.25">
      <c r="A1267" s="45"/>
      <c r="B1267" s="46"/>
      <c r="C1267" s="47"/>
      <c r="D1267" s="47"/>
      <c r="E1267" s="49"/>
      <c r="F1267" s="49"/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  <c r="X1267" s="49"/>
      <c r="Y1267" s="49"/>
    </row>
    <row r="1268" spans="1:25" ht="13.2" x14ac:dyDescent="0.25">
      <c r="A1268" s="45"/>
      <c r="B1268" s="46"/>
      <c r="C1268" s="47"/>
      <c r="D1268" s="47"/>
      <c r="E1268" s="49"/>
      <c r="F1268" s="49"/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  <c r="X1268" s="49"/>
      <c r="Y1268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A86E8"/>
    <outlinePr summaryBelow="0" summaryRight="0"/>
  </sheetPr>
  <dimension ref="A1:Y1268"/>
  <sheetViews>
    <sheetView tabSelected="1" workbookViewId="0">
      <selection activeCell="C2" sqref="C2:D19"/>
    </sheetView>
  </sheetViews>
  <sheetFormatPr defaultColWidth="14.44140625" defaultRowHeight="15.75" customHeight="1" x14ac:dyDescent="0.25"/>
  <cols>
    <col min="1" max="1" width="6.77734375" customWidth="1"/>
    <col min="2" max="2" width="53.44140625" customWidth="1"/>
    <col min="3" max="3" width="18.109375" customWidth="1"/>
    <col min="4" max="4" width="22.33203125" customWidth="1"/>
    <col min="5" max="5" width="11.33203125" customWidth="1"/>
    <col min="6" max="6" width="10.33203125" customWidth="1"/>
    <col min="7" max="7" width="12" customWidth="1"/>
    <col min="8" max="8" width="10" customWidth="1"/>
    <col min="9" max="9" width="9.109375" customWidth="1"/>
    <col min="10" max="11" width="8.77734375" customWidth="1"/>
    <col min="12" max="12" width="9" customWidth="1"/>
    <col min="13" max="13" width="8.33203125" customWidth="1"/>
    <col min="14" max="15" width="8.44140625" customWidth="1"/>
    <col min="16" max="16" width="8.109375" customWidth="1"/>
    <col min="17" max="17" width="7.6640625" customWidth="1"/>
    <col min="18" max="18" width="8" customWidth="1"/>
    <col min="19" max="19" width="6.6640625" customWidth="1"/>
    <col min="20" max="20" width="6.33203125" customWidth="1"/>
    <col min="21" max="21" width="5.77734375" customWidth="1"/>
    <col min="22" max="22" width="6.33203125" customWidth="1"/>
    <col min="23" max="23" width="6.44140625" customWidth="1"/>
    <col min="24" max="24" width="7.77734375" customWidth="1"/>
    <col min="25" max="25" width="6" customWidth="1"/>
  </cols>
  <sheetData>
    <row r="1" spans="1:25" ht="15.75" customHeight="1" x14ac:dyDescent="0.25">
      <c r="A1" s="3" t="s">
        <v>0</v>
      </c>
      <c r="B1" s="4" t="s">
        <v>1</v>
      </c>
      <c r="C1" s="6" t="s">
        <v>2</v>
      </c>
      <c r="D1" s="6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8">
        <v>1</v>
      </c>
      <c r="B2" s="10" t="s">
        <v>11</v>
      </c>
      <c r="E2" s="12" t="s">
        <v>13</v>
      </c>
      <c r="F2" s="12" t="s">
        <v>13</v>
      </c>
      <c r="G2" s="12">
        <v>1</v>
      </c>
      <c r="H2" s="13">
        <v>15500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.75" customHeight="1" x14ac:dyDescent="0.25">
      <c r="A3" s="8">
        <v>2</v>
      </c>
      <c r="B3" s="17" t="s">
        <v>34</v>
      </c>
      <c r="E3" s="12" t="s">
        <v>13</v>
      </c>
      <c r="F3" s="12" t="s">
        <v>13</v>
      </c>
      <c r="G3" s="12">
        <v>1</v>
      </c>
      <c r="H3" s="18">
        <v>0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.75" customHeight="1" x14ac:dyDescent="0.25">
      <c r="A4" s="8">
        <v>3</v>
      </c>
      <c r="B4" s="17" t="s">
        <v>45</v>
      </c>
      <c r="E4" s="12" t="s">
        <v>13</v>
      </c>
      <c r="F4" s="12" t="s">
        <v>13</v>
      </c>
      <c r="G4" s="12">
        <v>1</v>
      </c>
      <c r="H4" s="13">
        <v>8000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20"/>
      <c r="T4" s="20"/>
      <c r="U4" s="20"/>
      <c r="V4" s="20"/>
      <c r="W4" s="20"/>
      <c r="X4" s="20"/>
      <c r="Y4" s="14"/>
    </row>
    <row r="5" spans="1:25" ht="15.75" customHeight="1" x14ac:dyDescent="0.25">
      <c r="A5" s="8">
        <v>4</v>
      </c>
      <c r="B5" s="17" t="s">
        <v>57</v>
      </c>
      <c r="E5" s="12" t="s">
        <v>13</v>
      </c>
      <c r="F5" s="12" t="s">
        <v>13</v>
      </c>
      <c r="G5" s="12">
        <v>1</v>
      </c>
      <c r="H5" s="18">
        <v>0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5" ht="15.75" customHeight="1" x14ac:dyDescent="0.25">
      <c r="A6" s="8">
        <v>5</v>
      </c>
      <c r="B6" s="23" t="s">
        <v>62</v>
      </c>
      <c r="E6" s="12" t="s">
        <v>13</v>
      </c>
      <c r="F6" s="12" t="s">
        <v>13</v>
      </c>
      <c r="G6" s="12">
        <v>1</v>
      </c>
      <c r="H6" s="18">
        <v>0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15.75" customHeight="1" x14ac:dyDescent="0.25">
      <c r="A7" s="8">
        <v>6</v>
      </c>
      <c r="B7" s="17" t="s">
        <v>64</v>
      </c>
      <c r="E7" s="12" t="s">
        <v>13</v>
      </c>
      <c r="F7" s="12" t="s">
        <v>13</v>
      </c>
      <c r="G7" s="12">
        <v>1</v>
      </c>
      <c r="H7" s="18">
        <v>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15.75" customHeight="1" x14ac:dyDescent="0.25">
      <c r="A8" s="8">
        <v>7</v>
      </c>
      <c r="B8" s="17" t="s">
        <v>66</v>
      </c>
      <c r="E8" s="12" t="s">
        <v>13</v>
      </c>
      <c r="F8" s="12" t="s">
        <v>13</v>
      </c>
      <c r="G8" s="12">
        <v>1</v>
      </c>
      <c r="H8" s="18">
        <v>0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15.75" customHeight="1" x14ac:dyDescent="0.25">
      <c r="A9" s="8">
        <v>8</v>
      </c>
      <c r="B9" s="17" t="s">
        <v>68</v>
      </c>
      <c r="E9" s="12" t="s">
        <v>13</v>
      </c>
      <c r="F9" s="12" t="s">
        <v>13</v>
      </c>
      <c r="G9" s="12">
        <v>1</v>
      </c>
      <c r="H9" s="18">
        <v>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25" ht="15.75" customHeight="1" x14ac:dyDescent="0.25">
      <c r="A10" s="8">
        <v>9</v>
      </c>
      <c r="B10" s="17" t="s">
        <v>74</v>
      </c>
      <c r="E10" s="12" t="s">
        <v>13</v>
      </c>
      <c r="F10" s="12" t="s">
        <v>13</v>
      </c>
      <c r="G10" s="12">
        <v>1</v>
      </c>
      <c r="H10" s="18">
        <v>19990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spans="1:25" ht="15.75" customHeight="1" x14ac:dyDescent="0.25">
      <c r="A11" s="8">
        <v>10</v>
      </c>
      <c r="B11" s="17" t="s">
        <v>78</v>
      </c>
      <c r="E11" s="12" t="s">
        <v>13</v>
      </c>
      <c r="F11" s="12" t="s">
        <v>13</v>
      </c>
      <c r="G11" s="12">
        <v>1</v>
      </c>
      <c r="H11" s="18">
        <v>0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5" ht="15.75" customHeight="1" x14ac:dyDescent="0.25">
      <c r="A12" s="8">
        <v>11</v>
      </c>
      <c r="B12" s="26" t="s">
        <v>79</v>
      </c>
      <c r="E12" s="12" t="s">
        <v>13</v>
      </c>
      <c r="F12" s="12" t="s">
        <v>13</v>
      </c>
      <c r="G12" s="12">
        <v>1</v>
      </c>
      <c r="H12" s="13">
        <v>1000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5" ht="15.75" customHeight="1" x14ac:dyDescent="0.25">
      <c r="A13" s="8">
        <v>12</v>
      </c>
      <c r="B13" s="17" t="s">
        <v>94</v>
      </c>
      <c r="E13" s="12" t="s">
        <v>13</v>
      </c>
      <c r="F13" s="12" t="s">
        <v>13</v>
      </c>
      <c r="G13" s="12">
        <v>1</v>
      </c>
      <c r="H13" s="18">
        <v>0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5" ht="15.75" customHeight="1" x14ac:dyDescent="0.25">
      <c r="A14" s="8">
        <v>13</v>
      </c>
      <c r="B14" s="27" t="s">
        <v>99</v>
      </c>
      <c r="E14" s="12" t="s">
        <v>13</v>
      </c>
      <c r="F14" s="12" t="s">
        <v>13</v>
      </c>
      <c r="G14" s="12">
        <v>1</v>
      </c>
      <c r="H14" s="18">
        <v>0</v>
      </c>
      <c r="I14" s="20"/>
      <c r="J14" s="20"/>
      <c r="K14" s="20"/>
      <c r="L14" s="20"/>
      <c r="M14" s="20"/>
      <c r="N14" s="20"/>
      <c r="O14" s="20"/>
      <c r="P14" s="20"/>
      <c r="Q14" s="29"/>
      <c r="R14" s="20"/>
      <c r="S14" s="20"/>
      <c r="T14" s="20"/>
      <c r="U14" s="20"/>
      <c r="V14" s="20"/>
      <c r="W14" s="20"/>
      <c r="X14" s="20"/>
      <c r="Y14" s="20"/>
    </row>
    <row r="15" spans="1:25" ht="15.75" customHeight="1" x14ac:dyDescent="0.25">
      <c r="A15" s="8" t="s">
        <v>113</v>
      </c>
      <c r="B15" s="17" t="s">
        <v>114</v>
      </c>
      <c r="E15" s="12" t="s">
        <v>13</v>
      </c>
      <c r="F15" s="12" t="s">
        <v>13</v>
      </c>
      <c r="G15" s="12">
        <v>1</v>
      </c>
      <c r="H15" s="18">
        <v>0</v>
      </c>
      <c r="I15" s="20"/>
      <c r="J15" s="20"/>
      <c r="K15" s="20"/>
      <c r="L15" s="20"/>
      <c r="M15" s="20"/>
      <c r="N15" s="20"/>
      <c r="O15" s="20"/>
      <c r="P15" s="20"/>
      <c r="Q15" s="29"/>
      <c r="R15" s="20"/>
      <c r="S15" s="20"/>
      <c r="T15" s="20"/>
      <c r="U15" s="20"/>
      <c r="V15" s="20"/>
      <c r="W15" s="20"/>
      <c r="X15" s="20"/>
      <c r="Y15" s="20"/>
    </row>
    <row r="16" spans="1:25" ht="15.75" customHeight="1" x14ac:dyDescent="0.25">
      <c r="A16" s="8">
        <v>14</v>
      </c>
      <c r="B16" s="27" t="s">
        <v>117</v>
      </c>
      <c r="E16" s="12" t="s">
        <v>13</v>
      </c>
      <c r="F16" s="12" t="s">
        <v>13</v>
      </c>
      <c r="G16" s="12">
        <v>1</v>
      </c>
      <c r="H16" s="13">
        <v>18000</v>
      </c>
      <c r="I16" s="14"/>
      <c r="J16" s="14"/>
      <c r="K16" s="20"/>
      <c r="L16" s="14"/>
      <c r="M16" s="14"/>
      <c r="N16" s="14"/>
      <c r="O16" s="14"/>
      <c r="P16" s="14"/>
      <c r="Q16" s="14"/>
      <c r="R16" s="14"/>
      <c r="S16" s="20"/>
      <c r="T16" s="29"/>
      <c r="U16" s="29"/>
      <c r="V16" s="29"/>
      <c r="W16" s="29"/>
      <c r="X16" s="29"/>
      <c r="Y16" s="14"/>
    </row>
    <row r="17" spans="1:25" ht="15.75" customHeight="1" x14ac:dyDescent="0.25">
      <c r="A17" s="8">
        <v>15</v>
      </c>
      <c r="B17" s="27" t="s">
        <v>118</v>
      </c>
      <c r="E17" s="12" t="s">
        <v>13</v>
      </c>
      <c r="F17" s="12" t="s">
        <v>13</v>
      </c>
      <c r="G17" s="12">
        <v>1</v>
      </c>
      <c r="H17" s="18">
        <v>0</v>
      </c>
      <c r="I17" s="14"/>
      <c r="J17" s="14"/>
      <c r="K17" s="20"/>
      <c r="L17" s="14"/>
      <c r="M17" s="14"/>
      <c r="N17" s="14"/>
      <c r="O17" s="14"/>
      <c r="P17" s="14"/>
      <c r="Q17" s="14"/>
      <c r="R17" s="14"/>
      <c r="S17" s="29"/>
      <c r="T17" s="29"/>
      <c r="U17" s="29"/>
      <c r="V17" s="29"/>
      <c r="W17" s="29"/>
      <c r="X17" s="20"/>
      <c r="Y17" s="14"/>
    </row>
    <row r="18" spans="1:25" ht="15.75" customHeight="1" x14ac:dyDescent="0.25">
      <c r="A18" s="8">
        <v>16</v>
      </c>
      <c r="B18" s="27" t="s">
        <v>120</v>
      </c>
      <c r="E18" s="12" t="s">
        <v>13</v>
      </c>
      <c r="F18" s="12" t="s">
        <v>13</v>
      </c>
      <c r="G18" s="12">
        <v>1</v>
      </c>
      <c r="H18" s="18">
        <v>0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5.75" customHeight="1" x14ac:dyDescent="0.25">
      <c r="A19" s="8">
        <v>17</v>
      </c>
      <c r="B19" s="30" t="s">
        <v>124</v>
      </c>
      <c r="E19" s="12" t="s">
        <v>13</v>
      </c>
      <c r="F19" s="12" t="s">
        <v>13</v>
      </c>
      <c r="G19" s="12">
        <v>1</v>
      </c>
      <c r="H19" s="18">
        <v>0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5.75" customHeight="1" x14ac:dyDescent="0.25">
      <c r="A20" s="8"/>
      <c r="B20" s="31"/>
      <c r="C20" s="19"/>
      <c r="D20" s="11"/>
      <c r="E20" s="21"/>
      <c r="F20" s="21"/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1:25" ht="15.75" customHeight="1" x14ac:dyDescent="0.25">
      <c r="A21" s="8"/>
      <c r="B21" s="25"/>
      <c r="C21" s="19"/>
      <c r="D21" s="11"/>
      <c r="E21" s="21"/>
      <c r="F21" s="21"/>
      <c r="G21" s="21"/>
      <c r="H21" s="20"/>
      <c r="I21" s="20"/>
      <c r="J21" s="20"/>
      <c r="K21" s="20"/>
      <c r="L21" s="20"/>
      <c r="M21" s="20"/>
      <c r="N21" s="14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1:25" ht="15.75" customHeight="1" x14ac:dyDescent="0.25">
      <c r="A22" s="8"/>
      <c r="B22" s="25"/>
      <c r="C22" s="19"/>
      <c r="D22" s="11"/>
      <c r="E22" s="32"/>
      <c r="F22" s="32"/>
      <c r="G22" s="32"/>
      <c r="H22" s="20"/>
      <c r="I22" s="20"/>
      <c r="J22" s="20"/>
      <c r="K22" s="20"/>
      <c r="L22" s="20"/>
      <c r="M22" s="20"/>
      <c r="N22" s="14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5.75" customHeight="1" x14ac:dyDescent="0.25">
      <c r="A23" s="8"/>
      <c r="B23" s="25"/>
      <c r="C23" s="19"/>
      <c r="D23" s="11"/>
      <c r="E23" s="21"/>
      <c r="F23" s="21"/>
      <c r="G23" s="21"/>
      <c r="H23" s="3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34"/>
      <c r="T23" s="20"/>
      <c r="U23" s="20"/>
      <c r="V23" s="20"/>
      <c r="W23" s="34"/>
      <c r="X23" s="20"/>
      <c r="Y23" s="20"/>
    </row>
    <row r="24" spans="1:25" ht="15.75" customHeight="1" x14ac:dyDescent="0.25">
      <c r="A24" s="8"/>
      <c r="B24" s="25"/>
      <c r="C24" s="35"/>
      <c r="D24" s="11"/>
      <c r="E24" s="21"/>
      <c r="F24" s="21"/>
      <c r="G24" s="21"/>
      <c r="H24" s="20"/>
      <c r="I24" s="20"/>
      <c r="J24" s="20"/>
      <c r="K24" s="20"/>
      <c r="L24" s="20"/>
      <c r="M24" s="20"/>
      <c r="N24" s="14"/>
      <c r="O24" s="20"/>
      <c r="P24" s="20"/>
      <c r="Q24" s="20"/>
      <c r="R24" s="20"/>
      <c r="S24" s="20"/>
      <c r="T24" s="36"/>
      <c r="U24" s="20"/>
      <c r="V24" s="20"/>
      <c r="W24" s="20"/>
      <c r="X24" s="20"/>
      <c r="Y24" s="20"/>
    </row>
    <row r="25" spans="1:25" ht="15.75" customHeight="1" x14ac:dyDescent="0.25">
      <c r="A25" s="8"/>
      <c r="B25" s="25"/>
      <c r="C25" s="19"/>
      <c r="D25" s="11"/>
      <c r="E25" s="21"/>
      <c r="F25" s="21"/>
      <c r="G25" s="21"/>
      <c r="H25" s="20"/>
      <c r="I25" s="20"/>
      <c r="J25" s="20"/>
      <c r="K25" s="20"/>
      <c r="L25" s="20"/>
      <c r="M25" s="20"/>
      <c r="N25" s="14"/>
      <c r="O25" s="20"/>
      <c r="P25" s="20"/>
      <c r="Q25" s="20"/>
      <c r="R25" s="20"/>
      <c r="S25" s="20"/>
      <c r="T25" s="36"/>
      <c r="U25" s="20"/>
      <c r="V25" s="20"/>
      <c r="W25" s="20"/>
      <c r="X25" s="20"/>
      <c r="Y25" s="20"/>
    </row>
    <row r="26" spans="1:25" ht="15.75" customHeight="1" x14ac:dyDescent="0.25">
      <c r="A26" s="8"/>
      <c r="B26" s="15"/>
      <c r="C26" s="19"/>
      <c r="D26" s="11"/>
      <c r="E26" s="21"/>
      <c r="F26" s="21"/>
      <c r="G26" s="21"/>
      <c r="H26" s="20"/>
      <c r="I26" s="20"/>
      <c r="J26" s="20"/>
      <c r="K26" s="20"/>
      <c r="L26" s="20"/>
      <c r="M26" s="20"/>
      <c r="N26" s="14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spans="1:25" ht="15.75" customHeight="1" x14ac:dyDescent="0.25">
      <c r="A27" s="8"/>
      <c r="B27" s="25"/>
      <c r="C27" s="19"/>
      <c r="D27" s="11"/>
      <c r="E27" s="21"/>
      <c r="F27" s="21"/>
      <c r="G27" s="21"/>
      <c r="H27" s="20"/>
      <c r="I27" s="20"/>
      <c r="J27" s="20"/>
      <c r="K27" s="20"/>
      <c r="L27" s="20"/>
      <c r="M27" s="20"/>
      <c r="N27" s="14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spans="1:25" ht="15.75" customHeight="1" x14ac:dyDescent="0.25">
      <c r="A28" s="8"/>
      <c r="B28" s="25"/>
      <c r="C28" s="19"/>
      <c r="D28" s="11"/>
      <c r="E28" s="37"/>
      <c r="F28" s="37"/>
      <c r="G28" s="37"/>
      <c r="H28" s="20"/>
      <c r="I28" s="20"/>
      <c r="J28" s="20"/>
      <c r="K28" s="8"/>
      <c r="L28" s="8"/>
      <c r="M28" s="8"/>
      <c r="N28" s="20"/>
      <c r="O28" s="20"/>
      <c r="P28" s="20"/>
      <c r="Q28" s="20"/>
      <c r="R28" s="20"/>
      <c r="S28" s="20"/>
      <c r="T28" s="29"/>
      <c r="U28" s="29"/>
      <c r="V28" s="29"/>
      <c r="W28" s="20"/>
      <c r="X28" s="20"/>
      <c r="Y28" s="20"/>
    </row>
    <row r="29" spans="1:25" ht="15.75" customHeight="1" x14ac:dyDescent="0.25">
      <c r="A29" s="8"/>
      <c r="B29" s="25"/>
      <c r="C29" s="19"/>
      <c r="D29" s="11"/>
      <c r="E29" s="38"/>
      <c r="F29" s="38"/>
      <c r="G29" s="38"/>
      <c r="H29" s="20"/>
      <c r="I29" s="20"/>
      <c r="J29" s="20"/>
      <c r="K29" s="20"/>
      <c r="L29" s="20"/>
      <c r="M29" s="20"/>
      <c r="N29" s="14"/>
      <c r="O29" s="20"/>
      <c r="P29" s="20"/>
      <c r="Q29" s="8"/>
      <c r="R29" s="20"/>
      <c r="S29" s="20"/>
      <c r="T29" s="20"/>
      <c r="U29" s="20"/>
      <c r="V29" s="20"/>
      <c r="W29" s="20"/>
      <c r="X29" s="20"/>
      <c r="Y29" s="20"/>
    </row>
    <row r="30" spans="1:25" ht="15.75" customHeight="1" x14ac:dyDescent="0.25">
      <c r="A30" s="8"/>
      <c r="B30" s="25"/>
      <c r="C30" s="19"/>
      <c r="D30" s="11"/>
      <c r="E30" s="32"/>
      <c r="F30" s="32"/>
      <c r="G30" s="32"/>
      <c r="H30" s="20"/>
      <c r="I30" s="20"/>
      <c r="J30" s="20"/>
      <c r="K30" s="20"/>
      <c r="L30" s="20"/>
      <c r="M30" s="20"/>
      <c r="N30" s="14"/>
      <c r="O30" s="20"/>
      <c r="P30" s="20"/>
      <c r="Q30" s="29"/>
      <c r="R30" s="20"/>
      <c r="S30" s="20"/>
      <c r="T30" s="20"/>
      <c r="U30" s="20"/>
      <c r="V30" s="20"/>
      <c r="W30" s="20"/>
      <c r="X30" s="20"/>
      <c r="Y30" s="20"/>
    </row>
    <row r="31" spans="1:25" ht="15.75" customHeight="1" x14ac:dyDescent="0.25">
      <c r="A31" s="8"/>
      <c r="B31" s="25"/>
      <c r="C31" s="19"/>
      <c r="D31" s="11"/>
      <c r="E31" s="38"/>
      <c r="F31" s="38"/>
      <c r="G31" s="38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ht="15.75" customHeight="1" x14ac:dyDescent="0.25">
      <c r="A32" s="8"/>
      <c r="B32" s="25"/>
      <c r="C32" s="19"/>
      <c r="D32" s="11"/>
      <c r="E32" s="32"/>
      <c r="F32" s="32"/>
      <c r="G32" s="32"/>
      <c r="H32" s="20"/>
      <c r="I32" s="20"/>
      <c r="J32" s="20"/>
      <c r="K32" s="20"/>
      <c r="L32" s="20"/>
      <c r="M32" s="20"/>
      <c r="N32" s="14"/>
      <c r="O32" s="20"/>
      <c r="P32" s="20"/>
      <c r="Q32" s="20"/>
      <c r="R32" s="20"/>
      <c r="S32" s="20"/>
      <c r="T32" s="29"/>
      <c r="U32" s="29"/>
      <c r="V32" s="29"/>
      <c r="W32" s="29"/>
      <c r="X32" s="20"/>
      <c r="Y32" s="20"/>
    </row>
    <row r="33" spans="1:25" ht="15.75" customHeight="1" x14ac:dyDescent="0.25">
      <c r="A33" s="8"/>
      <c r="B33" s="39"/>
      <c r="C33" s="40"/>
      <c r="D33" s="11"/>
      <c r="E33" s="21"/>
      <c r="F33" s="21"/>
      <c r="G33" s="21"/>
      <c r="H33" s="20"/>
      <c r="I33" s="20"/>
      <c r="J33" s="20"/>
      <c r="K33" s="20"/>
      <c r="L33" s="20"/>
      <c r="M33" s="20"/>
      <c r="N33" s="14"/>
      <c r="O33" s="20"/>
      <c r="P33" s="20"/>
      <c r="Q33" s="20"/>
      <c r="R33" s="20"/>
      <c r="S33" s="20"/>
      <c r="T33" s="29"/>
      <c r="U33" s="29"/>
      <c r="V33" s="29"/>
      <c r="W33" s="29"/>
      <c r="X33" s="20"/>
      <c r="Y33" s="20"/>
    </row>
    <row r="34" spans="1:25" ht="15.75" customHeight="1" x14ac:dyDescent="0.25">
      <c r="A34" s="8"/>
      <c r="B34" s="39"/>
      <c r="C34" s="40"/>
      <c r="D34" s="11"/>
      <c r="E34" s="21"/>
      <c r="F34" s="21"/>
      <c r="G34" s="21"/>
      <c r="H34" s="20"/>
      <c r="I34" s="20"/>
      <c r="J34" s="20"/>
      <c r="K34" s="20"/>
      <c r="L34" s="20"/>
      <c r="M34" s="20"/>
      <c r="N34" s="14"/>
      <c r="O34" s="20"/>
      <c r="P34" s="20"/>
      <c r="Q34" s="20"/>
      <c r="R34" s="20"/>
      <c r="S34" s="20"/>
      <c r="T34" s="29"/>
      <c r="U34" s="29"/>
      <c r="V34" s="29"/>
      <c r="W34" s="20"/>
      <c r="X34" s="20"/>
      <c r="Y34" s="20"/>
    </row>
    <row r="35" spans="1:25" ht="15.75" customHeight="1" x14ac:dyDescent="0.25">
      <c r="A35" s="8"/>
      <c r="B35" s="39"/>
      <c r="C35" s="40"/>
      <c r="D35" s="11"/>
      <c r="E35" s="32"/>
      <c r="F35" s="32"/>
      <c r="G35" s="32"/>
      <c r="H35" s="20"/>
      <c r="I35" s="20"/>
      <c r="J35" s="20"/>
      <c r="K35" s="20"/>
      <c r="L35" s="20"/>
      <c r="M35" s="20"/>
      <c r="N35" s="14"/>
      <c r="O35" s="20"/>
      <c r="P35" s="20"/>
      <c r="Q35" s="20"/>
      <c r="R35" s="20"/>
      <c r="S35" s="29"/>
      <c r="T35" s="29"/>
      <c r="U35" s="29"/>
      <c r="V35" s="29"/>
      <c r="W35" s="29"/>
      <c r="X35" s="20"/>
      <c r="Y35" s="20"/>
    </row>
    <row r="36" spans="1:25" ht="15.75" customHeight="1" x14ac:dyDescent="0.25">
      <c r="A36" s="8"/>
      <c r="B36" s="41"/>
      <c r="C36" s="11"/>
      <c r="D36" s="11"/>
      <c r="E36" s="21"/>
      <c r="F36" s="21"/>
      <c r="G36" s="21"/>
      <c r="H36" s="20"/>
      <c r="I36" s="20"/>
      <c r="J36" s="20"/>
      <c r="K36" s="20"/>
      <c r="L36" s="20"/>
      <c r="M36" s="8"/>
      <c r="N36" s="14"/>
      <c r="O36" s="20"/>
      <c r="P36" s="20"/>
      <c r="Q36" s="20"/>
      <c r="R36" s="20"/>
      <c r="S36" s="29"/>
      <c r="T36" s="29"/>
      <c r="U36" s="29"/>
      <c r="V36" s="29"/>
      <c r="W36" s="29"/>
      <c r="X36" s="20"/>
      <c r="Y36" s="20"/>
    </row>
    <row r="37" spans="1:25" ht="15.75" customHeight="1" x14ac:dyDescent="0.25">
      <c r="A37" s="8"/>
      <c r="B37" s="41"/>
      <c r="C37" s="11"/>
      <c r="D37" s="11"/>
      <c r="E37" s="21"/>
      <c r="F37" s="21"/>
      <c r="G37" s="21"/>
      <c r="H37" s="20"/>
      <c r="I37" s="20"/>
      <c r="J37" s="20"/>
      <c r="K37" s="20"/>
      <c r="L37" s="20"/>
      <c r="M37" s="20"/>
      <c r="N37" s="14"/>
      <c r="O37" s="20"/>
      <c r="P37" s="20"/>
      <c r="Q37" s="20"/>
      <c r="R37" s="20"/>
      <c r="S37" s="20"/>
      <c r="T37" s="29"/>
      <c r="U37" s="29"/>
      <c r="V37" s="29"/>
      <c r="W37" s="29"/>
      <c r="X37" s="20"/>
      <c r="Y37" s="20"/>
    </row>
    <row r="38" spans="1:25" ht="15.75" customHeight="1" x14ac:dyDescent="0.25">
      <c r="A38" s="8"/>
      <c r="B38" s="41"/>
      <c r="C38" s="11"/>
      <c r="D38" s="11"/>
      <c r="E38" s="21"/>
      <c r="F38" s="21"/>
      <c r="G38" s="21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9"/>
      <c r="U38" s="29"/>
      <c r="V38" s="29"/>
      <c r="W38" s="29"/>
      <c r="X38" s="29"/>
      <c r="Y38" s="20"/>
    </row>
    <row r="39" spans="1:25" ht="15.75" customHeight="1" x14ac:dyDescent="0.25">
      <c r="A39" s="8"/>
      <c r="B39" s="42"/>
      <c r="C39" s="11"/>
      <c r="D39" s="11"/>
      <c r="E39" s="8"/>
      <c r="F39" s="8"/>
      <c r="G39" s="8"/>
      <c r="H39" s="8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9"/>
      <c r="T39" s="29"/>
      <c r="U39" s="29"/>
      <c r="V39" s="29"/>
      <c r="W39" s="29"/>
      <c r="X39" s="20"/>
      <c r="Y39" s="20"/>
    </row>
    <row r="40" spans="1:25" ht="15.75" customHeight="1" x14ac:dyDescent="0.25">
      <c r="A40" s="8"/>
      <c r="B40" s="42"/>
      <c r="C40" s="11"/>
      <c r="D40" s="11"/>
      <c r="E40" s="8"/>
      <c r="F40" s="8"/>
      <c r="G40" s="8"/>
      <c r="H40" s="20"/>
      <c r="I40" s="20"/>
      <c r="J40" s="20"/>
      <c r="K40" s="20"/>
      <c r="L40" s="20"/>
      <c r="M40" s="20"/>
      <c r="N40" s="20"/>
      <c r="O40" s="20"/>
      <c r="P40" s="20"/>
      <c r="Q40" s="29"/>
      <c r="R40" s="20"/>
      <c r="S40" s="20"/>
      <c r="T40" s="20"/>
      <c r="U40" s="20"/>
      <c r="V40" s="20"/>
      <c r="W40" s="20"/>
      <c r="X40" s="20"/>
      <c r="Y40" s="20"/>
    </row>
    <row r="41" spans="1:25" ht="15.75" customHeight="1" x14ac:dyDescent="0.25">
      <c r="A41" s="8"/>
      <c r="B41" s="42"/>
      <c r="C41" s="11"/>
      <c r="D41" s="11"/>
      <c r="E41" s="8"/>
      <c r="F41" s="8"/>
      <c r="G41" s="8"/>
      <c r="H41" s="8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ht="15.75" customHeight="1" x14ac:dyDescent="0.25">
      <c r="A42" s="8"/>
      <c r="B42" s="42"/>
      <c r="C42" s="11"/>
      <c r="D42" s="11"/>
      <c r="E42" s="8"/>
      <c r="F42" s="8"/>
      <c r="G42" s="8"/>
      <c r="H42" s="20"/>
      <c r="I42" s="20"/>
      <c r="J42" s="20"/>
      <c r="K42" s="20"/>
      <c r="L42" s="20"/>
      <c r="M42" s="20"/>
      <c r="N42" s="20"/>
      <c r="O42" s="20"/>
      <c r="P42" s="20"/>
      <c r="Q42" s="29"/>
      <c r="R42" s="20"/>
      <c r="S42" s="20"/>
      <c r="T42" s="20"/>
      <c r="U42" s="20"/>
      <c r="V42" s="20"/>
      <c r="W42" s="20"/>
      <c r="X42" s="20"/>
      <c r="Y42" s="20"/>
    </row>
    <row r="43" spans="1:25" ht="15.75" customHeight="1" x14ac:dyDescent="0.25">
      <c r="A43" s="8"/>
      <c r="B43" s="42"/>
      <c r="C43" s="11"/>
      <c r="D43" s="11"/>
      <c r="E43" s="8"/>
      <c r="F43" s="8"/>
      <c r="G43" s="8"/>
      <c r="H43" s="8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ht="15.75" customHeight="1" x14ac:dyDescent="0.25">
      <c r="A44" s="8"/>
      <c r="B44" s="42"/>
      <c r="C44" s="11"/>
      <c r="D44" s="11"/>
      <c r="E44" s="8"/>
      <c r="F44" s="8"/>
      <c r="G44" s="8"/>
      <c r="H44" s="8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ht="15.75" customHeight="1" x14ac:dyDescent="0.25">
      <c r="A45" s="8"/>
      <c r="B45" s="42"/>
      <c r="C45" s="11"/>
      <c r="D45" s="11"/>
      <c r="E45" s="8"/>
      <c r="F45" s="8"/>
      <c r="G45" s="8"/>
      <c r="H45" s="8"/>
      <c r="I45" s="20"/>
      <c r="J45" s="20"/>
      <c r="K45" s="20"/>
      <c r="L45" s="20"/>
      <c r="M45" s="20"/>
      <c r="N45" s="20"/>
      <c r="O45" s="20"/>
      <c r="P45" s="20"/>
      <c r="Q45" s="29"/>
      <c r="R45" s="20"/>
      <c r="S45" s="20"/>
      <c r="T45" s="20"/>
      <c r="U45" s="20"/>
      <c r="V45" s="20"/>
      <c r="W45" s="20"/>
      <c r="X45" s="20"/>
      <c r="Y45" s="20"/>
    </row>
    <row r="46" spans="1:25" ht="15.75" customHeight="1" x14ac:dyDescent="0.25">
      <c r="A46" s="8"/>
      <c r="B46" s="42"/>
      <c r="C46" s="11"/>
      <c r="D46" s="11"/>
      <c r="E46" s="8"/>
      <c r="F46" s="8"/>
      <c r="G46" s="8"/>
      <c r="H46" s="8"/>
      <c r="I46" s="20"/>
      <c r="J46" s="20"/>
      <c r="K46" s="20"/>
      <c r="L46" s="20"/>
      <c r="M46" s="20"/>
      <c r="N46" s="20"/>
      <c r="O46" s="20"/>
      <c r="P46" s="20"/>
      <c r="Q46" s="29"/>
      <c r="R46" s="20"/>
      <c r="S46" s="20"/>
      <c r="T46" s="20"/>
      <c r="U46" s="20"/>
      <c r="V46" s="20"/>
      <c r="W46" s="20"/>
      <c r="X46" s="20"/>
      <c r="Y46" s="20"/>
    </row>
    <row r="47" spans="1:25" ht="15.75" customHeight="1" x14ac:dyDescent="0.25">
      <c r="A47" s="8"/>
      <c r="B47" s="42"/>
      <c r="C47" s="11"/>
      <c r="D47" s="11"/>
      <c r="E47" s="8"/>
      <c r="F47" s="8"/>
      <c r="G47" s="8"/>
      <c r="H47" s="20"/>
      <c r="I47" s="20"/>
      <c r="J47" s="20"/>
      <c r="K47" s="20"/>
      <c r="L47" s="20"/>
      <c r="M47" s="20"/>
      <c r="N47" s="20"/>
      <c r="O47" s="20"/>
      <c r="P47" s="20"/>
      <c r="Q47" s="29"/>
      <c r="R47" s="20"/>
      <c r="S47" s="20"/>
      <c r="T47" s="20"/>
      <c r="U47" s="20"/>
      <c r="V47" s="20"/>
      <c r="W47" s="20"/>
      <c r="X47" s="20"/>
      <c r="Y47" s="20"/>
    </row>
    <row r="48" spans="1:25" ht="13.2" x14ac:dyDescent="0.25">
      <c r="A48" s="45"/>
      <c r="B48" s="46"/>
      <c r="C48" s="47"/>
      <c r="D48" s="47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spans="1:25" ht="13.2" x14ac:dyDescent="0.25">
      <c r="A49" s="45"/>
      <c r="B49" s="46"/>
      <c r="C49" s="47"/>
      <c r="D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spans="1:25" ht="13.2" x14ac:dyDescent="0.25">
      <c r="A50" s="45"/>
      <c r="B50" s="46"/>
      <c r="C50" s="47"/>
      <c r="D50" s="47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spans="1:25" ht="13.2" x14ac:dyDescent="0.25">
      <c r="A51" s="45"/>
      <c r="B51" s="46"/>
      <c r="C51" s="47"/>
      <c r="D51" s="4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spans="1:25" ht="13.2" x14ac:dyDescent="0.25">
      <c r="A52" s="45"/>
      <c r="B52" s="46"/>
      <c r="C52" s="47"/>
      <c r="D52" s="4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spans="1:25" ht="13.2" x14ac:dyDescent="0.25">
      <c r="A53" s="45"/>
      <c r="B53" s="46"/>
      <c r="C53" s="47"/>
      <c r="D53" s="47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spans="1:25" ht="13.2" x14ac:dyDescent="0.25">
      <c r="A54" s="45"/>
      <c r="B54" s="46"/>
      <c r="C54" s="47"/>
      <c r="D54" s="47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spans="1:25" ht="13.2" x14ac:dyDescent="0.25">
      <c r="A55" s="45"/>
      <c r="B55" s="46"/>
      <c r="C55" s="47"/>
      <c r="D55" s="47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spans="1:25" ht="13.2" x14ac:dyDescent="0.25">
      <c r="A56" s="45"/>
      <c r="B56" s="46"/>
      <c r="C56" s="47"/>
      <c r="D56" s="47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spans="1:25" ht="13.2" x14ac:dyDescent="0.25">
      <c r="A57" s="45"/>
      <c r="B57" s="46"/>
      <c r="C57" s="47"/>
      <c r="D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spans="1:25" ht="13.2" x14ac:dyDescent="0.25">
      <c r="A58" s="45"/>
      <c r="B58" s="46"/>
      <c r="C58" s="47"/>
      <c r="D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spans="1:25" ht="13.2" x14ac:dyDescent="0.25">
      <c r="A59" s="45"/>
      <c r="B59" s="46"/>
      <c r="C59" s="47"/>
      <c r="D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spans="1:25" ht="13.2" x14ac:dyDescent="0.25">
      <c r="A60" s="45"/>
      <c r="B60" s="46"/>
      <c r="C60" s="47"/>
      <c r="D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spans="1:25" ht="13.2" x14ac:dyDescent="0.25">
      <c r="A61" s="45"/>
      <c r="B61" s="46"/>
      <c r="C61" s="47"/>
      <c r="D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spans="1:25" ht="13.2" x14ac:dyDescent="0.25">
      <c r="A62" s="45"/>
      <c r="B62" s="46"/>
      <c r="C62" s="47"/>
      <c r="D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spans="1:25" ht="13.2" x14ac:dyDescent="0.25">
      <c r="A63" s="45"/>
      <c r="B63" s="46"/>
      <c r="C63" s="47"/>
      <c r="D63" s="4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spans="1:25" ht="13.2" x14ac:dyDescent="0.25">
      <c r="A64" s="45"/>
      <c r="B64" s="46"/>
      <c r="C64" s="47"/>
      <c r="D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spans="1:25" ht="13.2" x14ac:dyDescent="0.25">
      <c r="A65" s="45"/>
      <c r="B65" s="46"/>
      <c r="C65" s="47"/>
      <c r="D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spans="1:25" ht="13.2" x14ac:dyDescent="0.25">
      <c r="A66" s="45"/>
      <c r="B66" s="46"/>
      <c r="C66" s="47"/>
      <c r="D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spans="1:25" ht="13.2" x14ac:dyDescent="0.25">
      <c r="A67" s="45"/>
      <c r="B67" s="46"/>
      <c r="C67" s="47"/>
      <c r="D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spans="1:25" ht="13.2" x14ac:dyDescent="0.25">
      <c r="A68" s="45"/>
      <c r="B68" s="46"/>
      <c r="C68" s="47"/>
      <c r="D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spans="1:25" ht="13.2" x14ac:dyDescent="0.25">
      <c r="A69" s="45"/>
      <c r="B69" s="46"/>
      <c r="C69" s="47"/>
      <c r="D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spans="1:25" ht="13.2" x14ac:dyDescent="0.25">
      <c r="A70" s="45"/>
      <c r="B70" s="46"/>
      <c r="C70" s="47"/>
      <c r="D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spans="1:25" ht="13.2" x14ac:dyDescent="0.25">
      <c r="A71" s="45"/>
      <c r="B71" s="46"/>
      <c r="C71" s="47"/>
      <c r="D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spans="1:25" ht="13.2" x14ac:dyDescent="0.25">
      <c r="A72" s="45"/>
      <c r="B72" s="46"/>
      <c r="C72" s="47"/>
      <c r="D72" s="4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spans="1:25" ht="13.2" x14ac:dyDescent="0.25">
      <c r="A73" s="45"/>
      <c r="B73" s="46"/>
      <c r="C73" s="47"/>
      <c r="D73" s="47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spans="1:25" ht="13.2" x14ac:dyDescent="0.25">
      <c r="A74" s="45"/>
      <c r="B74" s="46"/>
      <c r="C74" s="47"/>
      <c r="D74" s="47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spans="1:25" ht="13.2" x14ac:dyDescent="0.25">
      <c r="A75" s="45"/>
      <c r="B75" s="46"/>
      <c r="C75" s="47"/>
      <c r="D75" s="47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spans="1:25" ht="13.2" x14ac:dyDescent="0.25">
      <c r="A76" s="45"/>
      <c r="B76" s="46"/>
      <c r="C76" s="47"/>
      <c r="D76" s="47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spans="1:25" ht="13.2" x14ac:dyDescent="0.25">
      <c r="A77" s="45"/>
      <c r="B77" s="46"/>
      <c r="C77" s="47"/>
      <c r="D77" s="47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spans="1:25" ht="13.2" x14ac:dyDescent="0.25">
      <c r="A78" s="45"/>
      <c r="B78" s="46"/>
      <c r="C78" s="47"/>
      <c r="D78" s="47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spans="1:25" ht="13.2" x14ac:dyDescent="0.25">
      <c r="A79" s="45"/>
      <c r="B79" s="46"/>
      <c r="C79" s="47"/>
      <c r="D79" s="47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spans="1:25" ht="13.2" x14ac:dyDescent="0.25">
      <c r="A80" s="45"/>
      <c r="B80" s="46"/>
      <c r="C80" s="47"/>
      <c r="D80" s="47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spans="1:25" ht="13.2" x14ac:dyDescent="0.25">
      <c r="A81" s="45"/>
      <c r="B81" s="46"/>
      <c r="C81" s="47"/>
      <c r="D81" s="47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spans="1:25" ht="13.2" x14ac:dyDescent="0.25">
      <c r="A82" s="45"/>
      <c r="B82" s="46"/>
      <c r="C82" s="47"/>
      <c r="D82" s="47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spans="1:25" ht="13.2" x14ac:dyDescent="0.25">
      <c r="A83" s="45"/>
      <c r="B83" s="46"/>
      <c r="C83" s="47"/>
      <c r="D83" s="47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spans="1:25" ht="13.2" x14ac:dyDescent="0.25">
      <c r="A84" s="45"/>
      <c r="B84" s="46"/>
      <c r="C84" s="47"/>
      <c r="D84" s="47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spans="1:25" ht="13.2" x14ac:dyDescent="0.25">
      <c r="A85" s="45"/>
      <c r="B85" s="46"/>
      <c r="C85" s="47"/>
      <c r="D85" s="47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spans="1:25" ht="13.2" x14ac:dyDescent="0.25">
      <c r="A86" s="45"/>
      <c r="B86" s="46"/>
      <c r="C86" s="47"/>
      <c r="D86" s="47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spans="1:25" ht="13.2" x14ac:dyDescent="0.25">
      <c r="A87" s="45"/>
      <c r="B87" s="46"/>
      <c r="C87" s="47"/>
      <c r="D87" s="47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spans="1:25" ht="13.2" x14ac:dyDescent="0.25">
      <c r="A88" s="45"/>
      <c r="B88" s="46"/>
      <c r="C88" s="47"/>
      <c r="D88" s="47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spans="1:25" ht="13.2" x14ac:dyDescent="0.25">
      <c r="A89" s="45"/>
      <c r="B89" s="46"/>
      <c r="C89" s="47"/>
      <c r="D89" s="47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spans="1:25" ht="13.2" x14ac:dyDescent="0.25">
      <c r="A90" s="45"/>
      <c r="B90" s="46"/>
      <c r="C90" s="47"/>
      <c r="D90" s="47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spans="1:25" ht="13.2" x14ac:dyDescent="0.25">
      <c r="A91" s="45"/>
      <c r="B91" s="46"/>
      <c r="C91" s="47"/>
      <c r="D91" s="47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spans="1:25" ht="13.2" x14ac:dyDescent="0.25">
      <c r="A92" s="45"/>
      <c r="B92" s="46"/>
      <c r="C92" s="47"/>
      <c r="D92" s="47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spans="1:25" ht="13.2" x14ac:dyDescent="0.25">
      <c r="A93" s="45"/>
      <c r="B93" s="46"/>
      <c r="C93" s="47"/>
      <c r="D93" s="47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spans="1:25" ht="13.2" x14ac:dyDescent="0.25">
      <c r="A94" s="45"/>
      <c r="B94" s="46"/>
      <c r="C94" s="47"/>
      <c r="D94" s="47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spans="1:25" ht="13.2" x14ac:dyDescent="0.25">
      <c r="A95" s="45"/>
      <c r="B95" s="46"/>
      <c r="C95" s="47"/>
      <c r="D95" s="47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spans="1:25" ht="13.2" x14ac:dyDescent="0.25">
      <c r="A96" s="45"/>
      <c r="B96" s="46"/>
      <c r="C96" s="47"/>
      <c r="D96" s="47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spans="1:25" ht="13.2" x14ac:dyDescent="0.25">
      <c r="A97" s="45"/>
      <c r="B97" s="46"/>
      <c r="C97" s="47"/>
      <c r="D97" s="47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spans="1:25" ht="13.2" x14ac:dyDescent="0.25">
      <c r="A98" s="45"/>
      <c r="B98" s="46"/>
      <c r="C98" s="47"/>
      <c r="D98" s="47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spans="1:25" ht="13.2" x14ac:dyDescent="0.25">
      <c r="A99" s="45"/>
      <c r="B99" s="46"/>
      <c r="C99" s="47"/>
      <c r="D99" s="47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spans="1:25" ht="13.2" x14ac:dyDescent="0.25">
      <c r="A100" s="45"/>
      <c r="B100" s="46"/>
      <c r="C100" s="47"/>
      <c r="D100" s="47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spans="1:25" ht="13.2" x14ac:dyDescent="0.25">
      <c r="A101" s="45"/>
      <c r="B101" s="46"/>
      <c r="C101" s="47"/>
      <c r="D101" s="47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spans="1:25" ht="13.2" x14ac:dyDescent="0.25">
      <c r="A102" s="45"/>
      <c r="B102" s="46"/>
      <c r="C102" s="47"/>
      <c r="D102" s="47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spans="1:25" ht="13.2" x14ac:dyDescent="0.25">
      <c r="A103" s="45"/>
      <c r="B103" s="46"/>
      <c r="C103" s="47"/>
      <c r="D103" s="47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spans="1:25" ht="13.2" x14ac:dyDescent="0.25">
      <c r="A104" s="45"/>
      <c r="B104" s="46"/>
      <c r="C104" s="47"/>
      <c r="D104" s="47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spans="1:25" ht="13.2" x14ac:dyDescent="0.25">
      <c r="A105" s="45"/>
      <c r="B105" s="46"/>
      <c r="C105" s="47"/>
      <c r="D105" s="47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spans="1:25" ht="13.2" x14ac:dyDescent="0.25">
      <c r="A106" s="45"/>
      <c r="B106" s="46"/>
      <c r="C106" s="47"/>
      <c r="D106" s="47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spans="1:25" ht="13.2" x14ac:dyDescent="0.25">
      <c r="A107" s="45"/>
      <c r="B107" s="46"/>
      <c r="C107" s="47"/>
      <c r="D107" s="47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spans="1:25" ht="13.2" x14ac:dyDescent="0.25">
      <c r="A108" s="45"/>
      <c r="B108" s="46"/>
      <c r="C108" s="47"/>
      <c r="D108" s="47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spans="1:25" ht="13.2" x14ac:dyDescent="0.25">
      <c r="A109" s="45"/>
      <c r="B109" s="46"/>
      <c r="C109" s="47"/>
      <c r="D109" s="47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spans="1:25" ht="13.2" x14ac:dyDescent="0.25">
      <c r="A110" s="45"/>
      <c r="B110" s="46"/>
      <c r="C110" s="47"/>
      <c r="D110" s="47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spans="1:25" ht="13.2" x14ac:dyDescent="0.25">
      <c r="A111" s="45"/>
      <c r="B111" s="46"/>
      <c r="C111" s="47"/>
      <c r="D111" s="47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spans="1:25" ht="13.2" x14ac:dyDescent="0.25">
      <c r="A112" s="45"/>
      <c r="B112" s="46"/>
      <c r="C112" s="47"/>
      <c r="D112" s="47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spans="1:25" ht="13.2" x14ac:dyDescent="0.25">
      <c r="A113" s="45"/>
      <c r="B113" s="46"/>
      <c r="C113" s="47"/>
      <c r="D113" s="47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spans="1:25" ht="13.2" x14ac:dyDescent="0.25">
      <c r="A114" s="45"/>
      <c r="B114" s="46"/>
      <c r="C114" s="47"/>
      <c r="D114" s="47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spans="1:25" ht="13.2" x14ac:dyDescent="0.25">
      <c r="A115" s="45"/>
      <c r="B115" s="46"/>
      <c r="C115" s="47"/>
      <c r="D115" s="47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spans="1:25" ht="13.2" x14ac:dyDescent="0.25">
      <c r="A116" s="45"/>
      <c r="B116" s="46"/>
      <c r="C116" s="47"/>
      <c r="D116" s="47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spans="1:25" ht="13.2" x14ac:dyDescent="0.25">
      <c r="A117" s="45"/>
      <c r="B117" s="46"/>
      <c r="C117" s="47"/>
      <c r="D117" s="47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spans="1:25" ht="13.2" x14ac:dyDescent="0.25">
      <c r="A118" s="45"/>
      <c r="B118" s="46"/>
      <c r="C118" s="47"/>
      <c r="D118" s="47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spans="1:25" ht="13.2" x14ac:dyDescent="0.25">
      <c r="A119" s="45"/>
      <c r="B119" s="46"/>
      <c r="C119" s="47"/>
      <c r="D119" s="47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spans="1:25" ht="13.2" x14ac:dyDescent="0.25">
      <c r="A120" s="45"/>
      <c r="B120" s="46"/>
      <c r="C120" s="47"/>
      <c r="D120" s="47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25" ht="13.2" x14ac:dyDescent="0.25">
      <c r="A121" s="45"/>
      <c r="B121" s="46"/>
      <c r="C121" s="47"/>
      <c r="D121" s="47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spans="1:25" ht="13.2" x14ac:dyDescent="0.25">
      <c r="A122" s="45"/>
      <c r="B122" s="46"/>
      <c r="C122" s="47"/>
      <c r="D122" s="47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spans="1:25" ht="13.2" x14ac:dyDescent="0.25">
      <c r="A123" s="45"/>
      <c r="B123" s="46"/>
      <c r="C123" s="47"/>
      <c r="D123" s="47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spans="1:25" ht="13.2" x14ac:dyDescent="0.25">
      <c r="A124" s="45"/>
      <c r="B124" s="46"/>
      <c r="C124" s="47"/>
      <c r="D124" s="47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spans="1:25" ht="13.2" x14ac:dyDescent="0.25">
      <c r="A125" s="45"/>
      <c r="B125" s="46"/>
      <c r="C125" s="47"/>
      <c r="D125" s="47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spans="1:25" ht="13.2" x14ac:dyDescent="0.25">
      <c r="A126" s="45"/>
      <c r="B126" s="46"/>
      <c r="C126" s="47"/>
      <c r="D126" s="47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spans="1:25" ht="13.2" x14ac:dyDescent="0.25">
      <c r="A127" s="45"/>
      <c r="B127" s="46"/>
      <c r="C127" s="47"/>
      <c r="D127" s="47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spans="1:25" ht="13.2" x14ac:dyDescent="0.25">
      <c r="A128" s="45"/>
      <c r="B128" s="46"/>
      <c r="C128" s="47"/>
      <c r="D128" s="47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spans="1:25" ht="13.2" x14ac:dyDescent="0.25">
      <c r="A129" s="45"/>
      <c r="B129" s="46"/>
      <c r="C129" s="47"/>
      <c r="D129" s="47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spans="1:25" ht="13.2" x14ac:dyDescent="0.25">
      <c r="A130" s="45"/>
      <c r="B130" s="46"/>
      <c r="C130" s="47"/>
      <c r="D130" s="47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spans="1:25" ht="13.2" x14ac:dyDescent="0.25">
      <c r="A131" s="45"/>
      <c r="B131" s="46"/>
      <c r="C131" s="47"/>
      <c r="D131" s="47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spans="1:25" ht="13.2" x14ac:dyDescent="0.25">
      <c r="A132" s="45"/>
      <c r="B132" s="46"/>
      <c r="C132" s="47"/>
      <c r="D132" s="47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spans="1:25" ht="13.2" x14ac:dyDescent="0.25">
      <c r="A133" s="45"/>
      <c r="B133" s="46"/>
      <c r="C133" s="47"/>
      <c r="D133" s="47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spans="1:25" ht="13.2" x14ac:dyDescent="0.25">
      <c r="A134" s="45"/>
      <c r="B134" s="46"/>
      <c r="C134" s="47"/>
      <c r="D134" s="47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spans="1:25" ht="13.2" x14ac:dyDescent="0.25">
      <c r="A135" s="45"/>
      <c r="B135" s="46"/>
      <c r="C135" s="47"/>
      <c r="D135" s="47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spans="1:25" ht="13.2" x14ac:dyDescent="0.25">
      <c r="A136" s="45"/>
      <c r="B136" s="46"/>
      <c r="C136" s="47"/>
      <c r="D136" s="47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spans="1:25" ht="13.2" x14ac:dyDescent="0.25">
      <c r="A137" s="45"/>
      <c r="B137" s="46"/>
      <c r="C137" s="47"/>
      <c r="D137" s="47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spans="1:25" ht="13.2" x14ac:dyDescent="0.25">
      <c r="A138" s="45"/>
      <c r="B138" s="46"/>
      <c r="C138" s="47"/>
      <c r="D138" s="47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spans="1:25" ht="13.2" x14ac:dyDescent="0.25">
      <c r="A139" s="45"/>
      <c r="B139" s="46"/>
      <c r="C139" s="47"/>
      <c r="D139" s="47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spans="1:25" ht="13.2" x14ac:dyDescent="0.25">
      <c r="A140" s="45"/>
      <c r="B140" s="46"/>
      <c r="C140" s="47"/>
      <c r="D140" s="47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spans="1:25" ht="13.2" x14ac:dyDescent="0.25">
      <c r="A141" s="45"/>
      <c r="B141" s="46"/>
      <c r="C141" s="47"/>
      <c r="D141" s="47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spans="1:25" ht="13.2" x14ac:dyDescent="0.25">
      <c r="A142" s="45"/>
      <c r="B142" s="46"/>
      <c r="C142" s="47"/>
      <c r="D142" s="47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ht="13.2" x14ac:dyDescent="0.25">
      <c r="A143" s="45"/>
      <c r="B143" s="46"/>
      <c r="C143" s="47"/>
      <c r="D143" s="47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ht="13.2" x14ac:dyDescent="0.25">
      <c r="A144" s="45"/>
      <c r="B144" s="46"/>
      <c r="C144" s="47"/>
      <c r="D144" s="47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spans="1:25" ht="13.2" x14ac:dyDescent="0.25">
      <c r="A145" s="45"/>
      <c r="B145" s="46"/>
      <c r="C145" s="47"/>
      <c r="D145" s="47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spans="1:25" ht="13.2" x14ac:dyDescent="0.25">
      <c r="A146" s="45"/>
      <c r="B146" s="46"/>
      <c r="C146" s="47"/>
      <c r="D146" s="47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spans="1:25" ht="13.2" x14ac:dyDescent="0.25">
      <c r="A147" s="45"/>
      <c r="B147" s="46"/>
      <c r="C147" s="47"/>
      <c r="D147" s="47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spans="1:25" ht="13.2" x14ac:dyDescent="0.25">
      <c r="A148" s="45"/>
      <c r="B148" s="46"/>
      <c r="C148" s="47"/>
      <c r="D148" s="47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spans="1:25" ht="13.2" x14ac:dyDescent="0.25">
      <c r="A149" s="45"/>
      <c r="B149" s="46"/>
      <c r="C149" s="47"/>
      <c r="D149" s="47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spans="1:25" ht="13.2" x14ac:dyDescent="0.25">
      <c r="A150" s="45"/>
      <c r="B150" s="46"/>
      <c r="C150" s="47"/>
      <c r="D150" s="47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spans="1:25" ht="13.2" x14ac:dyDescent="0.25">
      <c r="A151" s="45"/>
      <c r="B151" s="46"/>
      <c r="C151" s="47"/>
      <c r="D151" s="47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spans="1:25" ht="13.2" x14ac:dyDescent="0.25">
      <c r="A152" s="45"/>
      <c r="B152" s="46"/>
      <c r="C152" s="47"/>
      <c r="D152" s="47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spans="1:25" ht="13.2" x14ac:dyDescent="0.25">
      <c r="A153" s="45"/>
      <c r="B153" s="46"/>
      <c r="C153" s="47"/>
      <c r="D153" s="47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spans="1:25" ht="13.2" x14ac:dyDescent="0.25">
      <c r="A154" s="45"/>
      <c r="B154" s="46"/>
      <c r="C154" s="47"/>
      <c r="D154" s="47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spans="1:25" ht="13.2" x14ac:dyDescent="0.25">
      <c r="A155" s="45"/>
      <c r="B155" s="46"/>
      <c r="C155" s="47"/>
      <c r="D155" s="47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spans="1:25" ht="13.2" x14ac:dyDescent="0.25">
      <c r="A156" s="45"/>
      <c r="B156" s="46"/>
      <c r="C156" s="47"/>
      <c r="D156" s="47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spans="1:25" ht="13.2" x14ac:dyDescent="0.25">
      <c r="A157" s="45"/>
      <c r="B157" s="46"/>
      <c r="C157" s="47"/>
      <c r="D157" s="47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spans="1:25" ht="13.2" x14ac:dyDescent="0.25">
      <c r="A158" s="45"/>
      <c r="B158" s="46"/>
      <c r="C158" s="47"/>
      <c r="D158" s="47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spans="1:25" ht="13.2" x14ac:dyDescent="0.25">
      <c r="A159" s="45"/>
      <c r="B159" s="46"/>
      <c r="C159" s="47"/>
      <c r="D159" s="47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pans="1:25" ht="13.2" x14ac:dyDescent="0.25">
      <c r="A160" s="45"/>
      <c r="B160" s="46"/>
      <c r="C160" s="47"/>
      <c r="D160" s="47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spans="1:25" ht="13.2" x14ac:dyDescent="0.25">
      <c r="A161" s="45"/>
      <c r="B161" s="46"/>
      <c r="C161" s="47"/>
      <c r="D161" s="47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spans="1:25" ht="13.2" x14ac:dyDescent="0.25">
      <c r="A162" s="45"/>
      <c r="B162" s="46"/>
      <c r="C162" s="47"/>
      <c r="D162" s="47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spans="1:25" ht="13.2" x14ac:dyDescent="0.25">
      <c r="A163" s="45"/>
      <c r="B163" s="46"/>
      <c r="C163" s="47"/>
      <c r="D163" s="47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spans="1:25" ht="13.2" x14ac:dyDescent="0.25">
      <c r="A164" s="45"/>
      <c r="B164" s="46"/>
      <c r="C164" s="47"/>
      <c r="D164" s="47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spans="1:25" ht="13.2" x14ac:dyDescent="0.25">
      <c r="A165" s="45"/>
      <c r="B165" s="46"/>
      <c r="C165" s="47"/>
      <c r="D165" s="47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spans="1:25" ht="13.2" x14ac:dyDescent="0.25">
      <c r="A166" s="45"/>
      <c r="B166" s="46"/>
      <c r="C166" s="47"/>
      <c r="D166" s="47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spans="1:25" ht="13.2" x14ac:dyDescent="0.25">
      <c r="A167" s="45"/>
      <c r="B167" s="46"/>
      <c r="C167" s="47"/>
      <c r="D167" s="47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spans="1:25" ht="13.2" x14ac:dyDescent="0.25">
      <c r="A168" s="45"/>
      <c r="B168" s="46"/>
      <c r="C168" s="47"/>
      <c r="D168" s="47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spans="1:25" ht="13.2" x14ac:dyDescent="0.25">
      <c r="A169" s="45"/>
      <c r="B169" s="46"/>
      <c r="C169" s="47"/>
      <c r="D169" s="47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spans="1:25" ht="13.2" x14ac:dyDescent="0.25">
      <c r="A170" s="45"/>
      <c r="B170" s="46"/>
      <c r="C170" s="47"/>
      <c r="D170" s="47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spans="1:25" ht="13.2" x14ac:dyDescent="0.25">
      <c r="A171" s="45"/>
      <c r="B171" s="46"/>
      <c r="C171" s="47"/>
      <c r="D171" s="47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spans="1:25" ht="13.2" x14ac:dyDescent="0.25">
      <c r="A172" s="45"/>
      <c r="B172" s="46"/>
      <c r="C172" s="47"/>
      <c r="D172" s="47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spans="1:25" ht="13.2" x14ac:dyDescent="0.25">
      <c r="A173" s="45"/>
      <c r="B173" s="46"/>
      <c r="C173" s="47"/>
      <c r="D173" s="47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spans="1:25" ht="13.2" x14ac:dyDescent="0.25">
      <c r="A174" s="45"/>
      <c r="B174" s="46"/>
      <c r="C174" s="47"/>
      <c r="D174" s="47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spans="1:25" ht="13.2" x14ac:dyDescent="0.25">
      <c r="A175" s="45"/>
      <c r="B175" s="46"/>
      <c r="C175" s="47"/>
      <c r="D175" s="47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spans="1:25" ht="13.2" x14ac:dyDescent="0.25">
      <c r="A176" s="45"/>
      <c r="B176" s="46"/>
      <c r="C176" s="47"/>
      <c r="D176" s="47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spans="1:25" ht="13.2" x14ac:dyDescent="0.25">
      <c r="A177" s="45"/>
      <c r="B177" s="46"/>
      <c r="C177" s="47"/>
      <c r="D177" s="47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spans="1:25" ht="13.2" x14ac:dyDescent="0.25">
      <c r="A178" s="45"/>
      <c r="B178" s="46"/>
      <c r="C178" s="47"/>
      <c r="D178" s="47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spans="1:25" ht="13.2" x14ac:dyDescent="0.25">
      <c r="A179" s="45"/>
      <c r="B179" s="46"/>
      <c r="C179" s="47"/>
      <c r="D179" s="47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spans="1:25" ht="13.2" x14ac:dyDescent="0.25">
      <c r="A180" s="45"/>
      <c r="B180" s="46"/>
      <c r="C180" s="47"/>
      <c r="D180" s="47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spans="1:25" ht="13.2" x14ac:dyDescent="0.25">
      <c r="A181" s="45"/>
      <c r="B181" s="46"/>
      <c r="C181" s="47"/>
      <c r="D181" s="47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spans="1:25" ht="13.2" x14ac:dyDescent="0.25">
      <c r="A182" s="45"/>
      <c r="B182" s="46"/>
      <c r="C182" s="47"/>
      <c r="D182" s="47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spans="1:25" ht="13.2" x14ac:dyDescent="0.25">
      <c r="A183" s="45"/>
      <c r="B183" s="46"/>
      <c r="C183" s="47"/>
      <c r="D183" s="47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spans="1:25" ht="13.2" x14ac:dyDescent="0.25">
      <c r="A184" s="45"/>
      <c r="B184" s="46"/>
      <c r="C184" s="47"/>
      <c r="D184" s="47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spans="1:25" ht="13.2" x14ac:dyDescent="0.25">
      <c r="A185" s="45"/>
      <c r="B185" s="46"/>
      <c r="C185" s="47"/>
      <c r="D185" s="47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spans="1:25" ht="13.2" x14ac:dyDescent="0.25">
      <c r="A186" s="45"/>
      <c r="B186" s="46"/>
      <c r="C186" s="47"/>
      <c r="D186" s="47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spans="1:25" ht="13.2" x14ac:dyDescent="0.25">
      <c r="A187" s="45"/>
      <c r="B187" s="46"/>
      <c r="C187" s="47"/>
      <c r="D187" s="47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spans="1:25" ht="13.2" x14ac:dyDescent="0.25">
      <c r="A188" s="45"/>
      <c r="B188" s="46"/>
      <c r="C188" s="47"/>
      <c r="D188" s="47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spans="1:25" ht="13.2" x14ac:dyDescent="0.25">
      <c r="A189" s="45"/>
      <c r="B189" s="46"/>
      <c r="C189" s="47"/>
      <c r="D189" s="47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spans="1:25" ht="13.2" x14ac:dyDescent="0.25">
      <c r="A190" s="45"/>
      <c r="B190" s="46"/>
      <c r="C190" s="47"/>
      <c r="D190" s="47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spans="1:25" ht="13.2" x14ac:dyDescent="0.25">
      <c r="A191" s="45"/>
      <c r="B191" s="46"/>
      <c r="C191" s="47"/>
      <c r="D191" s="47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spans="1:25" ht="13.2" x14ac:dyDescent="0.25">
      <c r="A192" s="45"/>
      <c r="B192" s="46"/>
      <c r="C192" s="47"/>
      <c r="D192" s="47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spans="1:25" ht="13.2" x14ac:dyDescent="0.25">
      <c r="A193" s="45"/>
      <c r="B193" s="46"/>
      <c r="C193" s="47"/>
      <c r="D193" s="47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spans="1:25" ht="13.2" x14ac:dyDescent="0.25">
      <c r="A194" s="45"/>
      <c r="B194" s="46"/>
      <c r="C194" s="47"/>
      <c r="D194" s="47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spans="1:25" ht="13.2" x14ac:dyDescent="0.25">
      <c r="A195" s="45"/>
      <c r="B195" s="46"/>
      <c r="C195" s="47"/>
      <c r="D195" s="47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spans="1:25" ht="13.2" x14ac:dyDescent="0.25">
      <c r="A196" s="45"/>
      <c r="B196" s="46"/>
      <c r="C196" s="47"/>
      <c r="D196" s="47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spans="1:25" ht="13.2" x14ac:dyDescent="0.25">
      <c r="A197" s="45"/>
      <c r="B197" s="46"/>
      <c r="C197" s="47"/>
      <c r="D197" s="47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spans="1:25" ht="13.2" x14ac:dyDescent="0.25">
      <c r="A198" s="45"/>
      <c r="B198" s="46"/>
      <c r="C198" s="47"/>
      <c r="D198" s="47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spans="1:25" ht="13.2" x14ac:dyDescent="0.25">
      <c r="A199" s="45"/>
      <c r="B199" s="46"/>
      <c r="C199" s="47"/>
      <c r="D199" s="47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spans="1:25" ht="13.2" x14ac:dyDescent="0.25">
      <c r="A200" s="45"/>
      <c r="B200" s="46"/>
      <c r="C200" s="47"/>
      <c r="D200" s="47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spans="1:25" ht="13.2" x14ac:dyDescent="0.25">
      <c r="A201" s="45"/>
      <c r="B201" s="46"/>
      <c r="C201" s="47"/>
      <c r="D201" s="47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spans="1:25" ht="13.2" x14ac:dyDescent="0.25">
      <c r="A202" s="45"/>
      <c r="B202" s="46"/>
      <c r="C202" s="47"/>
      <c r="D202" s="47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spans="1:25" ht="13.2" x14ac:dyDescent="0.25">
      <c r="A203" s="45"/>
      <c r="B203" s="46"/>
      <c r="C203" s="47"/>
      <c r="D203" s="47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spans="1:25" ht="13.2" x14ac:dyDescent="0.25">
      <c r="A204" s="45"/>
      <c r="B204" s="46"/>
      <c r="C204" s="47"/>
      <c r="D204" s="47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spans="1:25" ht="13.2" x14ac:dyDescent="0.25">
      <c r="A205" s="45"/>
      <c r="B205" s="46"/>
      <c r="C205" s="47"/>
      <c r="D205" s="47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spans="1:25" ht="13.2" x14ac:dyDescent="0.25">
      <c r="A206" s="45"/>
      <c r="B206" s="46"/>
      <c r="C206" s="47"/>
      <c r="D206" s="47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spans="1:25" ht="13.2" x14ac:dyDescent="0.25">
      <c r="A207" s="45"/>
      <c r="B207" s="46"/>
      <c r="C207" s="47"/>
      <c r="D207" s="47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spans="1:25" ht="13.2" x14ac:dyDescent="0.25">
      <c r="A208" s="45"/>
      <c r="B208" s="46"/>
      <c r="C208" s="47"/>
      <c r="D208" s="47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spans="1:25" ht="13.2" x14ac:dyDescent="0.25">
      <c r="A209" s="45"/>
      <c r="B209" s="46"/>
      <c r="C209" s="47"/>
      <c r="D209" s="47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spans="1:25" ht="13.2" x14ac:dyDescent="0.25">
      <c r="A210" s="45"/>
      <c r="B210" s="46"/>
      <c r="C210" s="47"/>
      <c r="D210" s="47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spans="1:25" ht="13.2" x14ac:dyDescent="0.25">
      <c r="A211" s="45"/>
      <c r="B211" s="46"/>
      <c r="C211" s="47"/>
      <c r="D211" s="47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spans="1:25" ht="13.2" x14ac:dyDescent="0.25">
      <c r="A212" s="45"/>
      <c r="B212" s="46"/>
      <c r="C212" s="47"/>
      <c r="D212" s="47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spans="1:25" ht="13.2" x14ac:dyDescent="0.25">
      <c r="A213" s="45"/>
      <c r="B213" s="46"/>
      <c r="C213" s="47"/>
      <c r="D213" s="47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spans="1:25" ht="13.2" x14ac:dyDescent="0.25">
      <c r="A214" s="45"/>
      <c r="B214" s="46"/>
      <c r="C214" s="47"/>
      <c r="D214" s="47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spans="1:25" ht="13.2" x14ac:dyDescent="0.25">
      <c r="A215" s="45"/>
      <c r="B215" s="46"/>
      <c r="C215" s="47"/>
      <c r="D215" s="47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spans="1:25" ht="13.2" x14ac:dyDescent="0.25">
      <c r="A216" s="45"/>
      <c r="B216" s="46"/>
      <c r="C216" s="47"/>
      <c r="D216" s="47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spans="1:25" ht="13.2" x14ac:dyDescent="0.25">
      <c r="A217" s="45"/>
      <c r="B217" s="46"/>
      <c r="C217" s="47"/>
      <c r="D217" s="47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spans="1:25" ht="13.2" x14ac:dyDescent="0.25">
      <c r="A218" s="45"/>
      <c r="B218" s="46"/>
      <c r="C218" s="47"/>
      <c r="D218" s="47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spans="1:25" ht="13.2" x14ac:dyDescent="0.25">
      <c r="A219" s="45"/>
      <c r="B219" s="46"/>
      <c r="C219" s="47"/>
      <c r="D219" s="47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spans="1:25" ht="13.2" x14ac:dyDescent="0.25">
      <c r="A220" s="45"/>
      <c r="B220" s="46"/>
      <c r="C220" s="47"/>
      <c r="D220" s="47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spans="1:25" ht="13.2" x14ac:dyDescent="0.25">
      <c r="A221" s="45"/>
      <c r="B221" s="46"/>
      <c r="C221" s="47"/>
      <c r="D221" s="47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spans="1:25" ht="13.2" x14ac:dyDescent="0.25">
      <c r="A222" s="45"/>
      <c r="B222" s="46"/>
      <c r="C222" s="47"/>
      <c r="D222" s="47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spans="1:25" ht="13.2" x14ac:dyDescent="0.25">
      <c r="A223" s="45"/>
      <c r="B223" s="46"/>
      <c r="C223" s="47"/>
      <c r="D223" s="47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spans="1:25" ht="13.2" x14ac:dyDescent="0.25">
      <c r="A224" s="45"/>
      <c r="B224" s="46"/>
      <c r="C224" s="47"/>
      <c r="D224" s="47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spans="1:25" ht="13.2" x14ac:dyDescent="0.25">
      <c r="A225" s="45"/>
      <c r="B225" s="46"/>
      <c r="C225" s="47"/>
      <c r="D225" s="47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spans="1:25" ht="13.2" x14ac:dyDescent="0.25">
      <c r="A226" s="45"/>
      <c r="B226" s="46"/>
      <c r="C226" s="47"/>
      <c r="D226" s="47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spans="1:25" ht="13.2" x14ac:dyDescent="0.25">
      <c r="A227" s="45"/>
      <c r="B227" s="46"/>
      <c r="C227" s="47"/>
      <c r="D227" s="47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spans="1:25" ht="13.2" x14ac:dyDescent="0.25">
      <c r="A228" s="45"/>
      <c r="B228" s="46"/>
      <c r="C228" s="47"/>
      <c r="D228" s="47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spans="1:25" ht="13.2" x14ac:dyDescent="0.25">
      <c r="A229" s="45"/>
      <c r="B229" s="46"/>
      <c r="C229" s="47"/>
      <c r="D229" s="47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spans="1:25" ht="13.2" x14ac:dyDescent="0.25">
      <c r="A230" s="45"/>
      <c r="B230" s="46"/>
      <c r="C230" s="47"/>
      <c r="D230" s="47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spans="1:25" ht="13.2" x14ac:dyDescent="0.25">
      <c r="A231" s="45"/>
      <c r="B231" s="46"/>
      <c r="C231" s="47"/>
      <c r="D231" s="47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spans="1:25" ht="13.2" x14ac:dyDescent="0.25">
      <c r="A232" s="45"/>
      <c r="B232" s="46"/>
      <c r="C232" s="47"/>
      <c r="D232" s="47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spans="1:25" ht="13.2" x14ac:dyDescent="0.25">
      <c r="A233" s="45"/>
      <c r="B233" s="46"/>
      <c r="C233" s="47"/>
      <c r="D233" s="47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spans="1:25" ht="13.2" x14ac:dyDescent="0.25">
      <c r="A234" s="45"/>
      <c r="B234" s="46"/>
      <c r="C234" s="47"/>
      <c r="D234" s="47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spans="1:25" ht="13.2" x14ac:dyDescent="0.25">
      <c r="A235" s="45"/>
      <c r="B235" s="46"/>
      <c r="C235" s="47"/>
      <c r="D235" s="47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spans="1:25" ht="13.2" x14ac:dyDescent="0.25">
      <c r="A236" s="45"/>
      <c r="B236" s="46"/>
      <c r="C236" s="47"/>
      <c r="D236" s="47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spans="1:25" ht="13.2" x14ac:dyDescent="0.25">
      <c r="A237" s="45"/>
      <c r="B237" s="46"/>
      <c r="C237" s="47"/>
      <c r="D237" s="47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spans="1:25" ht="13.2" x14ac:dyDescent="0.25">
      <c r="A238" s="45"/>
      <c r="B238" s="46"/>
      <c r="C238" s="47"/>
      <c r="D238" s="47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spans="1:25" ht="13.2" x14ac:dyDescent="0.25">
      <c r="A239" s="45"/>
      <c r="B239" s="46"/>
      <c r="C239" s="47"/>
      <c r="D239" s="47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spans="1:25" ht="13.2" x14ac:dyDescent="0.25">
      <c r="A240" s="45"/>
      <c r="B240" s="46"/>
      <c r="C240" s="47"/>
      <c r="D240" s="47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spans="1:25" ht="13.2" x14ac:dyDescent="0.25">
      <c r="A241" s="45"/>
      <c r="B241" s="46"/>
      <c r="C241" s="47"/>
      <c r="D241" s="47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spans="1:25" ht="13.2" x14ac:dyDescent="0.25">
      <c r="A242" s="45"/>
      <c r="B242" s="46"/>
      <c r="C242" s="47"/>
      <c r="D242" s="47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spans="1:25" ht="13.2" x14ac:dyDescent="0.25">
      <c r="A243" s="45"/>
      <c r="B243" s="46"/>
      <c r="C243" s="47"/>
      <c r="D243" s="47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spans="1:25" ht="13.2" x14ac:dyDescent="0.25">
      <c r="A244" s="45"/>
      <c r="B244" s="46"/>
      <c r="C244" s="47"/>
      <c r="D244" s="47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spans="1:25" ht="13.2" x14ac:dyDescent="0.25">
      <c r="A245" s="45"/>
      <c r="B245" s="46"/>
      <c r="C245" s="47"/>
      <c r="D245" s="47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spans="1:25" ht="13.2" x14ac:dyDescent="0.25">
      <c r="A246" s="45"/>
      <c r="B246" s="46"/>
      <c r="C246" s="47"/>
      <c r="D246" s="47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spans="1:25" ht="13.2" x14ac:dyDescent="0.25">
      <c r="A247" s="45"/>
      <c r="B247" s="46"/>
      <c r="C247" s="47"/>
      <c r="D247" s="47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spans="1:25" ht="13.2" x14ac:dyDescent="0.25">
      <c r="A248" s="45"/>
      <c r="B248" s="46"/>
      <c r="C248" s="47"/>
      <c r="D248" s="47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spans="1:25" ht="13.2" x14ac:dyDescent="0.25">
      <c r="A249" s="45"/>
      <c r="B249" s="46"/>
      <c r="C249" s="47"/>
      <c r="D249" s="47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spans="1:25" ht="13.2" x14ac:dyDescent="0.25">
      <c r="A250" s="45"/>
      <c r="B250" s="46"/>
      <c r="C250" s="47"/>
      <c r="D250" s="47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spans="1:25" ht="13.2" x14ac:dyDescent="0.25">
      <c r="A251" s="45"/>
      <c r="B251" s="46"/>
      <c r="C251" s="47"/>
      <c r="D251" s="47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spans="1:25" ht="13.2" x14ac:dyDescent="0.25">
      <c r="A252" s="45"/>
      <c r="B252" s="46"/>
      <c r="C252" s="47"/>
      <c r="D252" s="47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spans="1:25" ht="13.2" x14ac:dyDescent="0.25">
      <c r="A253" s="45"/>
      <c r="B253" s="46"/>
      <c r="C253" s="47"/>
      <c r="D253" s="47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spans="1:25" ht="13.2" x14ac:dyDescent="0.25">
      <c r="A254" s="45"/>
      <c r="B254" s="46"/>
      <c r="C254" s="47"/>
      <c r="D254" s="47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spans="1:25" ht="13.2" x14ac:dyDescent="0.25">
      <c r="A255" s="45"/>
      <c r="B255" s="46"/>
      <c r="C255" s="47"/>
      <c r="D255" s="47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spans="1:25" ht="13.2" x14ac:dyDescent="0.25">
      <c r="A256" s="45"/>
      <c r="B256" s="46"/>
      <c r="C256" s="47"/>
      <c r="D256" s="47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spans="1:25" ht="13.2" x14ac:dyDescent="0.25">
      <c r="A257" s="45"/>
      <c r="B257" s="46"/>
      <c r="C257" s="47"/>
      <c r="D257" s="47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spans="1:25" ht="13.2" x14ac:dyDescent="0.25">
      <c r="A258" s="45"/>
      <c r="B258" s="46"/>
      <c r="C258" s="47"/>
      <c r="D258" s="47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spans="1:25" ht="13.2" x14ac:dyDescent="0.25">
      <c r="A259" s="45"/>
      <c r="B259" s="46"/>
      <c r="C259" s="47"/>
      <c r="D259" s="47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spans="1:25" ht="13.2" x14ac:dyDescent="0.25">
      <c r="A260" s="45"/>
      <c r="B260" s="46"/>
      <c r="C260" s="47"/>
      <c r="D260" s="47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spans="1:25" ht="13.2" x14ac:dyDescent="0.25">
      <c r="A261" s="45"/>
      <c r="B261" s="46"/>
      <c r="C261" s="47"/>
      <c r="D261" s="47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spans="1:25" ht="13.2" x14ac:dyDescent="0.25">
      <c r="A262" s="45"/>
      <c r="B262" s="46"/>
      <c r="C262" s="47"/>
      <c r="D262" s="47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spans="1:25" ht="13.2" x14ac:dyDescent="0.25">
      <c r="A263" s="45"/>
      <c r="B263" s="46"/>
      <c r="C263" s="47"/>
      <c r="D263" s="47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spans="1:25" ht="13.2" x14ac:dyDescent="0.25">
      <c r="A264" s="45"/>
      <c r="B264" s="46"/>
      <c r="C264" s="47"/>
      <c r="D264" s="47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spans="1:25" ht="13.2" x14ac:dyDescent="0.25">
      <c r="A265" s="45"/>
      <c r="B265" s="46"/>
      <c r="C265" s="47"/>
      <c r="D265" s="47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spans="1:25" ht="13.2" x14ac:dyDescent="0.25">
      <c r="A266" s="45"/>
      <c r="B266" s="46"/>
      <c r="C266" s="47"/>
      <c r="D266" s="47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spans="1:25" ht="13.2" x14ac:dyDescent="0.25">
      <c r="A267" s="45"/>
      <c r="B267" s="46"/>
      <c r="C267" s="47"/>
      <c r="D267" s="47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spans="1:25" ht="13.2" x14ac:dyDescent="0.25">
      <c r="A268" s="45"/>
      <c r="B268" s="46"/>
      <c r="C268" s="47"/>
      <c r="D268" s="47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spans="1:25" ht="13.2" x14ac:dyDescent="0.25">
      <c r="A269" s="45"/>
      <c r="B269" s="46"/>
      <c r="C269" s="47"/>
      <c r="D269" s="47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spans="1:25" ht="13.2" x14ac:dyDescent="0.25">
      <c r="A270" s="45"/>
      <c r="B270" s="46"/>
      <c r="C270" s="47"/>
      <c r="D270" s="47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spans="1:25" ht="13.2" x14ac:dyDescent="0.25">
      <c r="A271" s="45"/>
      <c r="B271" s="46"/>
      <c r="C271" s="47"/>
      <c r="D271" s="47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spans="1:25" ht="13.2" x14ac:dyDescent="0.25">
      <c r="A272" s="45"/>
      <c r="B272" s="46"/>
      <c r="C272" s="47"/>
      <c r="D272" s="47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spans="1:25" ht="13.2" x14ac:dyDescent="0.25">
      <c r="A273" s="45"/>
      <c r="B273" s="46"/>
      <c r="C273" s="47"/>
      <c r="D273" s="47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spans="1:25" ht="13.2" x14ac:dyDescent="0.25">
      <c r="A274" s="45"/>
      <c r="B274" s="46"/>
      <c r="C274" s="47"/>
      <c r="D274" s="47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spans="1:25" ht="13.2" x14ac:dyDescent="0.25">
      <c r="A275" s="45"/>
      <c r="B275" s="46"/>
      <c r="C275" s="47"/>
      <c r="D275" s="47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spans="1:25" ht="13.2" x14ac:dyDescent="0.25">
      <c r="A276" s="45"/>
      <c r="B276" s="46"/>
      <c r="C276" s="47"/>
      <c r="D276" s="47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spans="1:25" ht="13.2" x14ac:dyDescent="0.25">
      <c r="A277" s="45"/>
      <c r="B277" s="46"/>
      <c r="C277" s="47"/>
      <c r="D277" s="47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spans="1:25" ht="13.2" x14ac:dyDescent="0.25">
      <c r="A278" s="45"/>
      <c r="B278" s="46"/>
      <c r="C278" s="47"/>
      <c r="D278" s="47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spans="1:25" ht="13.2" x14ac:dyDescent="0.25">
      <c r="A279" s="45"/>
      <c r="B279" s="46"/>
      <c r="C279" s="47"/>
      <c r="D279" s="47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spans="1:25" ht="13.2" x14ac:dyDescent="0.25">
      <c r="A280" s="45"/>
      <c r="B280" s="46"/>
      <c r="C280" s="47"/>
      <c r="D280" s="47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spans="1:25" ht="13.2" x14ac:dyDescent="0.25">
      <c r="A281" s="45"/>
      <c r="B281" s="46"/>
      <c r="C281" s="47"/>
      <c r="D281" s="47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spans="1:25" ht="13.2" x14ac:dyDescent="0.25">
      <c r="A282" s="45"/>
      <c r="B282" s="46"/>
      <c r="C282" s="47"/>
      <c r="D282" s="47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spans="1:25" ht="13.2" x14ac:dyDescent="0.25">
      <c r="A283" s="45"/>
      <c r="B283" s="46"/>
      <c r="C283" s="47"/>
      <c r="D283" s="47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spans="1:25" ht="13.2" x14ac:dyDescent="0.25">
      <c r="A284" s="45"/>
      <c r="B284" s="46"/>
      <c r="C284" s="47"/>
      <c r="D284" s="47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spans="1:25" ht="13.2" x14ac:dyDescent="0.25">
      <c r="A285" s="45"/>
      <c r="B285" s="46"/>
      <c r="C285" s="47"/>
      <c r="D285" s="47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spans="1:25" ht="13.2" x14ac:dyDescent="0.25">
      <c r="A286" s="45"/>
      <c r="B286" s="46"/>
      <c r="C286" s="47"/>
      <c r="D286" s="47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spans="1:25" ht="13.2" x14ac:dyDescent="0.25">
      <c r="A287" s="45"/>
      <c r="B287" s="46"/>
      <c r="C287" s="47"/>
      <c r="D287" s="47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spans="1:25" ht="13.2" x14ac:dyDescent="0.25">
      <c r="A288" s="45"/>
      <c r="B288" s="46"/>
      <c r="C288" s="47"/>
      <c r="D288" s="47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spans="1:25" ht="13.2" x14ac:dyDescent="0.25">
      <c r="A289" s="45"/>
      <c r="B289" s="46"/>
      <c r="C289" s="47"/>
      <c r="D289" s="47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spans="1:25" ht="13.2" x14ac:dyDescent="0.25">
      <c r="A290" s="45"/>
      <c r="B290" s="46"/>
      <c r="C290" s="47"/>
      <c r="D290" s="47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spans="1:25" ht="13.2" x14ac:dyDescent="0.25">
      <c r="A291" s="45"/>
      <c r="B291" s="46"/>
      <c r="C291" s="47"/>
      <c r="D291" s="47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spans="1:25" ht="13.2" x14ac:dyDescent="0.25">
      <c r="A292" s="45"/>
      <c r="B292" s="46"/>
      <c r="C292" s="47"/>
      <c r="D292" s="47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spans="1:25" ht="13.2" x14ac:dyDescent="0.25">
      <c r="A293" s="45"/>
      <c r="B293" s="46"/>
      <c r="C293" s="47"/>
      <c r="D293" s="47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spans="1:25" ht="13.2" x14ac:dyDescent="0.25">
      <c r="A294" s="45"/>
      <c r="B294" s="46"/>
      <c r="C294" s="47"/>
      <c r="D294" s="47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spans="1:25" ht="13.2" x14ac:dyDescent="0.25">
      <c r="A295" s="45"/>
      <c r="B295" s="46"/>
      <c r="C295" s="47"/>
      <c r="D295" s="47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spans="1:25" ht="13.2" x14ac:dyDescent="0.25">
      <c r="A296" s="45"/>
      <c r="B296" s="46"/>
      <c r="C296" s="47"/>
      <c r="D296" s="47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spans="1:25" ht="13.2" x14ac:dyDescent="0.25">
      <c r="A297" s="45"/>
      <c r="B297" s="46"/>
      <c r="C297" s="47"/>
      <c r="D297" s="47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spans="1:25" ht="13.2" x14ac:dyDescent="0.25">
      <c r="A298" s="45"/>
      <c r="B298" s="46"/>
      <c r="C298" s="47"/>
      <c r="D298" s="47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spans="1:25" ht="13.2" x14ac:dyDescent="0.25">
      <c r="A299" s="45"/>
      <c r="B299" s="46"/>
      <c r="C299" s="47"/>
      <c r="D299" s="47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spans="1:25" ht="13.2" x14ac:dyDescent="0.25">
      <c r="A300" s="45"/>
      <c r="B300" s="46"/>
      <c r="C300" s="47"/>
      <c r="D300" s="47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spans="1:25" ht="13.2" x14ac:dyDescent="0.25">
      <c r="A301" s="45"/>
      <c r="B301" s="46"/>
      <c r="C301" s="47"/>
      <c r="D301" s="47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spans="1:25" ht="13.2" x14ac:dyDescent="0.25">
      <c r="A302" s="45"/>
      <c r="B302" s="46"/>
      <c r="C302" s="47"/>
      <c r="D302" s="47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spans="1:25" ht="13.2" x14ac:dyDescent="0.25">
      <c r="A303" s="45"/>
      <c r="B303" s="46"/>
      <c r="C303" s="47"/>
      <c r="D303" s="47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spans="1:25" ht="13.2" x14ac:dyDescent="0.25">
      <c r="A304" s="45"/>
      <c r="B304" s="46"/>
      <c r="C304" s="47"/>
      <c r="D304" s="47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spans="1:25" ht="13.2" x14ac:dyDescent="0.25">
      <c r="A305" s="45"/>
      <c r="B305" s="46"/>
      <c r="C305" s="47"/>
      <c r="D305" s="47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spans="1:25" ht="13.2" x14ac:dyDescent="0.25">
      <c r="A306" s="45"/>
      <c r="B306" s="46"/>
      <c r="C306" s="47"/>
      <c r="D306" s="47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spans="1:25" ht="13.2" x14ac:dyDescent="0.25">
      <c r="A307" s="45"/>
      <c r="B307" s="46"/>
      <c r="C307" s="47"/>
      <c r="D307" s="47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spans="1:25" ht="13.2" x14ac:dyDescent="0.25">
      <c r="A308" s="45"/>
      <c r="B308" s="46"/>
      <c r="C308" s="47"/>
      <c r="D308" s="47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spans="1:25" ht="13.2" x14ac:dyDescent="0.25">
      <c r="A309" s="45"/>
      <c r="B309" s="46"/>
      <c r="C309" s="47"/>
      <c r="D309" s="47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spans="1:25" ht="13.2" x14ac:dyDescent="0.25">
      <c r="A310" s="45"/>
      <c r="B310" s="46"/>
      <c r="C310" s="47"/>
      <c r="D310" s="47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spans="1:25" ht="13.2" x14ac:dyDescent="0.25">
      <c r="A311" s="45"/>
      <c r="B311" s="46"/>
      <c r="C311" s="47"/>
      <c r="D311" s="47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spans="1:25" ht="13.2" x14ac:dyDescent="0.25">
      <c r="A312" s="45"/>
      <c r="B312" s="46"/>
      <c r="C312" s="47"/>
      <c r="D312" s="47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spans="1:25" ht="13.2" x14ac:dyDescent="0.25">
      <c r="A313" s="45"/>
      <c r="B313" s="46"/>
      <c r="C313" s="47"/>
      <c r="D313" s="47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spans="1:25" ht="13.2" x14ac:dyDescent="0.25">
      <c r="A314" s="45"/>
      <c r="B314" s="46"/>
      <c r="C314" s="47"/>
      <c r="D314" s="47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spans="1:25" ht="13.2" x14ac:dyDescent="0.25">
      <c r="A315" s="45"/>
      <c r="B315" s="46"/>
      <c r="C315" s="47"/>
      <c r="D315" s="47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spans="1:25" ht="13.2" x14ac:dyDescent="0.25">
      <c r="A316" s="45"/>
      <c r="B316" s="46"/>
      <c r="C316" s="47"/>
      <c r="D316" s="47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spans="1:25" ht="13.2" x14ac:dyDescent="0.25">
      <c r="A317" s="45"/>
      <c r="B317" s="46"/>
      <c r="C317" s="47"/>
      <c r="D317" s="47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spans="1:25" ht="13.2" x14ac:dyDescent="0.25">
      <c r="A318" s="45"/>
      <c r="B318" s="46"/>
      <c r="C318" s="47"/>
      <c r="D318" s="47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spans="1:25" ht="13.2" x14ac:dyDescent="0.25">
      <c r="A319" s="45"/>
      <c r="B319" s="46"/>
      <c r="C319" s="47"/>
      <c r="D319" s="47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spans="1:25" ht="13.2" x14ac:dyDescent="0.25">
      <c r="A320" s="45"/>
      <c r="B320" s="46"/>
      <c r="C320" s="47"/>
      <c r="D320" s="47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spans="1:25" ht="13.2" x14ac:dyDescent="0.25">
      <c r="A321" s="45"/>
      <c r="B321" s="46"/>
      <c r="C321" s="47"/>
      <c r="D321" s="47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spans="1:25" ht="13.2" x14ac:dyDescent="0.25">
      <c r="A322" s="45"/>
      <c r="B322" s="46"/>
      <c r="C322" s="47"/>
      <c r="D322" s="47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spans="1:25" ht="13.2" x14ac:dyDescent="0.25">
      <c r="A323" s="45"/>
      <c r="B323" s="46"/>
      <c r="C323" s="47"/>
      <c r="D323" s="47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spans="1:25" ht="13.2" x14ac:dyDescent="0.25">
      <c r="A324" s="45"/>
      <c r="B324" s="46"/>
      <c r="C324" s="47"/>
      <c r="D324" s="47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spans="1:25" ht="13.2" x14ac:dyDescent="0.25">
      <c r="A325" s="45"/>
      <c r="B325" s="46"/>
      <c r="C325" s="47"/>
      <c r="D325" s="47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spans="1:25" ht="13.2" x14ac:dyDescent="0.25">
      <c r="A326" s="45"/>
      <c r="B326" s="46"/>
      <c r="C326" s="47"/>
      <c r="D326" s="47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spans="1:25" ht="13.2" x14ac:dyDescent="0.25">
      <c r="A327" s="45"/>
      <c r="B327" s="46"/>
      <c r="C327" s="47"/>
      <c r="D327" s="47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spans="1:25" ht="13.2" x14ac:dyDescent="0.25">
      <c r="A328" s="45"/>
      <c r="B328" s="46"/>
      <c r="C328" s="47"/>
      <c r="D328" s="47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spans="1:25" ht="13.2" x14ac:dyDescent="0.25">
      <c r="A329" s="45"/>
      <c r="B329" s="46"/>
      <c r="C329" s="47"/>
      <c r="D329" s="47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spans="1:25" ht="13.2" x14ac:dyDescent="0.25">
      <c r="A330" s="45"/>
      <c r="B330" s="46"/>
      <c r="C330" s="47"/>
      <c r="D330" s="47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spans="1:25" ht="13.2" x14ac:dyDescent="0.25">
      <c r="A331" s="45"/>
      <c r="B331" s="46"/>
      <c r="C331" s="47"/>
      <c r="D331" s="47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spans="1:25" ht="13.2" x14ac:dyDescent="0.25">
      <c r="A332" s="45"/>
      <c r="B332" s="46"/>
      <c r="C332" s="47"/>
      <c r="D332" s="47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spans="1:25" ht="13.2" x14ac:dyDescent="0.25">
      <c r="A333" s="45"/>
      <c r="B333" s="46"/>
      <c r="C333" s="47"/>
      <c r="D333" s="47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spans="1:25" ht="13.2" x14ac:dyDescent="0.25">
      <c r="A334" s="45"/>
      <c r="B334" s="46"/>
      <c r="C334" s="47"/>
      <c r="D334" s="47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spans="1:25" ht="13.2" x14ac:dyDescent="0.25">
      <c r="A335" s="45"/>
      <c r="B335" s="46"/>
      <c r="C335" s="47"/>
      <c r="D335" s="47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spans="1:25" ht="13.2" x14ac:dyDescent="0.25">
      <c r="A336" s="45"/>
      <c r="B336" s="46"/>
      <c r="C336" s="47"/>
      <c r="D336" s="47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spans="1:25" ht="13.2" x14ac:dyDescent="0.25">
      <c r="A337" s="45"/>
      <c r="B337" s="46"/>
      <c r="C337" s="47"/>
      <c r="D337" s="47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spans="1:25" ht="13.2" x14ac:dyDescent="0.25">
      <c r="A338" s="45"/>
      <c r="B338" s="46"/>
      <c r="C338" s="47"/>
      <c r="D338" s="47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spans="1:25" ht="13.2" x14ac:dyDescent="0.25">
      <c r="A339" s="45"/>
      <c r="B339" s="46"/>
      <c r="C339" s="47"/>
      <c r="D339" s="47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spans="1:25" ht="13.2" x14ac:dyDescent="0.25">
      <c r="A340" s="45"/>
      <c r="B340" s="46"/>
      <c r="C340" s="47"/>
      <c r="D340" s="47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spans="1:25" ht="13.2" x14ac:dyDescent="0.25">
      <c r="A341" s="45"/>
      <c r="B341" s="46"/>
      <c r="C341" s="47"/>
      <c r="D341" s="47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spans="1:25" ht="13.2" x14ac:dyDescent="0.25">
      <c r="A342" s="45"/>
      <c r="B342" s="46"/>
      <c r="C342" s="47"/>
      <c r="D342" s="47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spans="1:25" ht="13.2" x14ac:dyDescent="0.25">
      <c r="A343" s="45"/>
      <c r="B343" s="46"/>
      <c r="C343" s="47"/>
      <c r="D343" s="47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spans="1:25" ht="13.2" x14ac:dyDescent="0.25">
      <c r="A344" s="45"/>
      <c r="B344" s="46"/>
      <c r="C344" s="47"/>
      <c r="D344" s="47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spans="1:25" ht="13.2" x14ac:dyDescent="0.25">
      <c r="A345" s="45"/>
      <c r="B345" s="46"/>
      <c r="C345" s="47"/>
      <c r="D345" s="47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spans="1:25" ht="13.2" x14ac:dyDescent="0.25">
      <c r="A346" s="45"/>
      <c r="B346" s="46"/>
      <c r="C346" s="47"/>
      <c r="D346" s="47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spans="1:25" ht="13.2" x14ac:dyDescent="0.25">
      <c r="A347" s="45"/>
      <c r="B347" s="46"/>
      <c r="C347" s="47"/>
      <c r="D347" s="47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spans="1:25" ht="13.2" x14ac:dyDescent="0.25">
      <c r="A348" s="45"/>
      <c r="B348" s="46"/>
      <c r="C348" s="47"/>
      <c r="D348" s="47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spans="1:25" ht="13.2" x14ac:dyDescent="0.25">
      <c r="A349" s="45"/>
      <c r="B349" s="46"/>
      <c r="C349" s="47"/>
      <c r="D349" s="47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spans="1:25" ht="13.2" x14ac:dyDescent="0.25">
      <c r="A350" s="45"/>
      <c r="B350" s="46"/>
      <c r="C350" s="47"/>
      <c r="D350" s="47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spans="1:25" ht="13.2" x14ac:dyDescent="0.25">
      <c r="A351" s="45"/>
      <c r="B351" s="46"/>
      <c r="C351" s="47"/>
      <c r="D351" s="47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spans="1:25" ht="13.2" x14ac:dyDescent="0.25">
      <c r="A352" s="45"/>
      <c r="B352" s="46"/>
      <c r="C352" s="47"/>
      <c r="D352" s="47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spans="1:25" ht="13.2" x14ac:dyDescent="0.25">
      <c r="A353" s="45"/>
      <c r="B353" s="46"/>
      <c r="C353" s="47"/>
      <c r="D353" s="47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spans="1:25" ht="13.2" x14ac:dyDescent="0.25">
      <c r="A354" s="45"/>
      <c r="B354" s="46"/>
      <c r="C354" s="47"/>
      <c r="D354" s="47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spans="1:25" ht="13.2" x14ac:dyDescent="0.25">
      <c r="A355" s="45"/>
      <c r="B355" s="46"/>
      <c r="C355" s="47"/>
      <c r="D355" s="47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spans="1:25" ht="13.2" x14ac:dyDescent="0.25">
      <c r="A356" s="45"/>
      <c r="B356" s="46"/>
      <c r="C356" s="47"/>
      <c r="D356" s="47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spans="1:25" ht="13.2" x14ac:dyDescent="0.25">
      <c r="A357" s="45"/>
      <c r="B357" s="46"/>
      <c r="C357" s="47"/>
      <c r="D357" s="47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spans="1:25" ht="13.2" x14ac:dyDescent="0.25">
      <c r="A358" s="45"/>
      <c r="B358" s="46"/>
      <c r="C358" s="47"/>
      <c r="D358" s="47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spans="1:25" ht="13.2" x14ac:dyDescent="0.25">
      <c r="A359" s="45"/>
      <c r="B359" s="46"/>
      <c r="C359" s="47"/>
      <c r="D359" s="47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spans="1:25" ht="13.2" x14ac:dyDescent="0.25">
      <c r="A360" s="45"/>
      <c r="B360" s="46"/>
      <c r="C360" s="47"/>
      <c r="D360" s="47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spans="1:25" ht="13.2" x14ac:dyDescent="0.25">
      <c r="A361" s="45"/>
      <c r="B361" s="46"/>
      <c r="C361" s="47"/>
      <c r="D361" s="47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spans="1:25" ht="13.2" x14ac:dyDescent="0.25">
      <c r="A362" s="45"/>
      <c r="B362" s="46"/>
      <c r="C362" s="47"/>
      <c r="D362" s="47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spans="1:25" ht="13.2" x14ac:dyDescent="0.25">
      <c r="A363" s="45"/>
      <c r="B363" s="46"/>
      <c r="C363" s="47"/>
      <c r="D363" s="47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spans="1:25" ht="13.2" x14ac:dyDescent="0.25">
      <c r="A364" s="45"/>
      <c r="B364" s="46"/>
      <c r="C364" s="47"/>
      <c r="D364" s="47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spans="1:25" ht="13.2" x14ac:dyDescent="0.25">
      <c r="A365" s="45"/>
      <c r="B365" s="46"/>
      <c r="C365" s="47"/>
      <c r="D365" s="47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spans="1:25" ht="13.2" x14ac:dyDescent="0.25">
      <c r="A366" s="45"/>
      <c r="B366" s="46"/>
      <c r="C366" s="47"/>
      <c r="D366" s="47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spans="1:25" ht="13.2" x14ac:dyDescent="0.25">
      <c r="A367" s="45"/>
      <c r="B367" s="46"/>
      <c r="C367" s="47"/>
      <c r="D367" s="47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spans="1:25" ht="13.2" x14ac:dyDescent="0.25">
      <c r="A368" s="45"/>
      <c r="B368" s="46"/>
      <c r="C368" s="47"/>
      <c r="D368" s="47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spans="1:25" ht="13.2" x14ac:dyDescent="0.25">
      <c r="A369" s="45"/>
      <c r="B369" s="46"/>
      <c r="C369" s="47"/>
      <c r="D369" s="47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spans="1:25" ht="13.2" x14ac:dyDescent="0.25">
      <c r="A370" s="45"/>
      <c r="B370" s="46"/>
      <c r="C370" s="47"/>
      <c r="D370" s="47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spans="1:25" ht="13.2" x14ac:dyDescent="0.25">
      <c r="A371" s="45"/>
      <c r="B371" s="46"/>
      <c r="C371" s="47"/>
      <c r="D371" s="47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spans="1:25" ht="13.2" x14ac:dyDescent="0.25">
      <c r="A372" s="45"/>
      <c r="B372" s="46"/>
      <c r="C372" s="47"/>
      <c r="D372" s="47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spans="1:25" ht="13.2" x14ac:dyDescent="0.25">
      <c r="A373" s="45"/>
      <c r="B373" s="46"/>
      <c r="C373" s="47"/>
      <c r="D373" s="47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spans="1:25" ht="13.2" x14ac:dyDescent="0.25">
      <c r="A374" s="45"/>
      <c r="B374" s="46"/>
      <c r="C374" s="47"/>
      <c r="D374" s="47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spans="1:25" ht="13.2" x14ac:dyDescent="0.25">
      <c r="A375" s="45"/>
      <c r="B375" s="46"/>
      <c r="C375" s="47"/>
      <c r="D375" s="47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spans="1:25" ht="13.2" x14ac:dyDescent="0.25">
      <c r="A376" s="45"/>
      <c r="B376" s="46"/>
      <c r="C376" s="47"/>
      <c r="D376" s="47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spans="1:25" ht="13.2" x14ac:dyDescent="0.25">
      <c r="A377" s="45"/>
      <c r="B377" s="46"/>
      <c r="C377" s="47"/>
      <c r="D377" s="47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spans="1:25" ht="13.2" x14ac:dyDescent="0.25">
      <c r="A378" s="45"/>
      <c r="B378" s="46"/>
      <c r="C378" s="47"/>
      <c r="D378" s="47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spans="1:25" ht="13.2" x14ac:dyDescent="0.25">
      <c r="A379" s="45"/>
      <c r="B379" s="46"/>
      <c r="C379" s="47"/>
      <c r="D379" s="47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spans="1:25" ht="13.2" x14ac:dyDescent="0.25">
      <c r="A380" s="45"/>
      <c r="B380" s="46"/>
      <c r="C380" s="47"/>
      <c r="D380" s="47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spans="1:25" ht="13.2" x14ac:dyDescent="0.25">
      <c r="A381" s="45"/>
      <c r="B381" s="46"/>
      <c r="C381" s="47"/>
      <c r="D381" s="47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spans="1:25" ht="13.2" x14ac:dyDescent="0.25">
      <c r="A382" s="45"/>
      <c r="B382" s="46"/>
      <c r="C382" s="47"/>
      <c r="D382" s="47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spans="1:25" ht="13.2" x14ac:dyDescent="0.25">
      <c r="A383" s="45"/>
      <c r="B383" s="46"/>
      <c r="C383" s="47"/>
      <c r="D383" s="47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spans="1:25" ht="13.2" x14ac:dyDescent="0.25">
      <c r="A384" s="45"/>
      <c r="B384" s="46"/>
      <c r="C384" s="47"/>
      <c r="D384" s="47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spans="1:25" ht="13.2" x14ac:dyDescent="0.25">
      <c r="A385" s="45"/>
      <c r="B385" s="46"/>
      <c r="C385" s="47"/>
      <c r="D385" s="47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spans="1:25" ht="13.2" x14ac:dyDescent="0.25">
      <c r="A386" s="45"/>
      <c r="B386" s="46"/>
      <c r="C386" s="47"/>
      <c r="D386" s="47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spans="1:25" ht="13.2" x14ac:dyDescent="0.25">
      <c r="A387" s="45"/>
      <c r="B387" s="46"/>
      <c r="C387" s="47"/>
      <c r="D387" s="47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spans="1:25" ht="13.2" x14ac:dyDescent="0.25">
      <c r="A388" s="45"/>
      <c r="B388" s="46"/>
      <c r="C388" s="47"/>
      <c r="D388" s="47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spans="1:25" ht="13.2" x14ac:dyDescent="0.25">
      <c r="A389" s="45"/>
      <c r="B389" s="46"/>
      <c r="C389" s="47"/>
      <c r="D389" s="47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spans="1:25" ht="13.2" x14ac:dyDescent="0.25">
      <c r="A390" s="45"/>
      <c r="B390" s="46"/>
      <c r="C390" s="47"/>
      <c r="D390" s="47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spans="1:25" ht="13.2" x14ac:dyDescent="0.25">
      <c r="A391" s="45"/>
      <c r="B391" s="46"/>
      <c r="C391" s="47"/>
      <c r="D391" s="47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spans="1:25" ht="13.2" x14ac:dyDescent="0.25">
      <c r="A392" s="45"/>
      <c r="B392" s="46"/>
      <c r="C392" s="47"/>
      <c r="D392" s="47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spans="1:25" ht="13.2" x14ac:dyDescent="0.25">
      <c r="A393" s="45"/>
      <c r="B393" s="46"/>
      <c r="C393" s="47"/>
      <c r="D393" s="47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spans="1:25" ht="13.2" x14ac:dyDescent="0.25">
      <c r="A394" s="45"/>
      <c r="B394" s="46"/>
      <c r="C394" s="47"/>
      <c r="D394" s="47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spans="1:25" ht="13.2" x14ac:dyDescent="0.25">
      <c r="A395" s="45"/>
      <c r="B395" s="46"/>
      <c r="C395" s="47"/>
      <c r="D395" s="47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spans="1:25" ht="13.2" x14ac:dyDescent="0.25">
      <c r="A396" s="45"/>
      <c r="B396" s="46"/>
      <c r="C396" s="47"/>
      <c r="D396" s="47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spans="1:25" ht="13.2" x14ac:dyDescent="0.25">
      <c r="A397" s="45"/>
      <c r="B397" s="46"/>
      <c r="C397" s="47"/>
      <c r="D397" s="47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spans="1:25" ht="13.2" x14ac:dyDescent="0.25">
      <c r="A398" s="45"/>
      <c r="B398" s="46"/>
      <c r="C398" s="47"/>
      <c r="D398" s="47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spans="1:25" ht="13.2" x14ac:dyDescent="0.25">
      <c r="A399" s="45"/>
      <c r="B399" s="46"/>
      <c r="C399" s="47"/>
      <c r="D399" s="47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spans="1:25" ht="13.2" x14ac:dyDescent="0.25">
      <c r="A400" s="45"/>
      <c r="B400" s="46"/>
      <c r="C400" s="47"/>
      <c r="D400" s="47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spans="1:25" ht="13.2" x14ac:dyDescent="0.25">
      <c r="A401" s="45"/>
      <c r="B401" s="46"/>
      <c r="C401" s="47"/>
      <c r="D401" s="47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spans="1:25" ht="13.2" x14ac:dyDescent="0.25">
      <c r="A402" s="45"/>
      <c r="B402" s="46"/>
      <c r="C402" s="47"/>
      <c r="D402" s="47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spans="1:25" ht="13.2" x14ac:dyDescent="0.25">
      <c r="A403" s="45"/>
      <c r="B403" s="46"/>
      <c r="C403" s="47"/>
      <c r="D403" s="47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spans="1:25" ht="13.2" x14ac:dyDescent="0.25">
      <c r="A404" s="45"/>
      <c r="B404" s="46"/>
      <c r="C404" s="47"/>
      <c r="D404" s="47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spans="1:25" ht="13.2" x14ac:dyDescent="0.25">
      <c r="A405" s="45"/>
      <c r="B405" s="46"/>
      <c r="C405" s="47"/>
      <c r="D405" s="47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spans="1:25" ht="13.2" x14ac:dyDescent="0.25">
      <c r="A406" s="45"/>
      <c r="B406" s="46"/>
      <c r="C406" s="47"/>
      <c r="D406" s="47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spans="1:25" ht="13.2" x14ac:dyDescent="0.25">
      <c r="A407" s="45"/>
      <c r="B407" s="46"/>
      <c r="C407" s="47"/>
      <c r="D407" s="47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spans="1:25" ht="13.2" x14ac:dyDescent="0.25">
      <c r="A408" s="45"/>
      <c r="B408" s="46"/>
      <c r="C408" s="47"/>
      <c r="D408" s="47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spans="1:25" ht="13.2" x14ac:dyDescent="0.25">
      <c r="A409" s="45"/>
      <c r="B409" s="46"/>
      <c r="C409" s="47"/>
      <c r="D409" s="47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spans="1:25" ht="13.2" x14ac:dyDescent="0.25">
      <c r="A410" s="45"/>
      <c r="B410" s="46"/>
      <c r="C410" s="47"/>
      <c r="D410" s="47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spans="1:25" ht="13.2" x14ac:dyDescent="0.25">
      <c r="A411" s="45"/>
      <c r="B411" s="46"/>
      <c r="C411" s="47"/>
      <c r="D411" s="47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spans="1:25" ht="13.2" x14ac:dyDescent="0.25">
      <c r="A412" s="45"/>
      <c r="B412" s="46"/>
      <c r="C412" s="47"/>
      <c r="D412" s="47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spans="1:25" ht="13.2" x14ac:dyDescent="0.25">
      <c r="A413" s="45"/>
      <c r="B413" s="46"/>
      <c r="C413" s="47"/>
      <c r="D413" s="47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spans="1:25" ht="13.2" x14ac:dyDescent="0.25">
      <c r="A414" s="45"/>
      <c r="B414" s="46"/>
      <c r="C414" s="47"/>
      <c r="D414" s="47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spans="1:25" ht="13.2" x14ac:dyDescent="0.25">
      <c r="A415" s="45"/>
      <c r="B415" s="46"/>
      <c r="C415" s="47"/>
      <c r="D415" s="47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spans="1:25" ht="13.2" x14ac:dyDescent="0.25">
      <c r="A416" s="45"/>
      <c r="B416" s="46"/>
      <c r="C416" s="47"/>
      <c r="D416" s="47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spans="1:25" ht="13.2" x14ac:dyDescent="0.25">
      <c r="A417" s="45"/>
      <c r="B417" s="46"/>
      <c r="C417" s="47"/>
      <c r="D417" s="47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spans="1:25" ht="13.2" x14ac:dyDescent="0.25">
      <c r="A418" s="45"/>
      <c r="B418" s="46"/>
      <c r="C418" s="47"/>
      <c r="D418" s="47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spans="1:25" ht="13.2" x14ac:dyDescent="0.25">
      <c r="A419" s="45"/>
      <c r="B419" s="46"/>
      <c r="C419" s="47"/>
      <c r="D419" s="47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spans="1:25" ht="13.2" x14ac:dyDescent="0.25">
      <c r="A420" s="45"/>
      <c r="B420" s="46"/>
      <c r="C420" s="47"/>
      <c r="D420" s="47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spans="1:25" ht="13.2" x14ac:dyDescent="0.25">
      <c r="A421" s="45"/>
      <c r="B421" s="46"/>
      <c r="C421" s="47"/>
      <c r="D421" s="47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spans="1:25" ht="13.2" x14ac:dyDescent="0.25">
      <c r="A422" s="45"/>
      <c r="B422" s="46"/>
      <c r="C422" s="47"/>
      <c r="D422" s="47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spans="1:25" ht="13.2" x14ac:dyDescent="0.25">
      <c r="A423" s="45"/>
      <c r="B423" s="46"/>
      <c r="C423" s="47"/>
      <c r="D423" s="47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spans="1:25" ht="13.2" x14ac:dyDescent="0.25">
      <c r="A424" s="45"/>
      <c r="B424" s="46"/>
      <c r="C424" s="47"/>
      <c r="D424" s="47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spans="1:25" ht="13.2" x14ac:dyDescent="0.25">
      <c r="A425" s="45"/>
      <c r="B425" s="46"/>
      <c r="C425" s="47"/>
      <c r="D425" s="47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spans="1:25" ht="13.2" x14ac:dyDescent="0.25">
      <c r="A426" s="45"/>
      <c r="B426" s="46"/>
      <c r="C426" s="47"/>
      <c r="D426" s="47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spans="1:25" ht="13.2" x14ac:dyDescent="0.25">
      <c r="A427" s="45"/>
      <c r="B427" s="46"/>
      <c r="C427" s="47"/>
      <c r="D427" s="47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spans="1:25" ht="13.2" x14ac:dyDescent="0.25">
      <c r="A428" s="45"/>
      <c r="B428" s="46"/>
      <c r="C428" s="47"/>
      <c r="D428" s="47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spans="1:25" ht="13.2" x14ac:dyDescent="0.25">
      <c r="A429" s="45"/>
      <c r="B429" s="46"/>
      <c r="C429" s="47"/>
      <c r="D429" s="47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spans="1:25" ht="13.2" x14ac:dyDescent="0.25">
      <c r="A430" s="45"/>
      <c r="B430" s="46"/>
      <c r="C430" s="47"/>
      <c r="D430" s="47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spans="1:25" ht="13.2" x14ac:dyDescent="0.25">
      <c r="A431" s="45"/>
      <c r="B431" s="46"/>
      <c r="C431" s="47"/>
      <c r="D431" s="47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spans="1:25" ht="13.2" x14ac:dyDescent="0.25">
      <c r="A432" s="45"/>
      <c r="B432" s="46"/>
      <c r="C432" s="47"/>
      <c r="D432" s="47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spans="1:25" ht="13.2" x14ac:dyDescent="0.25">
      <c r="A433" s="45"/>
      <c r="B433" s="46"/>
      <c r="C433" s="47"/>
      <c r="D433" s="47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spans="1:25" ht="13.2" x14ac:dyDescent="0.25">
      <c r="A434" s="45"/>
      <c r="B434" s="46"/>
      <c r="C434" s="47"/>
      <c r="D434" s="47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spans="1:25" ht="13.2" x14ac:dyDescent="0.25">
      <c r="A435" s="45"/>
      <c r="B435" s="46"/>
      <c r="C435" s="47"/>
      <c r="D435" s="47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spans="1:25" ht="13.2" x14ac:dyDescent="0.25">
      <c r="A436" s="45"/>
      <c r="B436" s="46"/>
      <c r="C436" s="47"/>
      <c r="D436" s="47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spans="1:25" ht="13.2" x14ac:dyDescent="0.25">
      <c r="A437" s="45"/>
      <c r="B437" s="46"/>
      <c r="C437" s="47"/>
      <c r="D437" s="47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spans="1:25" ht="13.2" x14ac:dyDescent="0.25">
      <c r="A438" s="45"/>
      <c r="B438" s="46"/>
      <c r="C438" s="47"/>
      <c r="D438" s="47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spans="1:25" ht="13.2" x14ac:dyDescent="0.25">
      <c r="A439" s="45"/>
      <c r="B439" s="46"/>
      <c r="C439" s="47"/>
      <c r="D439" s="47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spans="1:25" ht="13.2" x14ac:dyDescent="0.25">
      <c r="A440" s="45"/>
      <c r="B440" s="46"/>
      <c r="C440" s="47"/>
      <c r="D440" s="47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spans="1:25" ht="13.2" x14ac:dyDescent="0.25">
      <c r="A441" s="45"/>
      <c r="B441" s="46"/>
      <c r="C441" s="47"/>
      <c r="D441" s="47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spans="1:25" ht="13.2" x14ac:dyDescent="0.25">
      <c r="A442" s="45"/>
      <c r="B442" s="46"/>
      <c r="C442" s="47"/>
      <c r="D442" s="47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spans="1:25" ht="13.2" x14ac:dyDescent="0.25">
      <c r="A443" s="45"/>
      <c r="B443" s="46"/>
      <c r="C443" s="47"/>
      <c r="D443" s="47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spans="1:25" ht="13.2" x14ac:dyDescent="0.25">
      <c r="A444" s="45"/>
      <c r="B444" s="46"/>
      <c r="C444" s="47"/>
      <c r="D444" s="47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spans="1:25" ht="13.2" x14ac:dyDescent="0.25">
      <c r="A445" s="45"/>
      <c r="B445" s="46"/>
      <c r="C445" s="47"/>
      <c r="D445" s="47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spans="1:25" ht="13.2" x14ac:dyDescent="0.25">
      <c r="A446" s="45"/>
      <c r="B446" s="46"/>
      <c r="C446" s="47"/>
      <c r="D446" s="47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spans="1:25" ht="13.2" x14ac:dyDescent="0.25">
      <c r="A447" s="45"/>
      <c r="B447" s="46"/>
      <c r="C447" s="47"/>
      <c r="D447" s="47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spans="1:25" ht="13.2" x14ac:dyDescent="0.25">
      <c r="A448" s="45"/>
      <c r="B448" s="46"/>
      <c r="C448" s="47"/>
      <c r="D448" s="47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spans="1:25" ht="13.2" x14ac:dyDescent="0.25">
      <c r="A449" s="45"/>
      <c r="B449" s="46"/>
      <c r="C449" s="47"/>
      <c r="D449" s="47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spans="1:25" ht="13.2" x14ac:dyDescent="0.25">
      <c r="A450" s="45"/>
      <c r="B450" s="46"/>
      <c r="C450" s="47"/>
      <c r="D450" s="47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spans="1:25" ht="13.2" x14ac:dyDescent="0.25">
      <c r="A451" s="45"/>
      <c r="B451" s="46"/>
      <c r="C451" s="47"/>
      <c r="D451" s="47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spans="1:25" ht="13.2" x14ac:dyDescent="0.25">
      <c r="A452" s="45"/>
      <c r="B452" s="46"/>
      <c r="C452" s="47"/>
      <c r="D452" s="47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spans="1:25" ht="13.2" x14ac:dyDescent="0.25">
      <c r="A453" s="45"/>
      <c r="B453" s="46"/>
      <c r="C453" s="47"/>
      <c r="D453" s="47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spans="1:25" ht="13.2" x14ac:dyDescent="0.25">
      <c r="A454" s="45"/>
      <c r="B454" s="46"/>
      <c r="C454" s="47"/>
      <c r="D454" s="47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spans="1:25" ht="13.2" x14ac:dyDescent="0.25">
      <c r="A455" s="45"/>
      <c r="B455" s="46"/>
      <c r="C455" s="47"/>
      <c r="D455" s="47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spans="1:25" ht="13.2" x14ac:dyDescent="0.25">
      <c r="A456" s="45"/>
      <c r="B456" s="46"/>
      <c r="C456" s="47"/>
      <c r="D456" s="47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spans="1:25" ht="13.2" x14ac:dyDescent="0.25">
      <c r="A457" s="45"/>
      <c r="B457" s="46"/>
      <c r="C457" s="47"/>
      <c r="D457" s="47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spans="1:25" ht="13.2" x14ac:dyDescent="0.25">
      <c r="A458" s="45"/>
      <c r="B458" s="46"/>
      <c r="C458" s="47"/>
      <c r="D458" s="47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spans="1:25" ht="13.2" x14ac:dyDescent="0.25">
      <c r="A459" s="45"/>
      <c r="B459" s="46"/>
      <c r="C459" s="47"/>
      <c r="D459" s="47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spans="1:25" ht="13.2" x14ac:dyDescent="0.25">
      <c r="A460" s="45"/>
      <c r="B460" s="46"/>
      <c r="C460" s="47"/>
      <c r="D460" s="47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spans="1:25" ht="13.2" x14ac:dyDescent="0.25">
      <c r="A461" s="45"/>
      <c r="B461" s="46"/>
      <c r="C461" s="47"/>
      <c r="D461" s="47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spans="1:25" ht="13.2" x14ac:dyDescent="0.25">
      <c r="A462" s="45"/>
      <c r="B462" s="46"/>
      <c r="C462" s="47"/>
      <c r="D462" s="47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spans="1:25" ht="13.2" x14ac:dyDescent="0.25">
      <c r="A463" s="45"/>
      <c r="B463" s="46"/>
      <c r="C463" s="47"/>
      <c r="D463" s="47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spans="1:25" ht="13.2" x14ac:dyDescent="0.25">
      <c r="A464" s="45"/>
      <c r="B464" s="46"/>
      <c r="C464" s="47"/>
      <c r="D464" s="47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spans="1:25" ht="13.2" x14ac:dyDescent="0.25">
      <c r="A465" s="45"/>
      <c r="B465" s="46"/>
      <c r="C465" s="47"/>
      <c r="D465" s="47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spans="1:25" ht="13.2" x14ac:dyDescent="0.25">
      <c r="A466" s="45"/>
      <c r="B466" s="46"/>
      <c r="C466" s="47"/>
      <c r="D466" s="47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spans="1:25" ht="13.2" x14ac:dyDescent="0.25">
      <c r="A467" s="45"/>
      <c r="B467" s="46"/>
      <c r="C467" s="47"/>
      <c r="D467" s="47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spans="1:25" ht="13.2" x14ac:dyDescent="0.25">
      <c r="A468" s="45"/>
      <c r="B468" s="46"/>
      <c r="C468" s="47"/>
      <c r="D468" s="47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spans="1:25" ht="13.2" x14ac:dyDescent="0.25">
      <c r="A469" s="45"/>
      <c r="B469" s="46"/>
      <c r="C469" s="47"/>
      <c r="D469" s="47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spans="1:25" ht="13.2" x14ac:dyDescent="0.25">
      <c r="A470" s="45"/>
      <c r="B470" s="46"/>
      <c r="C470" s="47"/>
      <c r="D470" s="47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spans="1:25" ht="13.2" x14ac:dyDescent="0.25">
      <c r="A471" s="45"/>
      <c r="B471" s="46"/>
      <c r="C471" s="47"/>
      <c r="D471" s="47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spans="1:25" ht="13.2" x14ac:dyDescent="0.25">
      <c r="A472" s="45"/>
      <c r="B472" s="46"/>
      <c r="C472" s="47"/>
      <c r="D472" s="47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spans="1:25" ht="13.2" x14ac:dyDescent="0.25">
      <c r="A473" s="45"/>
      <c r="B473" s="46"/>
      <c r="C473" s="47"/>
      <c r="D473" s="47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spans="1:25" ht="13.2" x14ac:dyDescent="0.25">
      <c r="A474" s="45"/>
      <c r="B474" s="46"/>
      <c r="C474" s="47"/>
      <c r="D474" s="47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spans="1:25" ht="13.2" x14ac:dyDescent="0.25">
      <c r="A475" s="45"/>
      <c r="B475" s="46"/>
      <c r="C475" s="47"/>
      <c r="D475" s="47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spans="1:25" ht="13.2" x14ac:dyDescent="0.25">
      <c r="A476" s="45"/>
      <c r="B476" s="46"/>
      <c r="C476" s="47"/>
      <c r="D476" s="47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spans="1:25" ht="13.2" x14ac:dyDescent="0.25">
      <c r="A477" s="45"/>
      <c r="B477" s="46"/>
      <c r="C477" s="47"/>
      <c r="D477" s="47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spans="1:25" ht="13.2" x14ac:dyDescent="0.25">
      <c r="A478" s="45"/>
      <c r="B478" s="46"/>
      <c r="C478" s="47"/>
      <c r="D478" s="47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spans="1:25" ht="13.2" x14ac:dyDescent="0.25">
      <c r="A479" s="45"/>
      <c r="B479" s="46"/>
      <c r="C479" s="47"/>
      <c r="D479" s="47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spans="1:25" ht="13.2" x14ac:dyDescent="0.25">
      <c r="A480" s="45"/>
      <c r="B480" s="46"/>
      <c r="C480" s="47"/>
      <c r="D480" s="47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spans="1:25" ht="13.2" x14ac:dyDescent="0.25">
      <c r="A481" s="45"/>
      <c r="B481" s="46"/>
      <c r="C481" s="47"/>
      <c r="D481" s="47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spans="1:25" ht="13.2" x14ac:dyDescent="0.25">
      <c r="A482" s="45"/>
      <c r="B482" s="46"/>
      <c r="C482" s="47"/>
      <c r="D482" s="47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spans="1:25" ht="13.2" x14ac:dyDescent="0.25">
      <c r="A483" s="45"/>
      <c r="B483" s="46"/>
      <c r="C483" s="47"/>
      <c r="D483" s="47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spans="1:25" ht="13.2" x14ac:dyDescent="0.25">
      <c r="A484" s="45"/>
      <c r="B484" s="46"/>
      <c r="C484" s="47"/>
      <c r="D484" s="47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spans="1:25" ht="13.2" x14ac:dyDescent="0.25">
      <c r="A485" s="45"/>
      <c r="B485" s="46"/>
      <c r="C485" s="47"/>
      <c r="D485" s="47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spans="1:25" ht="13.2" x14ac:dyDescent="0.25">
      <c r="A486" s="45"/>
      <c r="B486" s="46"/>
      <c r="C486" s="47"/>
      <c r="D486" s="47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spans="1:25" ht="13.2" x14ac:dyDescent="0.25">
      <c r="A487" s="45"/>
      <c r="B487" s="46"/>
      <c r="C487" s="47"/>
      <c r="D487" s="47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spans="1:25" ht="13.2" x14ac:dyDescent="0.25">
      <c r="A488" s="45"/>
      <c r="B488" s="46"/>
      <c r="C488" s="47"/>
      <c r="D488" s="47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spans="1:25" ht="13.2" x14ac:dyDescent="0.25">
      <c r="A489" s="45"/>
      <c r="B489" s="46"/>
      <c r="C489" s="47"/>
      <c r="D489" s="47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spans="1:25" ht="13.2" x14ac:dyDescent="0.25">
      <c r="A490" s="45"/>
      <c r="B490" s="46"/>
      <c r="C490" s="47"/>
      <c r="D490" s="47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spans="1:25" ht="13.2" x14ac:dyDescent="0.25">
      <c r="A491" s="45"/>
      <c r="B491" s="46"/>
      <c r="C491" s="47"/>
      <c r="D491" s="47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spans="1:25" ht="13.2" x14ac:dyDescent="0.25">
      <c r="A492" s="45"/>
      <c r="B492" s="46"/>
      <c r="C492" s="47"/>
      <c r="D492" s="47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spans="1:25" ht="13.2" x14ac:dyDescent="0.25">
      <c r="A493" s="45"/>
      <c r="B493" s="46"/>
      <c r="C493" s="47"/>
      <c r="D493" s="47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spans="1:25" ht="13.2" x14ac:dyDescent="0.25">
      <c r="A494" s="45"/>
      <c r="B494" s="46"/>
      <c r="C494" s="47"/>
      <c r="D494" s="47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spans="1:25" ht="13.2" x14ac:dyDescent="0.25">
      <c r="A495" s="45"/>
      <c r="B495" s="46"/>
      <c r="C495" s="47"/>
      <c r="D495" s="47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spans="1:25" ht="13.2" x14ac:dyDescent="0.25">
      <c r="A496" s="45"/>
      <c r="B496" s="46"/>
      <c r="C496" s="47"/>
      <c r="D496" s="47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spans="1:25" ht="13.2" x14ac:dyDescent="0.25">
      <c r="A497" s="45"/>
      <c r="B497" s="46"/>
      <c r="C497" s="47"/>
      <c r="D497" s="47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spans="1:25" ht="13.2" x14ac:dyDescent="0.25">
      <c r="A498" s="45"/>
      <c r="B498" s="46"/>
      <c r="C498" s="47"/>
      <c r="D498" s="47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spans="1:25" ht="13.2" x14ac:dyDescent="0.25">
      <c r="A499" s="45"/>
      <c r="B499" s="46"/>
      <c r="C499" s="47"/>
      <c r="D499" s="47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spans="1:25" ht="13.2" x14ac:dyDescent="0.25">
      <c r="A500" s="45"/>
      <c r="B500" s="46"/>
      <c r="C500" s="47"/>
      <c r="D500" s="47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spans="1:25" ht="13.2" x14ac:dyDescent="0.25">
      <c r="A501" s="45"/>
      <c r="B501" s="46"/>
      <c r="C501" s="47"/>
      <c r="D501" s="47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spans="1:25" ht="13.2" x14ac:dyDescent="0.25">
      <c r="A502" s="45"/>
      <c r="B502" s="46"/>
      <c r="C502" s="47"/>
      <c r="D502" s="47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spans="1:25" ht="13.2" x14ac:dyDescent="0.25">
      <c r="A503" s="45"/>
      <c r="B503" s="46"/>
      <c r="C503" s="47"/>
      <c r="D503" s="47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spans="1:25" ht="13.2" x14ac:dyDescent="0.25">
      <c r="A504" s="45"/>
      <c r="B504" s="46"/>
      <c r="C504" s="47"/>
      <c r="D504" s="47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spans="1:25" ht="13.2" x14ac:dyDescent="0.25">
      <c r="A505" s="45"/>
      <c r="B505" s="46"/>
      <c r="C505" s="47"/>
      <c r="D505" s="47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spans="1:25" ht="13.2" x14ac:dyDescent="0.25">
      <c r="A506" s="45"/>
      <c r="B506" s="46"/>
      <c r="C506" s="47"/>
      <c r="D506" s="47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spans="1:25" ht="13.2" x14ac:dyDescent="0.25">
      <c r="A507" s="45"/>
      <c r="B507" s="46"/>
      <c r="C507" s="47"/>
      <c r="D507" s="47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spans="1:25" ht="13.2" x14ac:dyDescent="0.25">
      <c r="A508" s="45"/>
      <c r="B508" s="46"/>
      <c r="C508" s="47"/>
      <c r="D508" s="47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spans="1:25" ht="13.2" x14ac:dyDescent="0.25">
      <c r="A509" s="45"/>
      <c r="B509" s="46"/>
      <c r="C509" s="47"/>
      <c r="D509" s="47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spans="1:25" ht="13.2" x14ac:dyDescent="0.25">
      <c r="A510" s="45"/>
      <c r="B510" s="46"/>
      <c r="C510" s="47"/>
      <c r="D510" s="47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spans="1:25" ht="13.2" x14ac:dyDescent="0.25">
      <c r="A511" s="45"/>
      <c r="B511" s="46"/>
      <c r="C511" s="47"/>
      <c r="D511" s="47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spans="1:25" ht="13.2" x14ac:dyDescent="0.25">
      <c r="A512" s="45"/>
      <c r="B512" s="46"/>
      <c r="C512" s="47"/>
      <c r="D512" s="47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spans="1:25" ht="13.2" x14ac:dyDescent="0.25">
      <c r="A513" s="45"/>
      <c r="B513" s="46"/>
      <c r="C513" s="47"/>
      <c r="D513" s="47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spans="1:25" ht="13.2" x14ac:dyDescent="0.25">
      <c r="A514" s="45"/>
      <c r="B514" s="46"/>
      <c r="C514" s="47"/>
      <c r="D514" s="47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spans="1:25" ht="13.2" x14ac:dyDescent="0.25">
      <c r="A515" s="45"/>
      <c r="B515" s="46"/>
      <c r="C515" s="47"/>
      <c r="D515" s="47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spans="1:25" ht="13.2" x14ac:dyDescent="0.25">
      <c r="A516" s="45"/>
      <c r="B516" s="46"/>
      <c r="C516" s="47"/>
      <c r="D516" s="47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spans="1:25" ht="13.2" x14ac:dyDescent="0.25">
      <c r="A517" s="45"/>
      <c r="B517" s="46"/>
      <c r="C517" s="47"/>
      <c r="D517" s="47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spans="1:25" ht="13.2" x14ac:dyDescent="0.25">
      <c r="A518" s="45"/>
      <c r="B518" s="46"/>
      <c r="C518" s="47"/>
      <c r="D518" s="47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spans="1:25" ht="13.2" x14ac:dyDescent="0.25">
      <c r="A519" s="45"/>
      <c r="B519" s="46"/>
      <c r="C519" s="47"/>
      <c r="D519" s="47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spans="1:25" ht="13.2" x14ac:dyDescent="0.25">
      <c r="A520" s="45"/>
      <c r="B520" s="46"/>
      <c r="C520" s="47"/>
      <c r="D520" s="47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spans="1:25" ht="13.2" x14ac:dyDescent="0.25">
      <c r="A521" s="45"/>
      <c r="B521" s="46"/>
      <c r="C521" s="47"/>
      <c r="D521" s="47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spans="1:25" ht="13.2" x14ac:dyDescent="0.25">
      <c r="A522" s="45"/>
      <c r="B522" s="46"/>
      <c r="C522" s="47"/>
      <c r="D522" s="47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spans="1:25" ht="13.2" x14ac:dyDescent="0.25">
      <c r="A523" s="45"/>
      <c r="B523" s="46"/>
      <c r="C523" s="47"/>
      <c r="D523" s="47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spans="1:25" ht="13.2" x14ac:dyDescent="0.25">
      <c r="A524" s="45"/>
      <c r="B524" s="46"/>
      <c r="C524" s="47"/>
      <c r="D524" s="47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spans="1:25" ht="13.2" x14ac:dyDescent="0.25">
      <c r="A525" s="45"/>
      <c r="B525" s="46"/>
      <c r="C525" s="47"/>
      <c r="D525" s="47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spans="1:25" ht="13.2" x14ac:dyDescent="0.25">
      <c r="A526" s="45"/>
      <c r="B526" s="46"/>
      <c r="C526" s="47"/>
      <c r="D526" s="47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spans="1:25" ht="13.2" x14ac:dyDescent="0.25">
      <c r="A527" s="45"/>
      <c r="B527" s="46"/>
      <c r="C527" s="47"/>
      <c r="D527" s="47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spans="1:25" ht="13.2" x14ac:dyDescent="0.25">
      <c r="A528" s="45"/>
      <c r="B528" s="46"/>
      <c r="C528" s="47"/>
      <c r="D528" s="47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spans="1:25" ht="13.2" x14ac:dyDescent="0.25">
      <c r="A529" s="45"/>
      <c r="B529" s="46"/>
      <c r="C529" s="47"/>
      <c r="D529" s="47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spans="1:25" ht="13.2" x14ac:dyDescent="0.25">
      <c r="A530" s="45"/>
      <c r="B530" s="46"/>
      <c r="C530" s="47"/>
      <c r="D530" s="47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spans="1:25" ht="13.2" x14ac:dyDescent="0.25">
      <c r="A531" s="45"/>
      <c r="B531" s="46"/>
      <c r="C531" s="47"/>
      <c r="D531" s="47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spans="1:25" ht="13.2" x14ac:dyDescent="0.25">
      <c r="A532" s="45"/>
      <c r="B532" s="46"/>
      <c r="C532" s="47"/>
      <c r="D532" s="47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spans="1:25" ht="13.2" x14ac:dyDescent="0.25">
      <c r="A533" s="45"/>
      <c r="B533" s="46"/>
      <c r="C533" s="47"/>
      <c r="D533" s="47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spans="1:25" ht="13.2" x14ac:dyDescent="0.25">
      <c r="A534" s="45"/>
      <c r="B534" s="46"/>
      <c r="C534" s="47"/>
      <c r="D534" s="47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spans="1:25" ht="13.2" x14ac:dyDescent="0.25">
      <c r="A535" s="45"/>
      <c r="B535" s="46"/>
      <c r="C535" s="47"/>
      <c r="D535" s="47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spans="1:25" ht="13.2" x14ac:dyDescent="0.25">
      <c r="A536" s="45"/>
      <c r="B536" s="46"/>
      <c r="C536" s="47"/>
      <c r="D536" s="47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spans="1:25" ht="13.2" x14ac:dyDescent="0.25">
      <c r="A537" s="45"/>
      <c r="B537" s="46"/>
      <c r="C537" s="47"/>
      <c r="D537" s="47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spans="1:25" ht="13.2" x14ac:dyDescent="0.25">
      <c r="A538" s="45"/>
      <c r="B538" s="46"/>
      <c r="C538" s="47"/>
      <c r="D538" s="47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spans="1:25" ht="13.2" x14ac:dyDescent="0.25">
      <c r="A539" s="45"/>
      <c r="B539" s="46"/>
      <c r="C539" s="47"/>
      <c r="D539" s="47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spans="1:25" ht="13.2" x14ac:dyDescent="0.25">
      <c r="A540" s="45"/>
      <c r="B540" s="46"/>
      <c r="C540" s="47"/>
      <c r="D540" s="47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spans="1:25" ht="13.2" x14ac:dyDescent="0.25">
      <c r="A541" s="45"/>
      <c r="B541" s="46"/>
      <c r="C541" s="47"/>
      <c r="D541" s="47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spans="1:25" ht="13.2" x14ac:dyDescent="0.25">
      <c r="A542" s="45"/>
      <c r="B542" s="46"/>
      <c r="C542" s="47"/>
      <c r="D542" s="47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spans="1:25" ht="13.2" x14ac:dyDescent="0.25">
      <c r="A543" s="45"/>
      <c r="B543" s="46"/>
      <c r="C543" s="47"/>
      <c r="D543" s="47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spans="1:25" ht="13.2" x14ac:dyDescent="0.25">
      <c r="A544" s="45"/>
      <c r="B544" s="46"/>
      <c r="C544" s="47"/>
      <c r="D544" s="47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spans="1:25" ht="13.2" x14ac:dyDescent="0.25">
      <c r="A545" s="45"/>
      <c r="B545" s="46"/>
      <c r="C545" s="47"/>
      <c r="D545" s="47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spans="1:25" ht="13.2" x14ac:dyDescent="0.25">
      <c r="A546" s="45"/>
      <c r="B546" s="46"/>
      <c r="C546" s="47"/>
      <c r="D546" s="47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spans="1:25" ht="13.2" x14ac:dyDescent="0.25">
      <c r="A547" s="45"/>
      <c r="B547" s="46"/>
      <c r="C547" s="47"/>
      <c r="D547" s="47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spans="1:25" ht="13.2" x14ac:dyDescent="0.25">
      <c r="A548" s="45"/>
      <c r="B548" s="46"/>
      <c r="C548" s="47"/>
      <c r="D548" s="47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spans="1:25" ht="13.2" x14ac:dyDescent="0.25">
      <c r="A549" s="45"/>
      <c r="B549" s="46"/>
      <c r="C549" s="47"/>
      <c r="D549" s="47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spans="1:25" ht="13.2" x14ac:dyDescent="0.25">
      <c r="A550" s="45"/>
      <c r="B550" s="46"/>
      <c r="C550" s="47"/>
      <c r="D550" s="47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spans="1:25" ht="13.2" x14ac:dyDescent="0.25">
      <c r="A551" s="45"/>
      <c r="B551" s="46"/>
      <c r="C551" s="47"/>
      <c r="D551" s="47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spans="1:25" ht="13.2" x14ac:dyDescent="0.25">
      <c r="A552" s="45"/>
      <c r="B552" s="46"/>
      <c r="C552" s="47"/>
      <c r="D552" s="47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spans="1:25" ht="13.2" x14ac:dyDescent="0.25">
      <c r="A553" s="45"/>
      <c r="B553" s="46"/>
      <c r="C553" s="47"/>
      <c r="D553" s="47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spans="1:25" ht="13.2" x14ac:dyDescent="0.25">
      <c r="A554" s="45"/>
      <c r="B554" s="46"/>
      <c r="C554" s="47"/>
      <c r="D554" s="47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spans="1:25" ht="13.2" x14ac:dyDescent="0.25">
      <c r="A555" s="45"/>
      <c r="B555" s="46"/>
      <c r="C555" s="47"/>
      <c r="D555" s="47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spans="1:25" ht="13.2" x14ac:dyDescent="0.25">
      <c r="A556" s="45"/>
      <c r="B556" s="46"/>
      <c r="C556" s="47"/>
      <c r="D556" s="47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spans="1:25" ht="13.2" x14ac:dyDescent="0.25">
      <c r="A557" s="45"/>
      <c r="B557" s="46"/>
      <c r="C557" s="47"/>
      <c r="D557" s="47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spans="1:25" ht="13.2" x14ac:dyDescent="0.25">
      <c r="A558" s="45"/>
      <c r="B558" s="46"/>
      <c r="C558" s="47"/>
      <c r="D558" s="47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spans="1:25" ht="13.2" x14ac:dyDescent="0.25">
      <c r="A559" s="45"/>
      <c r="B559" s="46"/>
      <c r="C559" s="47"/>
      <c r="D559" s="47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spans="1:25" ht="13.2" x14ac:dyDescent="0.25">
      <c r="A560" s="45"/>
      <c r="B560" s="46"/>
      <c r="C560" s="47"/>
      <c r="D560" s="47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spans="1:25" ht="13.2" x14ac:dyDescent="0.25">
      <c r="A561" s="45"/>
      <c r="B561" s="46"/>
      <c r="C561" s="47"/>
      <c r="D561" s="47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spans="1:25" ht="13.2" x14ac:dyDescent="0.25">
      <c r="A562" s="45"/>
      <c r="B562" s="46"/>
      <c r="C562" s="47"/>
      <c r="D562" s="47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spans="1:25" ht="13.2" x14ac:dyDescent="0.25">
      <c r="A563" s="45"/>
      <c r="B563" s="46"/>
      <c r="C563" s="47"/>
      <c r="D563" s="47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spans="1:25" ht="13.2" x14ac:dyDescent="0.25">
      <c r="A564" s="45"/>
      <c r="B564" s="46"/>
      <c r="C564" s="47"/>
      <c r="D564" s="47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spans="1:25" ht="13.2" x14ac:dyDescent="0.25">
      <c r="A565" s="45"/>
      <c r="B565" s="46"/>
      <c r="C565" s="47"/>
      <c r="D565" s="47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spans="1:25" ht="13.2" x14ac:dyDescent="0.25">
      <c r="A566" s="45"/>
      <c r="B566" s="46"/>
      <c r="C566" s="47"/>
      <c r="D566" s="47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spans="1:25" ht="13.2" x14ac:dyDescent="0.25">
      <c r="A567" s="45"/>
      <c r="B567" s="46"/>
      <c r="C567" s="47"/>
      <c r="D567" s="47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spans="1:25" ht="13.2" x14ac:dyDescent="0.25">
      <c r="A568" s="45"/>
      <c r="B568" s="46"/>
      <c r="C568" s="47"/>
      <c r="D568" s="47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spans="1:25" ht="13.2" x14ac:dyDescent="0.25">
      <c r="A569" s="45"/>
      <c r="B569" s="46"/>
      <c r="C569" s="47"/>
      <c r="D569" s="47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spans="1:25" ht="13.2" x14ac:dyDescent="0.25">
      <c r="A570" s="45"/>
      <c r="B570" s="46"/>
      <c r="C570" s="47"/>
      <c r="D570" s="47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spans="1:25" ht="13.2" x14ac:dyDescent="0.25">
      <c r="A571" s="45"/>
      <c r="B571" s="46"/>
      <c r="C571" s="47"/>
      <c r="D571" s="47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spans="1:25" ht="13.2" x14ac:dyDescent="0.25">
      <c r="A572" s="45"/>
      <c r="B572" s="46"/>
      <c r="C572" s="47"/>
      <c r="D572" s="47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spans="1:25" ht="13.2" x14ac:dyDescent="0.25">
      <c r="A573" s="45"/>
      <c r="B573" s="46"/>
      <c r="C573" s="47"/>
      <c r="D573" s="47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spans="1:25" ht="13.2" x14ac:dyDescent="0.25">
      <c r="A574" s="45"/>
      <c r="B574" s="46"/>
      <c r="C574" s="47"/>
      <c r="D574" s="47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spans="1:25" ht="13.2" x14ac:dyDescent="0.25">
      <c r="A575" s="45"/>
      <c r="B575" s="46"/>
      <c r="C575" s="47"/>
      <c r="D575" s="47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spans="1:25" ht="13.2" x14ac:dyDescent="0.25">
      <c r="A576" s="45"/>
      <c r="B576" s="46"/>
      <c r="C576" s="47"/>
      <c r="D576" s="47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spans="1:25" ht="13.2" x14ac:dyDescent="0.25">
      <c r="A577" s="45"/>
      <c r="B577" s="46"/>
      <c r="C577" s="47"/>
      <c r="D577" s="47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spans="1:25" ht="13.2" x14ac:dyDescent="0.25">
      <c r="A578" s="45"/>
      <c r="B578" s="46"/>
      <c r="C578" s="47"/>
      <c r="D578" s="47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spans="1:25" ht="13.2" x14ac:dyDescent="0.25">
      <c r="A579" s="45"/>
      <c r="B579" s="46"/>
      <c r="C579" s="47"/>
      <c r="D579" s="47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spans="1:25" ht="13.2" x14ac:dyDescent="0.25">
      <c r="A580" s="45"/>
      <c r="B580" s="46"/>
      <c r="C580" s="47"/>
      <c r="D580" s="47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spans="1:25" ht="13.2" x14ac:dyDescent="0.25">
      <c r="A581" s="45"/>
      <c r="B581" s="46"/>
      <c r="C581" s="47"/>
      <c r="D581" s="47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spans="1:25" ht="13.2" x14ac:dyDescent="0.25">
      <c r="A582" s="45"/>
      <c r="B582" s="46"/>
      <c r="C582" s="47"/>
      <c r="D582" s="47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spans="1:25" ht="13.2" x14ac:dyDescent="0.25">
      <c r="A583" s="45"/>
      <c r="B583" s="46"/>
      <c r="C583" s="47"/>
      <c r="D583" s="47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spans="1:25" ht="13.2" x14ac:dyDescent="0.25">
      <c r="A584" s="45"/>
      <c r="B584" s="46"/>
      <c r="C584" s="47"/>
      <c r="D584" s="47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spans="1:25" ht="13.2" x14ac:dyDescent="0.25">
      <c r="A585" s="45"/>
      <c r="B585" s="46"/>
      <c r="C585" s="47"/>
      <c r="D585" s="47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spans="1:25" ht="13.2" x14ac:dyDescent="0.25">
      <c r="A586" s="45"/>
      <c r="B586" s="46"/>
      <c r="C586" s="47"/>
      <c r="D586" s="47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spans="1:25" ht="13.2" x14ac:dyDescent="0.25">
      <c r="A587" s="45"/>
      <c r="B587" s="46"/>
      <c r="C587" s="47"/>
      <c r="D587" s="47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spans="1:25" ht="13.2" x14ac:dyDescent="0.25">
      <c r="A588" s="45"/>
      <c r="B588" s="46"/>
      <c r="C588" s="47"/>
      <c r="D588" s="47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spans="1:25" ht="13.2" x14ac:dyDescent="0.25">
      <c r="A589" s="45"/>
      <c r="B589" s="46"/>
      <c r="C589" s="47"/>
      <c r="D589" s="47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spans="1:25" ht="13.2" x14ac:dyDescent="0.25">
      <c r="A590" s="45"/>
      <c r="B590" s="46"/>
      <c r="C590" s="47"/>
      <c r="D590" s="47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spans="1:25" ht="13.2" x14ac:dyDescent="0.25">
      <c r="A591" s="45"/>
      <c r="B591" s="46"/>
      <c r="C591" s="47"/>
      <c r="D591" s="47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spans="1:25" ht="13.2" x14ac:dyDescent="0.25">
      <c r="A592" s="45"/>
      <c r="B592" s="46"/>
      <c r="C592" s="47"/>
      <c r="D592" s="47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spans="1:25" ht="13.2" x14ac:dyDescent="0.25">
      <c r="A593" s="45"/>
      <c r="B593" s="46"/>
      <c r="C593" s="47"/>
      <c r="D593" s="47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spans="1:25" ht="13.2" x14ac:dyDescent="0.25">
      <c r="A594" s="45"/>
      <c r="B594" s="46"/>
      <c r="C594" s="47"/>
      <c r="D594" s="47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spans="1:25" ht="13.2" x14ac:dyDescent="0.25">
      <c r="A595" s="45"/>
      <c r="B595" s="46"/>
      <c r="C595" s="47"/>
      <c r="D595" s="47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spans="1:25" ht="13.2" x14ac:dyDescent="0.25">
      <c r="A596" s="45"/>
      <c r="B596" s="46"/>
      <c r="C596" s="47"/>
      <c r="D596" s="47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spans="1:25" ht="13.2" x14ac:dyDescent="0.25">
      <c r="A597" s="45"/>
      <c r="B597" s="46"/>
      <c r="C597" s="47"/>
      <c r="D597" s="47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spans="1:25" ht="13.2" x14ac:dyDescent="0.25">
      <c r="A598" s="45"/>
      <c r="B598" s="46"/>
      <c r="C598" s="47"/>
      <c r="D598" s="47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spans="1:25" ht="13.2" x14ac:dyDescent="0.25">
      <c r="A599" s="45"/>
      <c r="B599" s="46"/>
      <c r="C599" s="47"/>
      <c r="D599" s="47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spans="1:25" ht="13.2" x14ac:dyDescent="0.25">
      <c r="A600" s="45"/>
      <c r="B600" s="46"/>
      <c r="C600" s="47"/>
      <c r="D600" s="47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spans="1:25" ht="13.2" x14ac:dyDescent="0.25">
      <c r="A601" s="45"/>
      <c r="B601" s="46"/>
      <c r="C601" s="47"/>
      <c r="D601" s="47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spans="1:25" ht="13.2" x14ac:dyDescent="0.25">
      <c r="A602" s="45"/>
      <c r="B602" s="46"/>
      <c r="C602" s="47"/>
      <c r="D602" s="47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spans="1:25" ht="13.2" x14ac:dyDescent="0.25">
      <c r="A603" s="45"/>
      <c r="B603" s="46"/>
      <c r="C603" s="47"/>
      <c r="D603" s="47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spans="1:25" ht="13.2" x14ac:dyDescent="0.25">
      <c r="A604" s="45"/>
      <c r="B604" s="46"/>
      <c r="C604" s="47"/>
      <c r="D604" s="47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spans="1:25" ht="13.2" x14ac:dyDescent="0.25">
      <c r="A605" s="45"/>
      <c r="B605" s="46"/>
      <c r="C605" s="47"/>
      <c r="D605" s="47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spans="1:25" ht="13.2" x14ac:dyDescent="0.25">
      <c r="A606" s="45"/>
      <c r="B606" s="46"/>
      <c r="C606" s="47"/>
      <c r="D606" s="47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spans="1:25" ht="13.2" x14ac:dyDescent="0.25">
      <c r="A607" s="45"/>
      <c r="B607" s="46"/>
      <c r="C607" s="47"/>
      <c r="D607" s="47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spans="1:25" ht="13.2" x14ac:dyDescent="0.25">
      <c r="A608" s="45"/>
      <c r="B608" s="46"/>
      <c r="C608" s="47"/>
      <c r="D608" s="47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spans="1:25" ht="13.2" x14ac:dyDescent="0.25">
      <c r="A609" s="45"/>
      <c r="B609" s="46"/>
      <c r="C609" s="47"/>
      <c r="D609" s="47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spans="1:25" ht="13.2" x14ac:dyDescent="0.25">
      <c r="A610" s="45"/>
      <c r="B610" s="46"/>
      <c r="C610" s="47"/>
      <c r="D610" s="47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spans="1:25" ht="13.2" x14ac:dyDescent="0.25">
      <c r="A611" s="45"/>
      <c r="B611" s="46"/>
      <c r="C611" s="47"/>
      <c r="D611" s="47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spans="1:25" ht="13.2" x14ac:dyDescent="0.25">
      <c r="A612" s="45"/>
      <c r="B612" s="46"/>
      <c r="C612" s="47"/>
      <c r="D612" s="47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spans="1:25" ht="13.2" x14ac:dyDescent="0.25">
      <c r="A613" s="45"/>
      <c r="B613" s="46"/>
      <c r="C613" s="47"/>
      <c r="D613" s="47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spans="1:25" ht="13.2" x14ac:dyDescent="0.25">
      <c r="A614" s="45"/>
      <c r="B614" s="46"/>
      <c r="C614" s="47"/>
      <c r="D614" s="47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spans="1:25" ht="13.2" x14ac:dyDescent="0.25">
      <c r="A615" s="45"/>
      <c r="B615" s="46"/>
      <c r="C615" s="47"/>
      <c r="D615" s="47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spans="1:25" ht="13.2" x14ac:dyDescent="0.25">
      <c r="A616" s="45"/>
      <c r="B616" s="46"/>
      <c r="C616" s="47"/>
      <c r="D616" s="47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spans="1:25" ht="13.2" x14ac:dyDescent="0.25">
      <c r="A617" s="45"/>
      <c r="B617" s="46"/>
      <c r="C617" s="47"/>
      <c r="D617" s="47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spans="1:25" ht="13.2" x14ac:dyDescent="0.25">
      <c r="A618" s="45"/>
      <c r="B618" s="46"/>
      <c r="C618" s="47"/>
      <c r="D618" s="47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spans="1:25" ht="13.2" x14ac:dyDescent="0.25">
      <c r="A619" s="45"/>
      <c r="B619" s="46"/>
      <c r="C619" s="47"/>
      <c r="D619" s="47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spans="1:25" ht="13.2" x14ac:dyDescent="0.25">
      <c r="A620" s="45"/>
      <c r="B620" s="46"/>
      <c r="C620" s="47"/>
      <c r="D620" s="47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spans="1:25" ht="13.2" x14ac:dyDescent="0.25">
      <c r="A621" s="45"/>
      <c r="B621" s="46"/>
      <c r="C621" s="47"/>
      <c r="D621" s="47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spans="1:25" ht="13.2" x14ac:dyDescent="0.25">
      <c r="A622" s="45"/>
      <c r="B622" s="46"/>
      <c r="C622" s="47"/>
      <c r="D622" s="47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spans="1:25" ht="13.2" x14ac:dyDescent="0.25">
      <c r="A623" s="45"/>
      <c r="B623" s="46"/>
      <c r="C623" s="47"/>
      <c r="D623" s="47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spans="1:25" ht="13.2" x14ac:dyDescent="0.25">
      <c r="A624" s="45"/>
      <c r="B624" s="46"/>
      <c r="C624" s="47"/>
      <c r="D624" s="47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spans="1:25" ht="13.2" x14ac:dyDescent="0.25">
      <c r="A625" s="45"/>
      <c r="B625" s="46"/>
      <c r="C625" s="47"/>
      <c r="D625" s="47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spans="1:25" ht="13.2" x14ac:dyDescent="0.25">
      <c r="A626" s="45"/>
      <c r="B626" s="46"/>
      <c r="C626" s="47"/>
      <c r="D626" s="47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spans="1:25" ht="13.2" x14ac:dyDescent="0.25">
      <c r="A627" s="45"/>
      <c r="B627" s="46"/>
      <c r="C627" s="47"/>
      <c r="D627" s="47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spans="1:25" ht="13.2" x14ac:dyDescent="0.25">
      <c r="A628" s="45"/>
      <c r="B628" s="46"/>
      <c r="C628" s="47"/>
      <c r="D628" s="47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spans="1:25" ht="13.2" x14ac:dyDescent="0.25">
      <c r="A629" s="45"/>
      <c r="B629" s="46"/>
      <c r="C629" s="47"/>
      <c r="D629" s="47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spans="1:25" ht="13.2" x14ac:dyDescent="0.25">
      <c r="A630" s="45"/>
      <c r="B630" s="46"/>
      <c r="C630" s="47"/>
      <c r="D630" s="47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spans="1:25" ht="13.2" x14ac:dyDescent="0.25">
      <c r="A631" s="45"/>
      <c r="B631" s="46"/>
      <c r="C631" s="47"/>
      <c r="D631" s="47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spans="1:25" ht="13.2" x14ac:dyDescent="0.25">
      <c r="A632" s="45"/>
      <c r="B632" s="46"/>
      <c r="C632" s="47"/>
      <c r="D632" s="47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spans="1:25" ht="13.2" x14ac:dyDescent="0.25">
      <c r="A633" s="45"/>
      <c r="B633" s="46"/>
      <c r="C633" s="47"/>
      <c r="D633" s="47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spans="1:25" ht="13.2" x14ac:dyDescent="0.25">
      <c r="A634" s="45"/>
      <c r="B634" s="46"/>
      <c r="C634" s="47"/>
      <c r="D634" s="47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spans="1:25" ht="13.2" x14ac:dyDescent="0.25">
      <c r="A635" s="45"/>
      <c r="B635" s="46"/>
      <c r="C635" s="47"/>
      <c r="D635" s="47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spans="1:25" ht="13.2" x14ac:dyDescent="0.25">
      <c r="A636" s="45"/>
      <c r="B636" s="46"/>
      <c r="C636" s="47"/>
      <c r="D636" s="47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spans="1:25" ht="13.2" x14ac:dyDescent="0.25">
      <c r="A637" s="45"/>
      <c r="B637" s="46"/>
      <c r="C637" s="47"/>
      <c r="D637" s="47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spans="1:25" ht="13.2" x14ac:dyDescent="0.25">
      <c r="A638" s="45"/>
      <c r="B638" s="46"/>
      <c r="C638" s="47"/>
      <c r="D638" s="47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spans="1:25" ht="13.2" x14ac:dyDescent="0.25">
      <c r="A639" s="45"/>
      <c r="B639" s="46"/>
      <c r="C639" s="47"/>
      <c r="D639" s="47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spans="1:25" ht="13.2" x14ac:dyDescent="0.25">
      <c r="A640" s="45"/>
      <c r="B640" s="46"/>
      <c r="C640" s="47"/>
      <c r="D640" s="47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spans="1:25" ht="13.2" x14ac:dyDescent="0.25">
      <c r="A641" s="45"/>
      <c r="B641" s="46"/>
      <c r="C641" s="47"/>
      <c r="D641" s="47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spans="1:25" ht="13.2" x14ac:dyDescent="0.25">
      <c r="A642" s="45"/>
      <c r="B642" s="46"/>
      <c r="C642" s="47"/>
      <c r="D642" s="47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spans="1:25" ht="13.2" x14ac:dyDescent="0.25">
      <c r="A643" s="45"/>
      <c r="B643" s="46"/>
      <c r="C643" s="47"/>
      <c r="D643" s="47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spans="1:25" ht="13.2" x14ac:dyDescent="0.25">
      <c r="A644" s="45"/>
      <c r="B644" s="46"/>
      <c r="C644" s="47"/>
      <c r="D644" s="47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spans="1:25" ht="13.2" x14ac:dyDescent="0.25">
      <c r="A645" s="45"/>
      <c r="B645" s="46"/>
      <c r="C645" s="47"/>
      <c r="D645" s="47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spans="1:25" ht="13.2" x14ac:dyDescent="0.25">
      <c r="A646" s="45"/>
      <c r="B646" s="46"/>
      <c r="C646" s="47"/>
      <c r="D646" s="47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spans="1:25" ht="13.2" x14ac:dyDescent="0.25">
      <c r="A647" s="45"/>
      <c r="B647" s="46"/>
      <c r="C647" s="47"/>
      <c r="D647" s="47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spans="1:25" ht="13.2" x14ac:dyDescent="0.25">
      <c r="A648" s="45"/>
      <c r="B648" s="46"/>
      <c r="C648" s="47"/>
      <c r="D648" s="47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spans="1:25" ht="13.2" x14ac:dyDescent="0.25">
      <c r="A649" s="45"/>
      <c r="B649" s="46"/>
      <c r="C649" s="47"/>
      <c r="D649" s="47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spans="1:25" ht="13.2" x14ac:dyDescent="0.25">
      <c r="A650" s="45"/>
      <c r="B650" s="46"/>
      <c r="C650" s="47"/>
      <c r="D650" s="47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spans="1:25" ht="13.2" x14ac:dyDescent="0.25">
      <c r="A651" s="45"/>
      <c r="B651" s="46"/>
      <c r="C651" s="47"/>
      <c r="D651" s="47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spans="1:25" ht="13.2" x14ac:dyDescent="0.25">
      <c r="A652" s="45"/>
      <c r="B652" s="46"/>
      <c r="C652" s="47"/>
      <c r="D652" s="47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spans="1:25" ht="13.2" x14ac:dyDescent="0.25">
      <c r="A653" s="45"/>
      <c r="B653" s="46"/>
      <c r="C653" s="47"/>
      <c r="D653" s="47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spans="1:25" ht="13.2" x14ac:dyDescent="0.25">
      <c r="A654" s="45"/>
      <c r="B654" s="46"/>
      <c r="C654" s="47"/>
      <c r="D654" s="47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spans="1:25" ht="13.2" x14ac:dyDescent="0.25">
      <c r="A655" s="45"/>
      <c r="B655" s="46"/>
      <c r="C655" s="47"/>
      <c r="D655" s="47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spans="1:25" ht="13.2" x14ac:dyDescent="0.25">
      <c r="A656" s="45"/>
      <c r="B656" s="46"/>
      <c r="C656" s="47"/>
      <c r="D656" s="47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spans="1:25" ht="13.2" x14ac:dyDescent="0.25">
      <c r="A657" s="45"/>
      <c r="B657" s="46"/>
      <c r="C657" s="47"/>
      <c r="D657" s="47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spans="1:25" ht="13.2" x14ac:dyDescent="0.25">
      <c r="A658" s="45"/>
      <c r="B658" s="46"/>
      <c r="C658" s="47"/>
      <c r="D658" s="47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spans="1:25" ht="13.2" x14ac:dyDescent="0.25">
      <c r="A659" s="45"/>
      <c r="B659" s="46"/>
      <c r="C659" s="47"/>
      <c r="D659" s="47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spans="1:25" ht="13.2" x14ac:dyDescent="0.25">
      <c r="A660" s="45"/>
      <c r="B660" s="46"/>
      <c r="C660" s="47"/>
      <c r="D660" s="47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spans="1:25" ht="13.2" x14ac:dyDescent="0.25">
      <c r="A661" s="45"/>
      <c r="B661" s="46"/>
      <c r="C661" s="47"/>
      <c r="D661" s="47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spans="1:25" ht="13.2" x14ac:dyDescent="0.25">
      <c r="A662" s="45"/>
      <c r="B662" s="46"/>
      <c r="C662" s="47"/>
      <c r="D662" s="47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spans="1:25" ht="13.2" x14ac:dyDescent="0.25">
      <c r="A663" s="45"/>
      <c r="B663" s="46"/>
      <c r="C663" s="47"/>
      <c r="D663" s="47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spans="1:25" ht="13.2" x14ac:dyDescent="0.25">
      <c r="A664" s="45"/>
      <c r="B664" s="46"/>
      <c r="C664" s="47"/>
      <c r="D664" s="47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spans="1:25" ht="13.2" x14ac:dyDescent="0.25">
      <c r="A665" s="45"/>
      <c r="B665" s="46"/>
      <c r="C665" s="47"/>
      <c r="D665" s="47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spans="1:25" ht="13.2" x14ac:dyDescent="0.25">
      <c r="A666" s="45"/>
      <c r="B666" s="46"/>
      <c r="C666" s="47"/>
      <c r="D666" s="47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spans="1:25" ht="13.2" x14ac:dyDescent="0.25">
      <c r="A667" s="45"/>
      <c r="B667" s="46"/>
      <c r="C667" s="47"/>
      <c r="D667" s="47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spans="1:25" ht="13.2" x14ac:dyDescent="0.25">
      <c r="A668" s="45"/>
      <c r="B668" s="46"/>
      <c r="C668" s="47"/>
      <c r="D668" s="47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spans="1:25" ht="13.2" x14ac:dyDescent="0.25">
      <c r="A669" s="45"/>
      <c r="B669" s="46"/>
      <c r="C669" s="47"/>
      <c r="D669" s="47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spans="1:25" ht="13.2" x14ac:dyDescent="0.25">
      <c r="A670" s="45"/>
      <c r="B670" s="46"/>
      <c r="C670" s="47"/>
      <c r="D670" s="47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spans="1:25" ht="13.2" x14ac:dyDescent="0.25">
      <c r="A671" s="45"/>
      <c r="B671" s="46"/>
      <c r="C671" s="47"/>
      <c r="D671" s="47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spans="1:25" ht="13.2" x14ac:dyDescent="0.25">
      <c r="A672" s="45"/>
      <c r="B672" s="46"/>
      <c r="C672" s="47"/>
      <c r="D672" s="47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spans="1:25" ht="13.2" x14ac:dyDescent="0.25">
      <c r="A673" s="45"/>
      <c r="B673" s="46"/>
      <c r="C673" s="47"/>
      <c r="D673" s="47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spans="1:25" ht="13.2" x14ac:dyDescent="0.25">
      <c r="A674" s="45"/>
      <c r="B674" s="46"/>
      <c r="C674" s="47"/>
      <c r="D674" s="47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spans="1:25" ht="13.2" x14ac:dyDescent="0.25">
      <c r="A675" s="45"/>
      <c r="B675" s="46"/>
      <c r="C675" s="47"/>
      <c r="D675" s="47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spans="1:25" ht="13.2" x14ac:dyDescent="0.25">
      <c r="A676" s="45"/>
      <c r="B676" s="46"/>
      <c r="C676" s="47"/>
      <c r="D676" s="47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spans="1:25" ht="13.2" x14ac:dyDescent="0.25">
      <c r="A677" s="45"/>
      <c r="B677" s="46"/>
      <c r="C677" s="47"/>
      <c r="D677" s="47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spans="1:25" ht="13.2" x14ac:dyDescent="0.25">
      <c r="A678" s="45"/>
      <c r="B678" s="46"/>
      <c r="C678" s="47"/>
      <c r="D678" s="47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spans="1:25" ht="13.2" x14ac:dyDescent="0.25">
      <c r="A679" s="45"/>
      <c r="B679" s="46"/>
      <c r="C679" s="47"/>
      <c r="D679" s="47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spans="1:25" ht="13.2" x14ac:dyDescent="0.25">
      <c r="A680" s="45"/>
      <c r="B680" s="46"/>
      <c r="C680" s="47"/>
      <c r="D680" s="47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spans="1:25" ht="13.2" x14ac:dyDescent="0.25">
      <c r="A681" s="45"/>
      <c r="B681" s="46"/>
      <c r="C681" s="47"/>
      <c r="D681" s="47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spans="1:25" ht="13.2" x14ac:dyDescent="0.25">
      <c r="A682" s="45"/>
      <c r="B682" s="46"/>
      <c r="C682" s="47"/>
      <c r="D682" s="47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spans="1:25" ht="13.2" x14ac:dyDescent="0.25">
      <c r="A683" s="45"/>
      <c r="B683" s="46"/>
      <c r="C683" s="47"/>
      <c r="D683" s="47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spans="1:25" ht="13.2" x14ac:dyDescent="0.25">
      <c r="A684" s="45"/>
      <c r="B684" s="46"/>
      <c r="C684" s="47"/>
      <c r="D684" s="47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spans="1:25" ht="13.2" x14ac:dyDescent="0.25">
      <c r="A685" s="45"/>
      <c r="B685" s="46"/>
      <c r="C685" s="47"/>
      <c r="D685" s="47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spans="1:25" ht="13.2" x14ac:dyDescent="0.25">
      <c r="A686" s="45"/>
      <c r="B686" s="46"/>
      <c r="C686" s="47"/>
      <c r="D686" s="47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spans="1:25" ht="13.2" x14ac:dyDescent="0.25">
      <c r="A687" s="45"/>
      <c r="B687" s="46"/>
      <c r="C687" s="47"/>
      <c r="D687" s="47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spans="1:25" ht="13.2" x14ac:dyDescent="0.25">
      <c r="A688" s="45"/>
      <c r="B688" s="46"/>
      <c r="C688" s="47"/>
      <c r="D688" s="47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spans="1:25" ht="13.2" x14ac:dyDescent="0.25">
      <c r="A689" s="45"/>
      <c r="B689" s="46"/>
      <c r="C689" s="47"/>
      <c r="D689" s="47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spans="1:25" ht="13.2" x14ac:dyDescent="0.25">
      <c r="A690" s="45"/>
      <c r="B690" s="46"/>
      <c r="C690" s="47"/>
      <c r="D690" s="47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spans="1:25" ht="13.2" x14ac:dyDescent="0.25">
      <c r="A691" s="45"/>
      <c r="B691" s="46"/>
      <c r="C691" s="47"/>
      <c r="D691" s="47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spans="1:25" ht="13.2" x14ac:dyDescent="0.25">
      <c r="A692" s="45"/>
      <c r="B692" s="46"/>
      <c r="C692" s="47"/>
      <c r="D692" s="47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spans="1:25" ht="13.2" x14ac:dyDescent="0.25">
      <c r="A693" s="45"/>
      <c r="B693" s="46"/>
      <c r="C693" s="47"/>
      <c r="D693" s="47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spans="1:25" ht="13.2" x14ac:dyDescent="0.25">
      <c r="A694" s="45"/>
      <c r="B694" s="46"/>
      <c r="C694" s="47"/>
      <c r="D694" s="47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spans="1:25" ht="13.2" x14ac:dyDescent="0.25">
      <c r="A695" s="45"/>
      <c r="B695" s="46"/>
      <c r="C695" s="47"/>
      <c r="D695" s="47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spans="1:25" ht="13.2" x14ac:dyDescent="0.25">
      <c r="A696" s="45"/>
      <c r="B696" s="46"/>
      <c r="C696" s="47"/>
      <c r="D696" s="47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spans="1:25" ht="13.2" x14ac:dyDescent="0.25">
      <c r="A697" s="45"/>
      <c r="B697" s="46"/>
      <c r="C697" s="47"/>
      <c r="D697" s="47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spans="1:25" ht="13.2" x14ac:dyDescent="0.25">
      <c r="A698" s="45"/>
      <c r="B698" s="46"/>
      <c r="C698" s="47"/>
      <c r="D698" s="47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spans="1:25" ht="13.2" x14ac:dyDescent="0.25">
      <c r="A699" s="45"/>
      <c r="B699" s="46"/>
      <c r="C699" s="47"/>
      <c r="D699" s="47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spans="1:25" ht="13.2" x14ac:dyDescent="0.25">
      <c r="A700" s="45"/>
      <c r="B700" s="46"/>
      <c r="C700" s="47"/>
      <c r="D700" s="47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spans="1:25" ht="13.2" x14ac:dyDescent="0.25">
      <c r="A701" s="45"/>
      <c r="B701" s="46"/>
      <c r="C701" s="47"/>
      <c r="D701" s="47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spans="1:25" ht="13.2" x14ac:dyDescent="0.25">
      <c r="A702" s="45"/>
      <c r="B702" s="46"/>
      <c r="C702" s="47"/>
      <c r="D702" s="47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spans="1:25" ht="13.2" x14ac:dyDescent="0.25">
      <c r="A703" s="45"/>
      <c r="B703" s="46"/>
      <c r="C703" s="47"/>
      <c r="D703" s="47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spans="1:25" ht="13.2" x14ac:dyDescent="0.25">
      <c r="A704" s="45"/>
      <c r="B704" s="46"/>
      <c r="C704" s="47"/>
      <c r="D704" s="47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spans="1:25" ht="13.2" x14ac:dyDescent="0.25">
      <c r="A705" s="45"/>
      <c r="B705" s="46"/>
      <c r="C705" s="47"/>
      <c r="D705" s="47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spans="1:25" ht="13.2" x14ac:dyDescent="0.25">
      <c r="A706" s="45"/>
      <c r="B706" s="46"/>
      <c r="C706" s="47"/>
      <c r="D706" s="47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spans="1:25" ht="13.2" x14ac:dyDescent="0.25">
      <c r="A707" s="45"/>
      <c r="B707" s="46"/>
      <c r="C707" s="47"/>
      <c r="D707" s="47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spans="1:25" ht="13.2" x14ac:dyDescent="0.25">
      <c r="A708" s="45"/>
      <c r="B708" s="46"/>
      <c r="C708" s="47"/>
      <c r="D708" s="47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spans="1:25" ht="13.2" x14ac:dyDescent="0.25">
      <c r="A709" s="45"/>
      <c r="B709" s="46"/>
      <c r="C709" s="47"/>
      <c r="D709" s="47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spans="1:25" ht="13.2" x14ac:dyDescent="0.25">
      <c r="A710" s="45"/>
      <c r="B710" s="46"/>
      <c r="C710" s="47"/>
      <c r="D710" s="47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spans="1:25" ht="13.2" x14ac:dyDescent="0.25">
      <c r="A711" s="45"/>
      <c r="B711" s="46"/>
      <c r="C711" s="47"/>
      <c r="D711" s="47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spans="1:25" ht="13.2" x14ac:dyDescent="0.25">
      <c r="A712" s="45"/>
      <c r="B712" s="46"/>
      <c r="C712" s="47"/>
      <c r="D712" s="47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spans="1:25" ht="13.2" x14ac:dyDescent="0.25">
      <c r="A713" s="45"/>
      <c r="B713" s="46"/>
      <c r="C713" s="47"/>
      <c r="D713" s="47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spans="1:25" ht="13.2" x14ac:dyDescent="0.25">
      <c r="A714" s="45"/>
      <c r="B714" s="46"/>
      <c r="C714" s="47"/>
      <c r="D714" s="47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spans="1:25" ht="13.2" x14ac:dyDescent="0.25">
      <c r="A715" s="45"/>
      <c r="B715" s="46"/>
      <c r="C715" s="47"/>
      <c r="D715" s="47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spans="1:25" ht="13.2" x14ac:dyDescent="0.25">
      <c r="A716" s="45"/>
      <c r="B716" s="46"/>
      <c r="C716" s="47"/>
      <c r="D716" s="47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spans="1:25" ht="13.2" x14ac:dyDescent="0.25">
      <c r="A717" s="45"/>
      <c r="B717" s="46"/>
      <c r="C717" s="47"/>
      <c r="D717" s="47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spans="1:25" ht="13.2" x14ac:dyDescent="0.25">
      <c r="A718" s="45"/>
      <c r="B718" s="46"/>
      <c r="C718" s="47"/>
      <c r="D718" s="47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spans="1:25" ht="13.2" x14ac:dyDescent="0.25">
      <c r="A719" s="45"/>
      <c r="B719" s="46"/>
      <c r="C719" s="47"/>
      <c r="D719" s="47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spans="1:25" ht="13.2" x14ac:dyDescent="0.25">
      <c r="A720" s="45"/>
      <c r="B720" s="46"/>
      <c r="C720" s="47"/>
      <c r="D720" s="47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spans="1:25" ht="13.2" x14ac:dyDescent="0.25">
      <c r="A721" s="45"/>
      <c r="B721" s="46"/>
      <c r="C721" s="47"/>
      <c r="D721" s="47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spans="1:25" ht="13.2" x14ac:dyDescent="0.25">
      <c r="A722" s="45"/>
      <c r="B722" s="46"/>
      <c r="C722" s="47"/>
      <c r="D722" s="47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spans="1:25" ht="13.2" x14ac:dyDescent="0.25">
      <c r="A723" s="45"/>
      <c r="B723" s="46"/>
      <c r="C723" s="47"/>
      <c r="D723" s="47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spans="1:25" ht="13.2" x14ac:dyDescent="0.25">
      <c r="A724" s="45"/>
      <c r="B724" s="46"/>
      <c r="C724" s="47"/>
      <c r="D724" s="47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spans="1:25" ht="13.2" x14ac:dyDescent="0.25">
      <c r="A725" s="45"/>
      <c r="B725" s="46"/>
      <c r="C725" s="47"/>
      <c r="D725" s="47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spans="1:25" ht="13.2" x14ac:dyDescent="0.25">
      <c r="A726" s="45"/>
      <c r="B726" s="46"/>
      <c r="C726" s="47"/>
      <c r="D726" s="47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spans="1:25" ht="13.2" x14ac:dyDescent="0.25">
      <c r="A727" s="45"/>
      <c r="B727" s="46"/>
      <c r="C727" s="47"/>
      <c r="D727" s="47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spans="1:25" ht="13.2" x14ac:dyDescent="0.25">
      <c r="A728" s="45"/>
      <c r="B728" s="46"/>
      <c r="C728" s="47"/>
      <c r="D728" s="47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spans="1:25" ht="13.2" x14ac:dyDescent="0.25">
      <c r="A729" s="45"/>
      <c r="B729" s="46"/>
      <c r="C729" s="47"/>
      <c r="D729" s="47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spans="1:25" ht="13.2" x14ac:dyDescent="0.25">
      <c r="A730" s="45"/>
      <c r="B730" s="46"/>
      <c r="C730" s="47"/>
      <c r="D730" s="47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spans="1:25" ht="13.2" x14ac:dyDescent="0.25">
      <c r="A731" s="45"/>
      <c r="B731" s="46"/>
      <c r="C731" s="47"/>
      <c r="D731" s="47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spans="1:25" ht="13.2" x14ac:dyDescent="0.25">
      <c r="A732" s="45"/>
      <c r="B732" s="46"/>
      <c r="C732" s="47"/>
      <c r="D732" s="47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spans="1:25" ht="13.2" x14ac:dyDescent="0.25">
      <c r="A733" s="45"/>
      <c r="B733" s="46"/>
      <c r="C733" s="47"/>
      <c r="D733" s="47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spans="1:25" ht="13.2" x14ac:dyDescent="0.25">
      <c r="A734" s="45"/>
      <c r="B734" s="46"/>
      <c r="C734" s="47"/>
      <c r="D734" s="47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spans="1:25" ht="13.2" x14ac:dyDescent="0.25">
      <c r="A735" s="45"/>
      <c r="B735" s="46"/>
      <c r="C735" s="47"/>
      <c r="D735" s="47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spans="1:25" ht="13.2" x14ac:dyDescent="0.25">
      <c r="A736" s="45"/>
      <c r="B736" s="46"/>
      <c r="C736" s="47"/>
      <c r="D736" s="47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spans="1:25" ht="13.2" x14ac:dyDescent="0.25">
      <c r="A737" s="45"/>
      <c r="B737" s="46"/>
      <c r="C737" s="47"/>
      <c r="D737" s="47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spans="1:25" ht="13.2" x14ac:dyDescent="0.25">
      <c r="A738" s="45"/>
      <c r="B738" s="46"/>
      <c r="C738" s="47"/>
      <c r="D738" s="47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spans="1:25" ht="13.2" x14ac:dyDescent="0.25">
      <c r="A739" s="45"/>
      <c r="B739" s="46"/>
      <c r="C739" s="47"/>
      <c r="D739" s="47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spans="1:25" ht="13.2" x14ac:dyDescent="0.25">
      <c r="A740" s="45"/>
      <c r="B740" s="46"/>
      <c r="C740" s="47"/>
      <c r="D740" s="47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spans="1:25" ht="13.2" x14ac:dyDescent="0.25">
      <c r="A741" s="45"/>
      <c r="B741" s="46"/>
      <c r="C741" s="47"/>
      <c r="D741" s="47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spans="1:25" ht="13.2" x14ac:dyDescent="0.25">
      <c r="A742" s="45"/>
      <c r="B742" s="46"/>
      <c r="C742" s="47"/>
      <c r="D742" s="47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spans="1:25" ht="13.2" x14ac:dyDescent="0.25">
      <c r="A743" s="45"/>
      <c r="B743" s="46"/>
      <c r="C743" s="47"/>
      <c r="D743" s="47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spans="1:25" ht="13.2" x14ac:dyDescent="0.25">
      <c r="A744" s="45"/>
      <c r="B744" s="46"/>
      <c r="C744" s="47"/>
      <c r="D744" s="47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spans="1:25" ht="13.2" x14ac:dyDescent="0.25">
      <c r="A745" s="45"/>
      <c r="B745" s="46"/>
      <c r="C745" s="47"/>
      <c r="D745" s="47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spans="1:25" ht="13.2" x14ac:dyDescent="0.25">
      <c r="A746" s="45"/>
      <c r="B746" s="46"/>
      <c r="C746" s="47"/>
      <c r="D746" s="47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spans="1:25" ht="13.2" x14ac:dyDescent="0.25">
      <c r="A747" s="45"/>
      <c r="B747" s="46"/>
      <c r="C747" s="47"/>
      <c r="D747" s="47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spans="1:25" ht="13.2" x14ac:dyDescent="0.25">
      <c r="A748" s="45"/>
      <c r="B748" s="46"/>
      <c r="C748" s="47"/>
      <c r="D748" s="47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spans="1:25" ht="13.2" x14ac:dyDescent="0.25">
      <c r="A749" s="45"/>
      <c r="B749" s="46"/>
      <c r="C749" s="47"/>
      <c r="D749" s="47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spans="1:25" ht="13.2" x14ac:dyDescent="0.25">
      <c r="A750" s="45"/>
      <c r="B750" s="46"/>
      <c r="C750" s="47"/>
      <c r="D750" s="47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spans="1:25" ht="13.2" x14ac:dyDescent="0.25">
      <c r="A751" s="45"/>
      <c r="B751" s="46"/>
      <c r="C751" s="47"/>
      <c r="D751" s="47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spans="1:25" ht="13.2" x14ac:dyDescent="0.25">
      <c r="A752" s="45"/>
      <c r="B752" s="46"/>
      <c r="C752" s="47"/>
      <c r="D752" s="47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spans="1:25" ht="13.2" x14ac:dyDescent="0.25">
      <c r="A753" s="45"/>
      <c r="B753" s="46"/>
      <c r="C753" s="47"/>
      <c r="D753" s="47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spans="1:25" ht="13.2" x14ac:dyDescent="0.25">
      <c r="A754" s="45"/>
      <c r="B754" s="46"/>
      <c r="C754" s="47"/>
      <c r="D754" s="47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spans="1:25" ht="13.2" x14ac:dyDescent="0.25">
      <c r="A755" s="45"/>
      <c r="B755" s="46"/>
      <c r="C755" s="47"/>
      <c r="D755" s="47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spans="1:25" ht="13.2" x14ac:dyDescent="0.25">
      <c r="A756" s="45"/>
      <c r="B756" s="46"/>
      <c r="C756" s="47"/>
      <c r="D756" s="47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spans="1:25" ht="13.2" x14ac:dyDescent="0.25">
      <c r="A757" s="45"/>
      <c r="B757" s="46"/>
      <c r="C757" s="47"/>
      <c r="D757" s="47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spans="1:25" ht="13.2" x14ac:dyDescent="0.25">
      <c r="A758" s="45"/>
      <c r="B758" s="46"/>
      <c r="C758" s="47"/>
      <c r="D758" s="47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spans="1:25" ht="13.2" x14ac:dyDescent="0.25">
      <c r="A759" s="45"/>
      <c r="B759" s="46"/>
      <c r="C759" s="47"/>
      <c r="D759" s="47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spans="1:25" ht="13.2" x14ac:dyDescent="0.25">
      <c r="A760" s="45"/>
      <c r="B760" s="46"/>
      <c r="C760" s="47"/>
      <c r="D760" s="47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spans="1:25" ht="13.2" x14ac:dyDescent="0.25">
      <c r="A761" s="45"/>
      <c r="B761" s="46"/>
      <c r="C761" s="47"/>
      <c r="D761" s="47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spans="1:25" ht="13.2" x14ac:dyDescent="0.25">
      <c r="A762" s="45"/>
      <c r="B762" s="46"/>
      <c r="C762" s="47"/>
      <c r="D762" s="47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spans="1:25" ht="13.2" x14ac:dyDescent="0.25">
      <c r="A763" s="45"/>
      <c r="B763" s="46"/>
      <c r="C763" s="47"/>
      <c r="D763" s="47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spans="1:25" ht="13.2" x14ac:dyDescent="0.25">
      <c r="A764" s="45"/>
      <c r="B764" s="46"/>
      <c r="C764" s="47"/>
      <c r="D764" s="47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spans="1:25" ht="13.2" x14ac:dyDescent="0.25">
      <c r="A765" s="45"/>
      <c r="B765" s="46"/>
      <c r="C765" s="47"/>
      <c r="D765" s="47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spans="1:25" ht="13.2" x14ac:dyDescent="0.25">
      <c r="A766" s="45"/>
      <c r="B766" s="46"/>
      <c r="C766" s="47"/>
      <c r="D766" s="47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spans="1:25" ht="13.2" x14ac:dyDescent="0.25">
      <c r="A767" s="45"/>
      <c r="B767" s="46"/>
      <c r="C767" s="47"/>
      <c r="D767" s="47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spans="1:25" ht="13.2" x14ac:dyDescent="0.25">
      <c r="A768" s="45"/>
      <c r="B768" s="46"/>
      <c r="C768" s="47"/>
      <c r="D768" s="47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spans="1:25" ht="13.2" x14ac:dyDescent="0.25">
      <c r="A769" s="45"/>
      <c r="B769" s="46"/>
      <c r="C769" s="47"/>
      <c r="D769" s="47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spans="1:25" ht="13.2" x14ac:dyDescent="0.25">
      <c r="A770" s="45"/>
      <c r="B770" s="46"/>
      <c r="C770" s="47"/>
      <c r="D770" s="47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spans="1:25" ht="13.2" x14ac:dyDescent="0.25">
      <c r="A771" s="45"/>
      <c r="B771" s="46"/>
      <c r="C771" s="47"/>
      <c r="D771" s="47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spans="1:25" ht="13.2" x14ac:dyDescent="0.25">
      <c r="A772" s="45"/>
      <c r="B772" s="46"/>
      <c r="C772" s="47"/>
      <c r="D772" s="47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spans="1:25" ht="13.2" x14ac:dyDescent="0.25">
      <c r="A773" s="45"/>
      <c r="B773" s="46"/>
      <c r="C773" s="47"/>
      <c r="D773" s="47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spans="1:25" ht="13.2" x14ac:dyDescent="0.25">
      <c r="A774" s="45"/>
      <c r="B774" s="46"/>
      <c r="C774" s="47"/>
      <c r="D774" s="47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spans="1:25" ht="13.2" x14ac:dyDescent="0.25">
      <c r="A775" s="45"/>
      <c r="B775" s="46"/>
      <c r="C775" s="47"/>
      <c r="D775" s="47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spans="1:25" ht="13.2" x14ac:dyDescent="0.25">
      <c r="A776" s="45"/>
      <c r="B776" s="46"/>
      <c r="C776" s="47"/>
      <c r="D776" s="47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spans="1:25" ht="13.2" x14ac:dyDescent="0.25">
      <c r="A777" s="45"/>
      <c r="B777" s="46"/>
      <c r="C777" s="47"/>
      <c r="D777" s="47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spans="1:25" ht="13.2" x14ac:dyDescent="0.25">
      <c r="A778" s="45"/>
      <c r="B778" s="46"/>
      <c r="C778" s="47"/>
      <c r="D778" s="47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spans="1:25" ht="13.2" x14ac:dyDescent="0.25">
      <c r="A779" s="45"/>
      <c r="B779" s="46"/>
      <c r="C779" s="47"/>
      <c r="D779" s="47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spans="1:25" ht="13.2" x14ac:dyDescent="0.25">
      <c r="A780" s="45"/>
      <c r="B780" s="46"/>
      <c r="C780" s="47"/>
      <c r="D780" s="47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spans="1:25" ht="13.2" x14ac:dyDescent="0.25">
      <c r="A781" s="45"/>
      <c r="B781" s="46"/>
      <c r="C781" s="47"/>
      <c r="D781" s="47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spans="1:25" ht="13.2" x14ac:dyDescent="0.25">
      <c r="A782" s="45"/>
      <c r="B782" s="46"/>
      <c r="C782" s="47"/>
      <c r="D782" s="47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spans="1:25" ht="13.2" x14ac:dyDescent="0.25">
      <c r="A783" s="45"/>
      <c r="B783" s="46"/>
      <c r="C783" s="47"/>
      <c r="D783" s="47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spans="1:25" ht="13.2" x14ac:dyDescent="0.25">
      <c r="A784" s="45"/>
      <c r="B784" s="46"/>
      <c r="C784" s="47"/>
      <c r="D784" s="47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spans="1:25" ht="13.2" x14ac:dyDescent="0.25">
      <c r="A785" s="45"/>
      <c r="B785" s="46"/>
      <c r="C785" s="47"/>
      <c r="D785" s="47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spans="1:25" ht="13.2" x14ac:dyDescent="0.25">
      <c r="A786" s="45"/>
      <c r="B786" s="46"/>
      <c r="C786" s="47"/>
      <c r="D786" s="47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spans="1:25" ht="13.2" x14ac:dyDescent="0.25">
      <c r="A787" s="45"/>
      <c r="B787" s="46"/>
      <c r="C787" s="47"/>
      <c r="D787" s="47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spans="1:25" ht="13.2" x14ac:dyDescent="0.25">
      <c r="A788" s="45"/>
      <c r="B788" s="46"/>
      <c r="C788" s="47"/>
      <c r="D788" s="47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spans="1:25" ht="13.2" x14ac:dyDescent="0.25">
      <c r="A789" s="45"/>
      <c r="B789" s="46"/>
      <c r="C789" s="47"/>
      <c r="D789" s="47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spans="1:25" ht="13.2" x14ac:dyDescent="0.25">
      <c r="A790" s="45"/>
      <c r="B790" s="46"/>
      <c r="C790" s="47"/>
      <c r="D790" s="47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spans="1:25" ht="13.2" x14ac:dyDescent="0.25">
      <c r="A791" s="45"/>
      <c r="B791" s="46"/>
      <c r="C791" s="47"/>
      <c r="D791" s="47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spans="1:25" ht="13.2" x14ac:dyDescent="0.25">
      <c r="A792" s="45"/>
      <c r="B792" s="46"/>
      <c r="C792" s="47"/>
      <c r="D792" s="47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spans="1:25" ht="13.2" x14ac:dyDescent="0.25">
      <c r="A793" s="45"/>
      <c r="B793" s="46"/>
      <c r="C793" s="47"/>
      <c r="D793" s="47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spans="1:25" ht="13.2" x14ac:dyDescent="0.25">
      <c r="A794" s="45"/>
      <c r="B794" s="46"/>
      <c r="C794" s="47"/>
      <c r="D794" s="47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spans="1:25" ht="13.2" x14ac:dyDescent="0.25">
      <c r="A795" s="45"/>
      <c r="B795" s="46"/>
      <c r="C795" s="47"/>
      <c r="D795" s="47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spans="1:25" ht="13.2" x14ac:dyDescent="0.25">
      <c r="A796" s="45"/>
      <c r="B796" s="46"/>
      <c r="C796" s="47"/>
      <c r="D796" s="47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spans="1:25" ht="13.2" x14ac:dyDescent="0.25">
      <c r="A797" s="45"/>
      <c r="B797" s="46"/>
      <c r="C797" s="47"/>
      <c r="D797" s="47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spans="1:25" ht="13.2" x14ac:dyDescent="0.25">
      <c r="A798" s="45"/>
      <c r="B798" s="46"/>
      <c r="C798" s="47"/>
      <c r="D798" s="47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spans="1:25" ht="13.2" x14ac:dyDescent="0.25">
      <c r="A799" s="45"/>
      <c r="B799" s="46"/>
      <c r="C799" s="47"/>
      <c r="D799" s="47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spans="1:25" ht="13.2" x14ac:dyDescent="0.25">
      <c r="A800" s="45"/>
      <c r="B800" s="46"/>
      <c r="C800" s="47"/>
      <c r="D800" s="47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spans="1:25" ht="13.2" x14ac:dyDescent="0.25">
      <c r="A801" s="45"/>
      <c r="B801" s="46"/>
      <c r="C801" s="47"/>
      <c r="D801" s="47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spans="1:25" ht="13.2" x14ac:dyDescent="0.25">
      <c r="A802" s="45"/>
      <c r="B802" s="46"/>
      <c r="C802" s="47"/>
      <c r="D802" s="47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spans="1:25" ht="13.2" x14ac:dyDescent="0.25">
      <c r="A803" s="45"/>
      <c r="B803" s="46"/>
      <c r="C803" s="47"/>
      <c r="D803" s="47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spans="1:25" ht="13.2" x14ac:dyDescent="0.25">
      <c r="A804" s="45"/>
      <c r="B804" s="46"/>
      <c r="C804" s="47"/>
      <c r="D804" s="47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spans="1:25" ht="13.2" x14ac:dyDescent="0.25">
      <c r="A805" s="45"/>
      <c r="B805" s="46"/>
      <c r="C805" s="47"/>
      <c r="D805" s="47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spans="1:25" ht="13.2" x14ac:dyDescent="0.25">
      <c r="A806" s="45"/>
      <c r="B806" s="46"/>
      <c r="C806" s="47"/>
      <c r="D806" s="47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spans="1:25" ht="13.2" x14ac:dyDescent="0.25">
      <c r="A807" s="45"/>
      <c r="B807" s="46"/>
      <c r="C807" s="47"/>
      <c r="D807" s="47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spans="1:25" ht="13.2" x14ac:dyDescent="0.25">
      <c r="A808" s="45"/>
      <c r="B808" s="46"/>
      <c r="C808" s="47"/>
      <c r="D808" s="47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spans="1:25" ht="13.2" x14ac:dyDescent="0.25">
      <c r="A809" s="45"/>
      <c r="B809" s="46"/>
      <c r="C809" s="47"/>
      <c r="D809" s="47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spans="1:25" ht="13.2" x14ac:dyDescent="0.25">
      <c r="A810" s="45"/>
      <c r="B810" s="46"/>
      <c r="C810" s="47"/>
      <c r="D810" s="47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spans="1:25" ht="13.2" x14ac:dyDescent="0.25">
      <c r="A811" s="45"/>
      <c r="B811" s="46"/>
      <c r="C811" s="47"/>
      <c r="D811" s="47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spans="1:25" ht="13.2" x14ac:dyDescent="0.25">
      <c r="A812" s="45"/>
      <c r="B812" s="46"/>
      <c r="C812" s="47"/>
      <c r="D812" s="47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spans="1:25" ht="13.2" x14ac:dyDescent="0.25">
      <c r="A813" s="45"/>
      <c r="B813" s="46"/>
      <c r="C813" s="47"/>
      <c r="D813" s="47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spans="1:25" ht="13.2" x14ac:dyDescent="0.25">
      <c r="A814" s="45"/>
      <c r="B814" s="46"/>
      <c r="C814" s="47"/>
      <c r="D814" s="47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spans="1:25" ht="13.2" x14ac:dyDescent="0.25">
      <c r="A815" s="45"/>
      <c r="B815" s="46"/>
      <c r="C815" s="47"/>
      <c r="D815" s="47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spans="1:25" ht="13.2" x14ac:dyDescent="0.25">
      <c r="A816" s="45"/>
      <c r="B816" s="46"/>
      <c r="C816" s="47"/>
      <c r="D816" s="47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spans="1:25" ht="13.2" x14ac:dyDescent="0.25">
      <c r="A817" s="45"/>
      <c r="B817" s="46"/>
      <c r="C817" s="47"/>
      <c r="D817" s="47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spans="1:25" ht="13.2" x14ac:dyDescent="0.25">
      <c r="A818" s="45"/>
      <c r="B818" s="46"/>
      <c r="C818" s="47"/>
      <c r="D818" s="47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spans="1:25" ht="13.2" x14ac:dyDescent="0.25">
      <c r="A819" s="45"/>
      <c r="B819" s="46"/>
      <c r="C819" s="47"/>
      <c r="D819" s="47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spans="1:25" ht="13.2" x14ac:dyDescent="0.25">
      <c r="A820" s="45"/>
      <c r="B820" s="46"/>
      <c r="C820" s="47"/>
      <c r="D820" s="47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spans="1:25" ht="13.2" x14ac:dyDescent="0.25">
      <c r="A821" s="45"/>
      <c r="B821" s="46"/>
      <c r="C821" s="47"/>
      <c r="D821" s="47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spans="1:25" ht="13.2" x14ac:dyDescent="0.25">
      <c r="A822" s="45"/>
      <c r="B822" s="46"/>
      <c r="C822" s="47"/>
      <c r="D822" s="47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spans="1:25" ht="13.2" x14ac:dyDescent="0.25">
      <c r="A823" s="45"/>
      <c r="B823" s="46"/>
      <c r="C823" s="47"/>
      <c r="D823" s="47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spans="1:25" ht="13.2" x14ac:dyDescent="0.25">
      <c r="A824" s="45"/>
      <c r="B824" s="46"/>
      <c r="C824" s="47"/>
      <c r="D824" s="47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spans="1:25" ht="13.2" x14ac:dyDescent="0.25">
      <c r="A825" s="45"/>
      <c r="B825" s="46"/>
      <c r="C825" s="47"/>
      <c r="D825" s="47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spans="1:25" ht="13.2" x14ac:dyDescent="0.25">
      <c r="A826" s="45"/>
      <c r="B826" s="46"/>
      <c r="C826" s="47"/>
      <c r="D826" s="47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spans="1:25" ht="13.2" x14ac:dyDescent="0.25">
      <c r="A827" s="45"/>
      <c r="B827" s="46"/>
      <c r="C827" s="47"/>
      <c r="D827" s="47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spans="1:25" ht="13.2" x14ac:dyDescent="0.25">
      <c r="A828" s="45"/>
      <c r="B828" s="46"/>
      <c r="C828" s="47"/>
      <c r="D828" s="47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spans="1:25" ht="13.2" x14ac:dyDescent="0.25">
      <c r="A829" s="45"/>
      <c r="B829" s="46"/>
      <c r="C829" s="47"/>
      <c r="D829" s="47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spans="1:25" ht="13.2" x14ac:dyDescent="0.25">
      <c r="A830" s="45"/>
      <c r="B830" s="46"/>
      <c r="C830" s="47"/>
      <c r="D830" s="47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spans="1:25" ht="13.2" x14ac:dyDescent="0.25">
      <c r="A831" s="45"/>
      <c r="B831" s="46"/>
      <c r="C831" s="47"/>
      <c r="D831" s="47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spans="1:25" ht="13.2" x14ac:dyDescent="0.25">
      <c r="A832" s="45"/>
      <c r="B832" s="46"/>
      <c r="C832" s="47"/>
      <c r="D832" s="47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spans="1:25" ht="13.2" x14ac:dyDescent="0.25">
      <c r="A833" s="45"/>
      <c r="B833" s="46"/>
      <c r="C833" s="47"/>
      <c r="D833" s="47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spans="1:25" ht="13.2" x14ac:dyDescent="0.25">
      <c r="A834" s="45"/>
      <c r="B834" s="46"/>
      <c r="C834" s="47"/>
      <c r="D834" s="47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spans="1:25" ht="13.2" x14ac:dyDescent="0.25">
      <c r="A835" s="45"/>
      <c r="B835" s="46"/>
      <c r="C835" s="47"/>
      <c r="D835" s="47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spans="1:25" ht="13.2" x14ac:dyDescent="0.25">
      <c r="A836" s="45"/>
      <c r="B836" s="46"/>
      <c r="C836" s="47"/>
      <c r="D836" s="47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spans="1:25" ht="13.2" x14ac:dyDescent="0.25">
      <c r="A837" s="45"/>
      <c r="B837" s="46"/>
      <c r="C837" s="47"/>
      <c r="D837" s="47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spans="1:25" ht="13.2" x14ac:dyDescent="0.25">
      <c r="A838" s="45"/>
      <c r="B838" s="46"/>
      <c r="C838" s="47"/>
      <c r="D838" s="47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spans="1:25" ht="13.2" x14ac:dyDescent="0.25">
      <c r="A839" s="45"/>
      <c r="B839" s="46"/>
      <c r="C839" s="47"/>
      <c r="D839" s="47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spans="1:25" ht="13.2" x14ac:dyDescent="0.25">
      <c r="A840" s="45"/>
      <c r="B840" s="46"/>
      <c r="C840" s="47"/>
      <c r="D840" s="47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spans="1:25" ht="13.2" x14ac:dyDescent="0.25">
      <c r="A841" s="45"/>
      <c r="B841" s="46"/>
      <c r="C841" s="47"/>
      <c r="D841" s="47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spans="1:25" ht="13.2" x14ac:dyDescent="0.25">
      <c r="A842" s="45"/>
      <c r="B842" s="46"/>
      <c r="C842" s="47"/>
      <c r="D842" s="47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spans="1:25" ht="13.2" x14ac:dyDescent="0.25">
      <c r="A843" s="45"/>
      <c r="B843" s="46"/>
      <c r="C843" s="47"/>
      <c r="D843" s="47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spans="1:25" ht="13.2" x14ac:dyDescent="0.25">
      <c r="A844" s="45"/>
      <c r="B844" s="46"/>
      <c r="C844" s="47"/>
      <c r="D844" s="47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spans="1:25" ht="13.2" x14ac:dyDescent="0.25">
      <c r="A845" s="45"/>
      <c r="B845" s="46"/>
      <c r="C845" s="47"/>
      <c r="D845" s="47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spans="1:25" ht="13.2" x14ac:dyDescent="0.25">
      <c r="A846" s="45"/>
      <c r="B846" s="46"/>
      <c r="C846" s="47"/>
      <c r="D846" s="47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spans="1:25" ht="13.2" x14ac:dyDescent="0.25">
      <c r="A847" s="45"/>
      <c r="B847" s="46"/>
      <c r="C847" s="47"/>
      <c r="D847" s="47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spans="1:25" ht="13.2" x14ac:dyDescent="0.25">
      <c r="A848" s="45"/>
      <c r="B848" s="46"/>
      <c r="C848" s="47"/>
      <c r="D848" s="47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spans="1:25" ht="13.2" x14ac:dyDescent="0.25">
      <c r="A849" s="45"/>
      <c r="B849" s="46"/>
      <c r="C849" s="47"/>
      <c r="D849" s="47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spans="1:25" ht="13.2" x14ac:dyDescent="0.25">
      <c r="A850" s="45"/>
      <c r="B850" s="46"/>
      <c r="C850" s="47"/>
      <c r="D850" s="47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spans="1:25" ht="13.2" x14ac:dyDescent="0.25">
      <c r="A851" s="45"/>
      <c r="B851" s="46"/>
      <c r="C851" s="47"/>
      <c r="D851" s="47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spans="1:25" ht="13.2" x14ac:dyDescent="0.25">
      <c r="A852" s="45"/>
      <c r="B852" s="46"/>
      <c r="C852" s="47"/>
      <c r="D852" s="47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spans="1:25" ht="13.2" x14ac:dyDescent="0.25">
      <c r="A853" s="45"/>
      <c r="B853" s="46"/>
      <c r="C853" s="47"/>
      <c r="D853" s="47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spans="1:25" ht="13.2" x14ac:dyDescent="0.25">
      <c r="A854" s="45"/>
      <c r="B854" s="46"/>
      <c r="C854" s="47"/>
      <c r="D854" s="47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spans="1:25" ht="13.2" x14ac:dyDescent="0.25">
      <c r="A855" s="45"/>
      <c r="B855" s="46"/>
      <c r="C855" s="47"/>
      <c r="D855" s="47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spans="1:25" ht="13.2" x14ac:dyDescent="0.25">
      <c r="A856" s="45"/>
      <c r="B856" s="46"/>
      <c r="C856" s="47"/>
      <c r="D856" s="47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spans="1:25" ht="13.2" x14ac:dyDescent="0.25">
      <c r="A857" s="45"/>
      <c r="B857" s="46"/>
      <c r="C857" s="47"/>
      <c r="D857" s="47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spans="1:25" ht="13.2" x14ac:dyDescent="0.25">
      <c r="A858" s="45"/>
      <c r="B858" s="46"/>
      <c r="C858" s="47"/>
      <c r="D858" s="47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spans="1:25" ht="13.2" x14ac:dyDescent="0.25">
      <c r="A859" s="45"/>
      <c r="B859" s="46"/>
      <c r="C859" s="47"/>
      <c r="D859" s="47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spans="1:25" ht="13.2" x14ac:dyDescent="0.25">
      <c r="A860" s="45"/>
      <c r="B860" s="46"/>
      <c r="C860" s="47"/>
      <c r="D860" s="47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spans="1:25" ht="13.2" x14ac:dyDescent="0.25">
      <c r="A861" s="45"/>
      <c r="B861" s="46"/>
      <c r="C861" s="47"/>
      <c r="D861" s="47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spans="1:25" ht="13.2" x14ac:dyDescent="0.25">
      <c r="A862" s="45"/>
      <c r="B862" s="46"/>
      <c r="C862" s="47"/>
      <c r="D862" s="47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spans="1:25" ht="13.2" x14ac:dyDescent="0.25">
      <c r="A863" s="45"/>
      <c r="B863" s="46"/>
      <c r="C863" s="47"/>
      <c r="D863" s="47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spans="1:25" ht="13.2" x14ac:dyDescent="0.25">
      <c r="A864" s="45"/>
      <c r="B864" s="46"/>
      <c r="C864" s="47"/>
      <c r="D864" s="47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spans="1:25" ht="13.2" x14ac:dyDescent="0.25">
      <c r="A865" s="45"/>
      <c r="B865" s="46"/>
      <c r="C865" s="47"/>
      <c r="D865" s="47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spans="1:25" ht="13.2" x14ac:dyDescent="0.25">
      <c r="A866" s="45"/>
      <c r="B866" s="46"/>
      <c r="C866" s="47"/>
      <c r="D866" s="47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spans="1:25" ht="13.2" x14ac:dyDescent="0.25">
      <c r="A867" s="45"/>
      <c r="B867" s="46"/>
      <c r="C867" s="47"/>
      <c r="D867" s="47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spans="1:25" ht="13.2" x14ac:dyDescent="0.25">
      <c r="A868" s="45"/>
      <c r="B868" s="46"/>
      <c r="C868" s="47"/>
      <c r="D868" s="47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spans="1:25" ht="13.2" x14ac:dyDescent="0.25">
      <c r="A869" s="45"/>
      <c r="B869" s="46"/>
      <c r="C869" s="47"/>
      <c r="D869" s="47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spans="1:25" ht="13.2" x14ac:dyDescent="0.25">
      <c r="A870" s="45"/>
      <c r="B870" s="46"/>
      <c r="C870" s="47"/>
      <c r="D870" s="47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spans="1:25" ht="13.2" x14ac:dyDescent="0.25">
      <c r="A871" s="45"/>
      <c r="B871" s="46"/>
      <c r="C871" s="47"/>
      <c r="D871" s="47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spans="1:25" ht="13.2" x14ac:dyDescent="0.25">
      <c r="A872" s="45"/>
      <c r="B872" s="46"/>
      <c r="C872" s="47"/>
      <c r="D872" s="47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spans="1:25" ht="13.2" x14ac:dyDescent="0.25">
      <c r="A873" s="45"/>
      <c r="B873" s="46"/>
      <c r="C873" s="47"/>
      <c r="D873" s="47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spans="1:25" ht="13.2" x14ac:dyDescent="0.25">
      <c r="A874" s="45"/>
      <c r="B874" s="46"/>
      <c r="C874" s="47"/>
      <c r="D874" s="47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spans="1:25" ht="13.2" x14ac:dyDescent="0.25">
      <c r="A875" s="45"/>
      <c r="B875" s="46"/>
      <c r="C875" s="47"/>
      <c r="D875" s="47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spans="1:25" ht="13.2" x14ac:dyDescent="0.25">
      <c r="A876" s="45"/>
      <c r="B876" s="46"/>
      <c r="C876" s="47"/>
      <c r="D876" s="47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spans="1:25" ht="13.2" x14ac:dyDescent="0.25">
      <c r="A877" s="45"/>
      <c r="B877" s="46"/>
      <c r="C877" s="47"/>
      <c r="D877" s="47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spans="1:25" ht="13.2" x14ac:dyDescent="0.25">
      <c r="A878" s="45"/>
      <c r="B878" s="46"/>
      <c r="C878" s="47"/>
      <c r="D878" s="47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spans="1:25" ht="13.2" x14ac:dyDescent="0.25">
      <c r="A879" s="45"/>
      <c r="B879" s="46"/>
      <c r="C879" s="47"/>
      <c r="D879" s="47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spans="1:25" ht="13.2" x14ac:dyDescent="0.25">
      <c r="A880" s="45"/>
      <c r="B880" s="46"/>
      <c r="C880" s="47"/>
      <c r="D880" s="47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spans="1:25" ht="13.2" x14ac:dyDescent="0.25">
      <c r="A881" s="45"/>
      <c r="B881" s="46"/>
      <c r="C881" s="47"/>
      <c r="D881" s="47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spans="1:25" ht="13.2" x14ac:dyDescent="0.25">
      <c r="A882" s="45"/>
      <c r="B882" s="46"/>
      <c r="C882" s="47"/>
      <c r="D882" s="47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spans="1:25" ht="13.2" x14ac:dyDescent="0.25">
      <c r="A883" s="45"/>
      <c r="B883" s="46"/>
      <c r="C883" s="47"/>
      <c r="D883" s="47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spans="1:25" ht="13.2" x14ac:dyDescent="0.25">
      <c r="A884" s="45"/>
      <c r="B884" s="46"/>
      <c r="C884" s="47"/>
      <c r="D884" s="47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spans="1:25" ht="13.2" x14ac:dyDescent="0.25">
      <c r="A885" s="45"/>
      <c r="B885" s="46"/>
      <c r="C885" s="47"/>
      <c r="D885" s="47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spans="1:25" ht="13.2" x14ac:dyDescent="0.25">
      <c r="A886" s="45"/>
      <c r="B886" s="46"/>
      <c r="C886" s="47"/>
      <c r="D886" s="47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spans="1:25" ht="13.2" x14ac:dyDescent="0.25">
      <c r="A887" s="45"/>
      <c r="B887" s="46"/>
      <c r="C887" s="47"/>
      <c r="D887" s="47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spans="1:25" ht="13.2" x14ac:dyDescent="0.25">
      <c r="A888" s="45"/>
      <c r="B888" s="46"/>
      <c r="C888" s="47"/>
      <c r="D888" s="47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spans="1:25" ht="13.2" x14ac:dyDescent="0.25">
      <c r="A889" s="45"/>
      <c r="B889" s="46"/>
      <c r="C889" s="47"/>
      <c r="D889" s="47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spans="1:25" ht="13.2" x14ac:dyDescent="0.25">
      <c r="A890" s="45"/>
      <c r="B890" s="46"/>
      <c r="C890" s="47"/>
      <c r="D890" s="47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spans="1:25" ht="13.2" x14ac:dyDescent="0.25">
      <c r="A891" s="45"/>
      <c r="B891" s="46"/>
      <c r="C891" s="47"/>
      <c r="D891" s="47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spans="1:25" ht="13.2" x14ac:dyDescent="0.25">
      <c r="A892" s="45"/>
      <c r="B892" s="46"/>
      <c r="C892" s="47"/>
      <c r="D892" s="47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spans="1:25" ht="13.2" x14ac:dyDescent="0.25">
      <c r="A893" s="45"/>
      <c r="B893" s="46"/>
      <c r="C893" s="47"/>
      <c r="D893" s="47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spans="1:25" ht="13.2" x14ac:dyDescent="0.25">
      <c r="A894" s="45"/>
      <c r="B894" s="46"/>
      <c r="C894" s="47"/>
      <c r="D894" s="47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spans="1:25" ht="13.2" x14ac:dyDescent="0.25">
      <c r="A895" s="45"/>
      <c r="B895" s="46"/>
      <c r="C895" s="47"/>
      <c r="D895" s="47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spans="1:25" ht="13.2" x14ac:dyDescent="0.25">
      <c r="A896" s="45"/>
      <c r="B896" s="46"/>
      <c r="C896" s="47"/>
      <c r="D896" s="47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spans="1:25" ht="13.2" x14ac:dyDescent="0.25">
      <c r="A897" s="45"/>
      <c r="B897" s="46"/>
      <c r="C897" s="47"/>
      <c r="D897" s="47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spans="1:25" ht="13.2" x14ac:dyDescent="0.25">
      <c r="A898" s="45"/>
      <c r="B898" s="46"/>
      <c r="C898" s="47"/>
      <c r="D898" s="47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spans="1:25" ht="13.2" x14ac:dyDescent="0.25">
      <c r="A899" s="45"/>
      <c r="B899" s="46"/>
      <c r="C899" s="47"/>
      <c r="D899" s="47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spans="1:25" ht="13.2" x14ac:dyDescent="0.25">
      <c r="A900" s="45"/>
      <c r="B900" s="46"/>
      <c r="C900" s="47"/>
      <c r="D900" s="47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spans="1:25" ht="13.2" x14ac:dyDescent="0.25">
      <c r="A901" s="45"/>
      <c r="B901" s="46"/>
      <c r="C901" s="47"/>
      <c r="D901" s="47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spans="1:25" ht="13.2" x14ac:dyDescent="0.25">
      <c r="A902" s="45"/>
      <c r="B902" s="46"/>
      <c r="C902" s="47"/>
      <c r="D902" s="47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spans="1:25" ht="13.2" x14ac:dyDescent="0.25">
      <c r="A903" s="45"/>
      <c r="B903" s="46"/>
      <c r="C903" s="47"/>
      <c r="D903" s="47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spans="1:25" ht="13.2" x14ac:dyDescent="0.25">
      <c r="A904" s="45"/>
      <c r="B904" s="46"/>
      <c r="C904" s="47"/>
      <c r="D904" s="47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spans="1:25" ht="13.2" x14ac:dyDescent="0.25">
      <c r="A905" s="45"/>
      <c r="B905" s="46"/>
      <c r="C905" s="47"/>
      <c r="D905" s="47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spans="1:25" ht="13.2" x14ac:dyDescent="0.25">
      <c r="A906" s="45"/>
      <c r="B906" s="46"/>
      <c r="C906" s="47"/>
      <c r="D906" s="47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spans="1:25" ht="13.2" x14ac:dyDescent="0.25">
      <c r="A907" s="45"/>
      <c r="B907" s="46"/>
      <c r="C907" s="47"/>
      <c r="D907" s="47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spans="1:25" ht="13.2" x14ac:dyDescent="0.25">
      <c r="A908" s="45"/>
      <c r="B908" s="46"/>
      <c r="C908" s="47"/>
      <c r="D908" s="47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spans="1:25" ht="13.2" x14ac:dyDescent="0.25">
      <c r="A909" s="45"/>
      <c r="B909" s="46"/>
      <c r="C909" s="47"/>
      <c r="D909" s="47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spans="1:25" ht="13.2" x14ac:dyDescent="0.25">
      <c r="A910" s="45"/>
      <c r="B910" s="46"/>
      <c r="C910" s="47"/>
      <c r="D910" s="47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spans="1:25" ht="13.2" x14ac:dyDescent="0.25">
      <c r="A911" s="45"/>
      <c r="B911" s="46"/>
      <c r="C911" s="47"/>
      <c r="D911" s="47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spans="1:25" ht="13.2" x14ac:dyDescent="0.25">
      <c r="A912" s="45"/>
      <c r="B912" s="46"/>
      <c r="C912" s="47"/>
      <c r="D912" s="47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spans="1:25" ht="13.2" x14ac:dyDescent="0.25">
      <c r="A913" s="45"/>
      <c r="B913" s="46"/>
      <c r="C913" s="47"/>
      <c r="D913" s="47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spans="1:25" ht="13.2" x14ac:dyDescent="0.25">
      <c r="A914" s="45"/>
      <c r="B914" s="46"/>
      <c r="C914" s="47"/>
      <c r="D914" s="47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spans="1:25" ht="13.2" x14ac:dyDescent="0.25">
      <c r="A915" s="45"/>
      <c r="B915" s="46"/>
      <c r="C915" s="47"/>
      <c r="D915" s="47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spans="1:25" ht="13.2" x14ac:dyDescent="0.25">
      <c r="A916" s="45"/>
      <c r="B916" s="46"/>
      <c r="C916" s="47"/>
      <c r="D916" s="47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spans="1:25" ht="13.2" x14ac:dyDescent="0.25">
      <c r="A917" s="45"/>
      <c r="B917" s="46"/>
      <c r="C917" s="47"/>
      <c r="D917" s="47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spans="1:25" ht="13.2" x14ac:dyDescent="0.25">
      <c r="A918" s="45"/>
      <c r="B918" s="46"/>
      <c r="C918" s="47"/>
      <c r="D918" s="47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spans="1:25" ht="13.2" x14ac:dyDescent="0.25">
      <c r="A919" s="45"/>
      <c r="B919" s="46"/>
      <c r="C919" s="47"/>
      <c r="D919" s="47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spans="1:25" ht="13.2" x14ac:dyDescent="0.25">
      <c r="A920" s="45"/>
      <c r="B920" s="46"/>
      <c r="C920" s="47"/>
      <c r="D920" s="47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spans="1:25" ht="13.2" x14ac:dyDescent="0.25">
      <c r="A921" s="45"/>
      <c r="B921" s="46"/>
      <c r="C921" s="47"/>
      <c r="D921" s="47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spans="1:25" ht="13.2" x14ac:dyDescent="0.25">
      <c r="A922" s="45"/>
      <c r="B922" s="46"/>
      <c r="C922" s="47"/>
      <c r="D922" s="47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spans="1:25" ht="13.2" x14ac:dyDescent="0.25">
      <c r="A923" s="45"/>
      <c r="B923" s="46"/>
      <c r="C923" s="47"/>
      <c r="D923" s="47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spans="1:25" ht="13.2" x14ac:dyDescent="0.25">
      <c r="A924" s="45"/>
      <c r="B924" s="46"/>
      <c r="C924" s="47"/>
      <c r="D924" s="47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spans="1:25" ht="13.2" x14ac:dyDescent="0.25">
      <c r="A925" s="45"/>
      <c r="B925" s="46"/>
      <c r="C925" s="47"/>
      <c r="D925" s="47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spans="1:25" ht="13.2" x14ac:dyDescent="0.25">
      <c r="A926" s="45"/>
      <c r="B926" s="46"/>
      <c r="C926" s="47"/>
      <c r="D926" s="47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spans="1:25" ht="13.2" x14ac:dyDescent="0.25">
      <c r="A927" s="45"/>
      <c r="B927" s="46"/>
      <c r="C927" s="47"/>
      <c r="D927" s="47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spans="1:25" ht="13.2" x14ac:dyDescent="0.25">
      <c r="A928" s="45"/>
      <c r="B928" s="46"/>
      <c r="C928" s="47"/>
      <c r="D928" s="47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spans="1:25" ht="13.2" x14ac:dyDescent="0.25">
      <c r="A929" s="45"/>
      <c r="B929" s="46"/>
      <c r="C929" s="47"/>
      <c r="D929" s="47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spans="1:25" ht="13.2" x14ac:dyDescent="0.25">
      <c r="A930" s="45"/>
      <c r="B930" s="46"/>
      <c r="C930" s="47"/>
      <c r="D930" s="47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spans="1:25" ht="13.2" x14ac:dyDescent="0.25">
      <c r="A931" s="45"/>
      <c r="B931" s="46"/>
      <c r="C931" s="47"/>
      <c r="D931" s="47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spans="1:25" ht="13.2" x14ac:dyDescent="0.25">
      <c r="A932" s="45"/>
      <c r="B932" s="46"/>
      <c r="C932" s="47"/>
      <c r="D932" s="47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spans="1:25" ht="13.2" x14ac:dyDescent="0.25">
      <c r="A933" s="45"/>
      <c r="B933" s="46"/>
      <c r="C933" s="47"/>
      <c r="D933" s="47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spans="1:25" ht="13.2" x14ac:dyDescent="0.25">
      <c r="A934" s="45"/>
      <c r="B934" s="46"/>
      <c r="C934" s="47"/>
      <c r="D934" s="47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spans="1:25" ht="13.2" x14ac:dyDescent="0.25">
      <c r="A935" s="45"/>
      <c r="B935" s="46"/>
      <c r="C935" s="47"/>
      <c r="D935" s="47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spans="1:25" ht="13.2" x14ac:dyDescent="0.25">
      <c r="A936" s="45"/>
      <c r="B936" s="46"/>
      <c r="C936" s="47"/>
      <c r="D936" s="47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spans="1:25" ht="13.2" x14ac:dyDescent="0.25">
      <c r="A937" s="45"/>
      <c r="B937" s="46"/>
      <c r="C937" s="47"/>
      <c r="D937" s="47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spans="1:25" ht="13.2" x14ac:dyDescent="0.25">
      <c r="A938" s="45"/>
      <c r="B938" s="46"/>
      <c r="C938" s="47"/>
      <c r="D938" s="47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spans="1:25" ht="13.2" x14ac:dyDescent="0.25">
      <c r="A939" s="45"/>
      <c r="B939" s="46"/>
      <c r="C939" s="47"/>
      <c r="D939" s="47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spans="1:25" ht="13.2" x14ac:dyDescent="0.25">
      <c r="A940" s="45"/>
      <c r="B940" s="46"/>
      <c r="C940" s="47"/>
      <c r="D940" s="47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spans="1:25" ht="13.2" x14ac:dyDescent="0.25">
      <c r="A941" s="45"/>
      <c r="B941" s="46"/>
      <c r="C941" s="47"/>
      <c r="D941" s="47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spans="1:25" ht="13.2" x14ac:dyDescent="0.25">
      <c r="A942" s="45"/>
      <c r="B942" s="46"/>
      <c r="C942" s="47"/>
      <c r="D942" s="47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spans="1:25" ht="13.2" x14ac:dyDescent="0.25">
      <c r="A943" s="45"/>
      <c r="B943" s="46"/>
      <c r="C943" s="47"/>
      <c r="D943" s="47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spans="1:25" ht="13.2" x14ac:dyDescent="0.25">
      <c r="A944" s="45"/>
      <c r="B944" s="46"/>
      <c r="C944" s="47"/>
      <c r="D944" s="47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spans="1:25" ht="13.2" x14ac:dyDescent="0.25">
      <c r="A945" s="45"/>
      <c r="B945" s="46"/>
      <c r="C945" s="47"/>
      <c r="D945" s="47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spans="1:25" ht="13.2" x14ac:dyDescent="0.25">
      <c r="A946" s="45"/>
      <c r="B946" s="46"/>
      <c r="C946" s="47"/>
      <c r="D946" s="47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spans="1:25" ht="13.2" x14ac:dyDescent="0.25">
      <c r="A947" s="45"/>
      <c r="B947" s="46"/>
      <c r="C947" s="47"/>
      <c r="D947" s="47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spans="1:25" ht="13.2" x14ac:dyDescent="0.25">
      <c r="A948" s="45"/>
      <c r="B948" s="46"/>
      <c r="C948" s="47"/>
      <c r="D948" s="47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spans="1:25" ht="13.2" x14ac:dyDescent="0.25">
      <c r="A949" s="45"/>
      <c r="B949" s="46"/>
      <c r="C949" s="47"/>
      <c r="D949" s="47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spans="1:25" ht="13.2" x14ac:dyDescent="0.25">
      <c r="A950" s="45"/>
      <c r="B950" s="46"/>
      <c r="C950" s="47"/>
      <c r="D950" s="47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spans="1:25" ht="13.2" x14ac:dyDescent="0.25">
      <c r="A951" s="45"/>
      <c r="B951" s="46"/>
      <c r="C951" s="47"/>
      <c r="D951" s="47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spans="1:25" ht="13.2" x14ac:dyDescent="0.25">
      <c r="A952" s="45"/>
      <c r="B952" s="46"/>
      <c r="C952" s="47"/>
      <c r="D952" s="47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spans="1:25" ht="13.2" x14ac:dyDescent="0.25">
      <c r="A953" s="45"/>
      <c r="B953" s="46"/>
      <c r="C953" s="47"/>
      <c r="D953" s="47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spans="1:25" ht="13.2" x14ac:dyDescent="0.25">
      <c r="A954" s="45"/>
      <c r="B954" s="46"/>
      <c r="C954" s="47"/>
      <c r="D954" s="47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spans="1:25" ht="13.2" x14ac:dyDescent="0.25">
      <c r="A955" s="45"/>
      <c r="B955" s="46"/>
      <c r="C955" s="47"/>
      <c r="D955" s="47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spans="1:25" ht="13.2" x14ac:dyDescent="0.25">
      <c r="A956" s="45"/>
      <c r="B956" s="46"/>
      <c r="C956" s="47"/>
      <c r="D956" s="47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spans="1:25" ht="13.2" x14ac:dyDescent="0.25">
      <c r="A957" s="45"/>
      <c r="B957" s="46"/>
      <c r="C957" s="47"/>
      <c r="D957" s="47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spans="1:25" ht="13.2" x14ac:dyDescent="0.25">
      <c r="A958" s="45"/>
      <c r="B958" s="46"/>
      <c r="C958" s="47"/>
      <c r="D958" s="47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spans="1:25" ht="13.2" x14ac:dyDescent="0.25">
      <c r="A959" s="45"/>
      <c r="B959" s="46"/>
      <c r="C959" s="47"/>
      <c r="D959" s="47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spans="1:25" ht="13.2" x14ac:dyDescent="0.25">
      <c r="A960" s="45"/>
      <c r="B960" s="46"/>
      <c r="C960" s="47"/>
      <c r="D960" s="47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spans="1:25" ht="13.2" x14ac:dyDescent="0.25">
      <c r="A961" s="45"/>
      <c r="B961" s="46"/>
      <c r="C961" s="47"/>
      <c r="D961" s="47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spans="1:25" ht="13.2" x14ac:dyDescent="0.25">
      <c r="A962" s="45"/>
      <c r="B962" s="46"/>
      <c r="C962" s="47"/>
      <c r="D962" s="47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spans="1:25" ht="13.2" x14ac:dyDescent="0.25">
      <c r="A963" s="45"/>
      <c r="B963" s="46"/>
      <c r="C963" s="47"/>
      <c r="D963" s="47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spans="1:25" ht="13.2" x14ac:dyDescent="0.25">
      <c r="A964" s="45"/>
      <c r="B964" s="46"/>
      <c r="C964" s="47"/>
      <c r="D964" s="47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spans="1:25" ht="13.2" x14ac:dyDescent="0.25">
      <c r="A965" s="45"/>
      <c r="B965" s="46"/>
      <c r="C965" s="47"/>
      <c r="D965" s="47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spans="1:25" ht="13.2" x14ac:dyDescent="0.25">
      <c r="A966" s="45"/>
      <c r="B966" s="46"/>
      <c r="C966" s="47"/>
      <c r="D966" s="47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spans="1:25" ht="13.2" x14ac:dyDescent="0.25">
      <c r="A967" s="45"/>
      <c r="B967" s="46"/>
      <c r="C967" s="47"/>
      <c r="D967" s="47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spans="1:25" ht="13.2" x14ac:dyDescent="0.25">
      <c r="A968" s="45"/>
      <c r="B968" s="46"/>
      <c r="C968" s="47"/>
      <c r="D968" s="47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spans="1:25" ht="13.2" x14ac:dyDescent="0.25">
      <c r="A969" s="45"/>
      <c r="B969" s="46"/>
      <c r="C969" s="47"/>
      <c r="D969" s="47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spans="1:25" ht="13.2" x14ac:dyDescent="0.25">
      <c r="A970" s="45"/>
      <c r="B970" s="46"/>
      <c r="C970" s="47"/>
      <c r="D970" s="47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spans="1:25" ht="13.2" x14ac:dyDescent="0.25">
      <c r="A971" s="45"/>
      <c r="B971" s="46"/>
      <c r="C971" s="47"/>
      <c r="D971" s="47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spans="1:25" ht="13.2" x14ac:dyDescent="0.25">
      <c r="A972" s="45"/>
      <c r="B972" s="46"/>
      <c r="C972" s="47"/>
      <c r="D972" s="47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spans="1:25" ht="13.2" x14ac:dyDescent="0.25">
      <c r="A973" s="45"/>
      <c r="B973" s="46"/>
      <c r="C973" s="47"/>
      <c r="D973" s="47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spans="1:25" ht="13.2" x14ac:dyDescent="0.25">
      <c r="A974" s="45"/>
      <c r="B974" s="46"/>
      <c r="C974" s="47"/>
      <c r="D974" s="47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spans="1:25" ht="13.2" x14ac:dyDescent="0.25">
      <c r="A975" s="45"/>
      <c r="B975" s="46"/>
      <c r="C975" s="47"/>
      <c r="D975" s="47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spans="1:25" ht="13.2" x14ac:dyDescent="0.25">
      <c r="A976" s="45"/>
      <c r="B976" s="46"/>
      <c r="C976" s="47"/>
      <c r="D976" s="47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spans="1:25" ht="13.2" x14ac:dyDescent="0.25">
      <c r="A977" s="45"/>
      <c r="B977" s="46"/>
      <c r="C977" s="47"/>
      <c r="D977" s="47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spans="1:25" ht="13.2" x14ac:dyDescent="0.25">
      <c r="A978" s="45"/>
      <c r="B978" s="46"/>
      <c r="C978" s="47"/>
      <c r="D978" s="47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spans="1:25" ht="13.2" x14ac:dyDescent="0.25">
      <c r="A979" s="45"/>
      <c r="B979" s="46"/>
      <c r="C979" s="47"/>
      <c r="D979" s="47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spans="1:25" ht="13.2" x14ac:dyDescent="0.25">
      <c r="A980" s="45"/>
      <c r="B980" s="46"/>
      <c r="C980" s="47"/>
      <c r="D980" s="47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spans="1:25" ht="13.2" x14ac:dyDescent="0.25">
      <c r="A981" s="45"/>
      <c r="B981" s="46"/>
      <c r="C981" s="47"/>
      <c r="D981" s="47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spans="1:25" ht="13.2" x14ac:dyDescent="0.25">
      <c r="A982" s="45"/>
      <c r="B982" s="46"/>
      <c r="C982" s="47"/>
      <c r="D982" s="47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spans="1:25" ht="13.2" x14ac:dyDescent="0.25">
      <c r="A983" s="45"/>
      <c r="B983" s="46"/>
      <c r="C983" s="47"/>
      <c r="D983" s="47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spans="1:25" ht="13.2" x14ac:dyDescent="0.25">
      <c r="A984" s="45"/>
      <c r="B984" s="46"/>
      <c r="C984" s="47"/>
      <c r="D984" s="47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spans="1:25" ht="13.2" x14ac:dyDescent="0.25">
      <c r="A985" s="45"/>
      <c r="B985" s="46"/>
      <c r="C985" s="47"/>
      <c r="D985" s="47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spans="1:25" ht="13.2" x14ac:dyDescent="0.25">
      <c r="A986" s="45"/>
      <c r="B986" s="46"/>
      <c r="C986" s="47"/>
      <c r="D986" s="47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spans="1:25" ht="13.2" x14ac:dyDescent="0.25">
      <c r="A987" s="45"/>
      <c r="B987" s="46"/>
      <c r="C987" s="47"/>
      <c r="D987" s="47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spans="1:25" ht="13.2" x14ac:dyDescent="0.25">
      <c r="A988" s="45"/>
      <c r="B988" s="46"/>
      <c r="C988" s="47"/>
      <c r="D988" s="47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spans="1:25" ht="13.2" x14ac:dyDescent="0.25">
      <c r="A989" s="45"/>
      <c r="B989" s="46"/>
      <c r="C989" s="47"/>
      <c r="D989" s="47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spans="1:25" ht="13.2" x14ac:dyDescent="0.25">
      <c r="A990" s="45"/>
      <c r="B990" s="46"/>
      <c r="C990" s="47"/>
      <c r="D990" s="47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spans="1:25" ht="13.2" x14ac:dyDescent="0.25">
      <c r="A991" s="45"/>
      <c r="B991" s="46"/>
      <c r="C991" s="47"/>
      <c r="D991" s="47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spans="1:25" ht="13.2" x14ac:dyDescent="0.25">
      <c r="A992" s="45"/>
      <c r="B992" s="46"/>
      <c r="C992" s="47"/>
      <c r="D992" s="47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spans="1:25" ht="13.2" x14ac:dyDescent="0.25">
      <c r="A993" s="45"/>
      <c r="B993" s="46"/>
      <c r="C993" s="47"/>
      <c r="D993" s="47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spans="1:25" ht="13.2" x14ac:dyDescent="0.25">
      <c r="A994" s="45"/>
      <c r="B994" s="46"/>
      <c r="C994" s="47"/>
      <c r="D994" s="47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spans="1:25" ht="13.2" x14ac:dyDescent="0.25">
      <c r="A995" s="45"/>
      <c r="B995" s="46"/>
      <c r="C995" s="47"/>
      <c r="D995" s="47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spans="1:25" ht="13.2" x14ac:dyDescent="0.25">
      <c r="A996" s="45"/>
      <c r="B996" s="46"/>
      <c r="C996" s="47"/>
      <c r="D996" s="47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spans="1:25" ht="13.2" x14ac:dyDescent="0.25">
      <c r="A997" s="45"/>
      <c r="B997" s="46"/>
      <c r="C997" s="47"/>
      <c r="D997" s="47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spans="1:25" ht="13.2" x14ac:dyDescent="0.25">
      <c r="A998" s="45"/>
      <c r="B998" s="46"/>
      <c r="C998" s="47"/>
      <c r="D998" s="47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spans="1:25" ht="13.2" x14ac:dyDescent="0.25">
      <c r="A999" s="45"/>
      <c r="B999" s="46"/>
      <c r="C999" s="47"/>
      <c r="D999" s="47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spans="1:25" ht="13.2" x14ac:dyDescent="0.25">
      <c r="A1000" s="45"/>
      <c r="B1000" s="46"/>
      <c r="C1000" s="47"/>
      <c r="D1000" s="47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spans="1:25" ht="13.2" x14ac:dyDescent="0.25">
      <c r="A1001" s="45"/>
      <c r="B1001" s="46"/>
      <c r="C1001" s="47"/>
      <c r="D1001" s="47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spans="1:25" ht="13.2" x14ac:dyDescent="0.25">
      <c r="A1002" s="45"/>
      <c r="B1002" s="46"/>
      <c r="C1002" s="47"/>
      <c r="D1002" s="47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spans="1:25" ht="13.2" x14ac:dyDescent="0.25">
      <c r="A1003" s="45"/>
      <c r="B1003" s="46"/>
      <c r="C1003" s="47"/>
      <c r="D1003" s="47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spans="1:25" ht="13.2" x14ac:dyDescent="0.25">
      <c r="A1004" s="45"/>
      <c r="B1004" s="46"/>
      <c r="C1004" s="47"/>
      <c r="D1004" s="4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spans="1:25" ht="13.2" x14ac:dyDescent="0.25">
      <c r="A1005" s="45"/>
      <c r="B1005" s="46"/>
      <c r="C1005" s="47"/>
      <c r="D1005" s="47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spans="1:25" ht="13.2" x14ac:dyDescent="0.25">
      <c r="A1006" s="45"/>
      <c r="B1006" s="46"/>
      <c r="C1006" s="47"/>
      <c r="D1006" s="47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spans="1:25" ht="13.2" x14ac:dyDescent="0.25">
      <c r="A1007" s="45"/>
      <c r="B1007" s="46"/>
      <c r="C1007" s="47"/>
      <c r="D1007" s="47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spans="1:25" ht="13.2" x14ac:dyDescent="0.25">
      <c r="A1008" s="45"/>
      <c r="B1008" s="46"/>
      <c r="C1008" s="47"/>
      <c r="D1008" s="47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  <row r="1009" spans="1:25" ht="13.2" x14ac:dyDescent="0.25">
      <c r="A1009" s="45"/>
      <c r="B1009" s="46"/>
      <c r="C1009" s="47"/>
      <c r="D1009" s="47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</row>
    <row r="1010" spans="1:25" ht="13.2" x14ac:dyDescent="0.25">
      <c r="A1010" s="45"/>
      <c r="B1010" s="46"/>
      <c r="C1010" s="47"/>
      <c r="D1010" s="47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</row>
    <row r="1011" spans="1:25" ht="13.2" x14ac:dyDescent="0.25">
      <c r="A1011" s="45"/>
      <c r="B1011" s="46"/>
      <c r="C1011" s="47"/>
      <c r="D1011" s="47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</row>
    <row r="1012" spans="1:25" ht="13.2" x14ac:dyDescent="0.25">
      <c r="A1012" s="45"/>
      <c r="B1012" s="46"/>
      <c r="C1012" s="47"/>
      <c r="D1012" s="47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</row>
    <row r="1013" spans="1:25" ht="13.2" x14ac:dyDescent="0.25">
      <c r="A1013" s="45"/>
      <c r="B1013" s="46"/>
      <c r="C1013" s="47"/>
      <c r="D1013" s="47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</row>
    <row r="1014" spans="1:25" ht="13.2" x14ac:dyDescent="0.25">
      <c r="A1014" s="45"/>
      <c r="B1014" s="46"/>
      <c r="C1014" s="47"/>
      <c r="D1014" s="47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</row>
    <row r="1015" spans="1:25" ht="13.2" x14ac:dyDescent="0.25">
      <c r="A1015" s="45"/>
      <c r="B1015" s="46"/>
      <c r="C1015" s="47"/>
      <c r="D1015" s="47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</row>
    <row r="1016" spans="1:25" ht="13.2" x14ac:dyDescent="0.25">
      <c r="A1016" s="45"/>
      <c r="B1016" s="46"/>
      <c r="C1016" s="47"/>
      <c r="D1016" s="47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</row>
    <row r="1017" spans="1:25" ht="13.2" x14ac:dyDescent="0.25">
      <c r="A1017" s="45"/>
      <c r="B1017" s="46"/>
      <c r="C1017" s="47"/>
      <c r="D1017" s="47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</row>
    <row r="1018" spans="1:25" ht="13.2" x14ac:dyDescent="0.25">
      <c r="A1018" s="45"/>
      <c r="B1018" s="46"/>
      <c r="C1018" s="47"/>
      <c r="D1018" s="47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</row>
    <row r="1019" spans="1:25" ht="13.2" x14ac:dyDescent="0.25">
      <c r="A1019" s="45"/>
      <c r="B1019" s="46"/>
      <c r="C1019" s="47"/>
      <c r="D1019" s="47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</row>
    <row r="1020" spans="1:25" ht="13.2" x14ac:dyDescent="0.25">
      <c r="A1020" s="45"/>
      <c r="B1020" s="46"/>
      <c r="C1020" s="47"/>
      <c r="D1020" s="47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</row>
    <row r="1021" spans="1:25" ht="13.2" x14ac:dyDescent="0.25">
      <c r="A1021" s="45"/>
      <c r="B1021" s="46"/>
      <c r="C1021" s="47"/>
      <c r="D1021" s="47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</row>
    <row r="1022" spans="1:25" ht="13.2" x14ac:dyDescent="0.25">
      <c r="A1022" s="45"/>
      <c r="B1022" s="46"/>
      <c r="C1022" s="47"/>
      <c r="D1022" s="47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</row>
    <row r="1023" spans="1:25" ht="13.2" x14ac:dyDescent="0.25">
      <c r="A1023" s="45"/>
      <c r="B1023" s="46"/>
      <c r="C1023" s="47"/>
      <c r="D1023" s="47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</row>
    <row r="1024" spans="1:25" ht="13.2" x14ac:dyDescent="0.25">
      <c r="A1024" s="45"/>
      <c r="B1024" s="46"/>
      <c r="C1024" s="47"/>
      <c r="D1024" s="47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</row>
    <row r="1025" spans="1:25" ht="13.2" x14ac:dyDescent="0.25">
      <c r="A1025" s="45"/>
      <c r="B1025" s="46"/>
      <c r="C1025" s="47"/>
      <c r="D1025" s="47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  <c r="X1025" s="49"/>
      <c r="Y1025" s="49"/>
    </row>
    <row r="1026" spans="1:25" ht="13.2" x14ac:dyDescent="0.25">
      <c r="A1026" s="45"/>
      <c r="B1026" s="46"/>
      <c r="C1026" s="47"/>
      <c r="D1026" s="47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  <c r="X1026" s="49"/>
      <c r="Y1026" s="49"/>
    </row>
    <row r="1027" spans="1:25" ht="13.2" x14ac:dyDescent="0.25">
      <c r="A1027" s="45"/>
      <c r="B1027" s="46"/>
      <c r="C1027" s="47"/>
      <c r="D1027" s="47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</row>
    <row r="1028" spans="1:25" ht="13.2" x14ac:dyDescent="0.25">
      <c r="A1028" s="45"/>
      <c r="B1028" s="46"/>
      <c r="C1028" s="47"/>
      <c r="D1028" s="47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</row>
    <row r="1029" spans="1:25" ht="13.2" x14ac:dyDescent="0.25">
      <c r="A1029" s="45"/>
      <c r="B1029" s="46"/>
      <c r="C1029" s="47"/>
      <c r="D1029" s="47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</row>
    <row r="1030" spans="1:25" ht="13.2" x14ac:dyDescent="0.25">
      <c r="A1030" s="45"/>
      <c r="B1030" s="46"/>
      <c r="C1030" s="47"/>
      <c r="D1030" s="47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</row>
    <row r="1031" spans="1:25" ht="13.2" x14ac:dyDescent="0.25">
      <c r="A1031" s="45"/>
      <c r="B1031" s="46"/>
      <c r="C1031" s="47"/>
      <c r="D1031" s="47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  <c r="X1031" s="49"/>
      <c r="Y1031" s="49"/>
    </row>
    <row r="1032" spans="1:25" ht="13.2" x14ac:dyDescent="0.25">
      <c r="A1032" s="45"/>
      <c r="B1032" s="46"/>
      <c r="C1032" s="47"/>
      <c r="D1032" s="47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</row>
    <row r="1033" spans="1:25" ht="13.2" x14ac:dyDescent="0.25">
      <c r="A1033" s="45"/>
      <c r="B1033" s="46"/>
      <c r="C1033" s="47"/>
      <c r="D1033" s="47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</row>
    <row r="1034" spans="1:25" ht="13.2" x14ac:dyDescent="0.25">
      <c r="A1034" s="45"/>
      <c r="B1034" s="46"/>
      <c r="C1034" s="47"/>
      <c r="D1034" s="47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</row>
    <row r="1035" spans="1:25" ht="13.2" x14ac:dyDescent="0.25">
      <c r="A1035" s="45"/>
      <c r="B1035" s="46"/>
      <c r="C1035" s="47"/>
      <c r="D1035" s="47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</row>
    <row r="1036" spans="1:25" ht="13.2" x14ac:dyDescent="0.25">
      <c r="A1036" s="45"/>
      <c r="B1036" s="46"/>
      <c r="C1036" s="47"/>
      <c r="D1036" s="47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</row>
    <row r="1037" spans="1:25" ht="13.2" x14ac:dyDescent="0.25">
      <c r="A1037" s="45"/>
      <c r="B1037" s="46"/>
      <c r="C1037" s="47"/>
      <c r="D1037" s="47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</row>
    <row r="1038" spans="1:25" ht="13.2" x14ac:dyDescent="0.25">
      <c r="A1038" s="45"/>
      <c r="B1038" s="46"/>
      <c r="C1038" s="47"/>
      <c r="D1038" s="47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</row>
    <row r="1039" spans="1:25" ht="13.2" x14ac:dyDescent="0.25">
      <c r="A1039" s="45"/>
      <c r="B1039" s="46"/>
      <c r="C1039" s="47"/>
      <c r="D1039" s="47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</row>
    <row r="1040" spans="1:25" ht="13.2" x14ac:dyDescent="0.25">
      <c r="A1040" s="45"/>
      <c r="B1040" s="46"/>
      <c r="C1040" s="47"/>
      <c r="D1040" s="47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49"/>
    </row>
    <row r="1041" spans="1:25" ht="13.2" x14ac:dyDescent="0.25">
      <c r="A1041" s="45"/>
      <c r="B1041" s="46"/>
      <c r="C1041" s="47"/>
      <c r="D1041" s="47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</row>
    <row r="1042" spans="1:25" ht="13.2" x14ac:dyDescent="0.25">
      <c r="A1042" s="45"/>
      <c r="B1042" s="46"/>
      <c r="C1042" s="47"/>
      <c r="D1042" s="47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</row>
    <row r="1043" spans="1:25" ht="13.2" x14ac:dyDescent="0.25">
      <c r="A1043" s="45"/>
      <c r="B1043" s="46"/>
      <c r="C1043" s="47"/>
      <c r="D1043" s="47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</row>
    <row r="1044" spans="1:25" ht="13.2" x14ac:dyDescent="0.25">
      <c r="A1044" s="45"/>
      <c r="B1044" s="46"/>
      <c r="C1044" s="47"/>
      <c r="D1044" s="47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</row>
    <row r="1045" spans="1:25" ht="13.2" x14ac:dyDescent="0.25">
      <c r="A1045" s="45"/>
      <c r="B1045" s="46"/>
      <c r="C1045" s="47"/>
      <c r="D1045" s="47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</row>
    <row r="1046" spans="1:25" ht="13.2" x14ac:dyDescent="0.25">
      <c r="A1046" s="45"/>
      <c r="B1046" s="46"/>
      <c r="C1046" s="47"/>
      <c r="D1046" s="47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</row>
    <row r="1047" spans="1:25" ht="13.2" x14ac:dyDescent="0.25">
      <c r="A1047" s="45"/>
      <c r="B1047" s="46"/>
      <c r="C1047" s="47"/>
      <c r="D1047" s="47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</row>
    <row r="1048" spans="1:25" ht="13.2" x14ac:dyDescent="0.25">
      <c r="A1048" s="45"/>
      <c r="B1048" s="46"/>
      <c r="C1048" s="47"/>
      <c r="D1048" s="47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  <c r="X1048" s="49"/>
      <c r="Y1048" s="49"/>
    </row>
    <row r="1049" spans="1:25" ht="13.2" x14ac:dyDescent="0.25">
      <c r="A1049" s="45"/>
      <c r="B1049" s="46"/>
      <c r="C1049" s="47"/>
      <c r="D1049" s="47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</row>
    <row r="1050" spans="1:25" ht="13.2" x14ac:dyDescent="0.25">
      <c r="A1050" s="45"/>
      <c r="B1050" s="46"/>
      <c r="C1050" s="47"/>
      <c r="D1050" s="47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</row>
    <row r="1051" spans="1:25" ht="13.2" x14ac:dyDescent="0.25">
      <c r="A1051" s="45"/>
      <c r="B1051" s="46"/>
      <c r="C1051" s="47"/>
      <c r="D1051" s="47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</row>
    <row r="1052" spans="1:25" ht="13.2" x14ac:dyDescent="0.25">
      <c r="A1052" s="45"/>
      <c r="B1052" s="46"/>
      <c r="C1052" s="47"/>
      <c r="D1052" s="47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</row>
    <row r="1053" spans="1:25" ht="13.2" x14ac:dyDescent="0.25">
      <c r="A1053" s="45"/>
      <c r="B1053" s="46"/>
      <c r="C1053" s="47"/>
      <c r="D1053" s="47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</row>
    <row r="1054" spans="1:25" ht="13.2" x14ac:dyDescent="0.25">
      <c r="A1054" s="45"/>
      <c r="B1054" s="46"/>
      <c r="C1054" s="47"/>
      <c r="D1054" s="47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</row>
    <row r="1055" spans="1:25" ht="13.2" x14ac:dyDescent="0.25">
      <c r="A1055" s="45"/>
      <c r="B1055" s="46"/>
      <c r="C1055" s="47"/>
      <c r="D1055" s="47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</row>
    <row r="1056" spans="1:25" ht="13.2" x14ac:dyDescent="0.25">
      <c r="A1056" s="45"/>
      <c r="B1056" s="46"/>
      <c r="C1056" s="47"/>
      <c r="D1056" s="47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  <c r="X1056" s="49"/>
      <c r="Y1056" s="49"/>
    </row>
    <row r="1057" spans="1:25" ht="13.2" x14ac:dyDescent="0.25">
      <c r="A1057" s="45"/>
      <c r="B1057" s="46"/>
      <c r="C1057" s="47"/>
      <c r="D1057" s="47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</row>
    <row r="1058" spans="1:25" ht="13.2" x14ac:dyDescent="0.25">
      <c r="A1058" s="45"/>
      <c r="B1058" s="46"/>
      <c r="C1058" s="47"/>
      <c r="D1058" s="47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  <c r="X1058" s="49"/>
      <c r="Y1058" s="49"/>
    </row>
    <row r="1059" spans="1:25" ht="13.2" x14ac:dyDescent="0.25">
      <c r="A1059" s="45"/>
      <c r="B1059" s="46"/>
      <c r="C1059" s="47"/>
      <c r="D1059" s="47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</row>
    <row r="1060" spans="1:25" ht="13.2" x14ac:dyDescent="0.25">
      <c r="A1060" s="45"/>
      <c r="B1060" s="46"/>
      <c r="C1060" s="47"/>
      <c r="D1060" s="47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</row>
    <row r="1061" spans="1:25" ht="13.2" x14ac:dyDescent="0.25">
      <c r="A1061" s="45"/>
      <c r="B1061" s="46"/>
      <c r="C1061" s="47"/>
      <c r="D1061" s="47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49"/>
    </row>
    <row r="1062" spans="1:25" ht="13.2" x14ac:dyDescent="0.25">
      <c r="A1062" s="45"/>
      <c r="B1062" s="46"/>
      <c r="C1062" s="47"/>
      <c r="D1062" s="47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</row>
    <row r="1063" spans="1:25" ht="13.2" x14ac:dyDescent="0.25">
      <c r="A1063" s="45"/>
      <c r="B1063" s="46"/>
      <c r="C1063" s="47"/>
      <c r="D1063" s="47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</row>
    <row r="1064" spans="1:25" ht="13.2" x14ac:dyDescent="0.25">
      <c r="A1064" s="45"/>
      <c r="B1064" s="46"/>
      <c r="C1064" s="47"/>
      <c r="D1064" s="47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</row>
    <row r="1065" spans="1:25" ht="13.2" x14ac:dyDescent="0.25">
      <c r="A1065" s="45"/>
      <c r="B1065" s="46"/>
      <c r="C1065" s="47"/>
      <c r="D1065" s="47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</row>
    <row r="1066" spans="1:25" ht="13.2" x14ac:dyDescent="0.25">
      <c r="A1066" s="45"/>
      <c r="B1066" s="46"/>
      <c r="C1066" s="47"/>
      <c r="D1066" s="47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  <c r="X1066" s="49"/>
      <c r="Y1066" s="49"/>
    </row>
    <row r="1067" spans="1:25" ht="13.2" x14ac:dyDescent="0.25">
      <c r="A1067" s="45"/>
      <c r="B1067" s="46"/>
      <c r="C1067" s="47"/>
      <c r="D1067" s="47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</row>
    <row r="1068" spans="1:25" ht="13.2" x14ac:dyDescent="0.25">
      <c r="A1068" s="45"/>
      <c r="B1068" s="46"/>
      <c r="C1068" s="47"/>
      <c r="D1068" s="47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</row>
    <row r="1069" spans="1:25" ht="13.2" x14ac:dyDescent="0.25">
      <c r="A1069" s="45"/>
      <c r="B1069" s="46"/>
      <c r="C1069" s="47"/>
      <c r="D1069" s="47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  <c r="X1069" s="49"/>
      <c r="Y1069" s="49"/>
    </row>
    <row r="1070" spans="1:25" ht="13.2" x14ac:dyDescent="0.25">
      <c r="A1070" s="45"/>
      <c r="B1070" s="46"/>
      <c r="C1070" s="47"/>
      <c r="D1070" s="47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</row>
    <row r="1071" spans="1:25" ht="13.2" x14ac:dyDescent="0.25">
      <c r="A1071" s="45"/>
      <c r="B1071" s="46"/>
      <c r="C1071" s="47"/>
      <c r="D1071" s="47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</row>
    <row r="1072" spans="1:25" ht="13.2" x14ac:dyDescent="0.25">
      <c r="A1072" s="45"/>
      <c r="B1072" s="46"/>
      <c r="C1072" s="47"/>
      <c r="D1072" s="47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</row>
    <row r="1073" spans="1:25" ht="13.2" x14ac:dyDescent="0.25">
      <c r="A1073" s="45"/>
      <c r="B1073" s="46"/>
      <c r="C1073" s="47"/>
      <c r="D1073" s="47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</row>
    <row r="1074" spans="1:25" ht="13.2" x14ac:dyDescent="0.25">
      <c r="A1074" s="45"/>
      <c r="B1074" s="46"/>
      <c r="C1074" s="47"/>
      <c r="D1074" s="47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</row>
    <row r="1075" spans="1:25" ht="13.2" x14ac:dyDescent="0.25">
      <c r="A1075" s="45"/>
      <c r="B1075" s="46"/>
      <c r="C1075" s="47"/>
      <c r="D1075" s="47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</row>
    <row r="1076" spans="1:25" ht="13.2" x14ac:dyDescent="0.25">
      <c r="A1076" s="45"/>
      <c r="B1076" s="46"/>
      <c r="C1076" s="47"/>
      <c r="D1076" s="47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</row>
    <row r="1077" spans="1:25" ht="13.2" x14ac:dyDescent="0.25">
      <c r="A1077" s="45"/>
      <c r="B1077" s="46"/>
      <c r="C1077" s="47"/>
      <c r="D1077" s="47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</row>
    <row r="1078" spans="1:25" ht="13.2" x14ac:dyDescent="0.25">
      <c r="A1078" s="45"/>
      <c r="B1078" s="46"/>
      <c r="C1078" s="47"/>
      <c r="D1078" s="47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</row>
    <row r="1079" spans="1:25" ht="13.2" x14ac:dyDescent="0.25">
      <c r="A1079" s="45"/>
      <c r="B1079" s="46"/>
      <c r="C1079" s="47"/>
      <c r="D1079" s="47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</row>
    <row r="1080" spans="1:25" ht="13.2" x14ac:dyDescent="0.25">
      <c r="A1080" s="45"/>
      <c r="B1080" s="46"/>
      <c r="C1080" s="47"/>
      <c r="D1080" s="47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</row>
    <row r="1081" spans="1:25" ht="13.2" x14ac:dyDescent="0.25">
      <c r="A1081" s="45"/>
      <c r="B1081" s="46"/>
      <c r="C1081" s="47"/>
      <c r="D1081" s="47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</row>
    <row r="1082" spans="1:25" ht="13.2" x14ac:dyDescent="0.25">
      <c r="A1082" s="45"/>
      <c r="B1082" s="46"/>
      <c r="C1082" s="47"/>
      <c r="D1082" s="47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</row>
    <row r="1083" spans="1:25" ht="13.2" x14ac:dyDescent="0.25">
      <c r="A1083" s="45"/>
      <c r="B1083" s="46"/>
      <c r="C1083" s="47"/>
      <c r="D1083" s="47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  <c r="X1083" s="49"/>
      <c r="Y1083" s="49"/>
    </row>
    <row r="1084" spans="1:25" ht="13.2" x14ac:dyDescent="0.25">
      <c r="A1084" s="45"/>
      <c r="B1084" s="46"/>
      <c r="C1084" s="47"/>
      <c r="D1084" s="47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</row>
    <row r="1085" spans="1:25" ht="13.2" x14ac:dyDescent="0.25">
      <c r="A1085" s="45"/>
      <c r="B1085" s="46"/>
      <c r="C1085" s="47"/>
      <c r="D1085" s="47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</row>
    <row r="1086" spans="1:25" ht="13.2" x14ac:dyDescent="0.25">
      <c r="A1086" s="45"/>
      <c r="B1086" s="46"/>
      <c r="C1086" s="47"/>
      <c r="D1086" s="47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</row>
    <row r="1087" spans="1:25" ht="13.2" x14ac:dyDescent="0.25">
      <c r="A1087" s="45"/>
      <c r="B1087" s="46"/>
      <c r="C1087" s="47"/>
      <c r="D1087" s="47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</row>
    <row r="1088" spans="1:25" ht="13.2" x14ac:dyDescent="0.25">
      <c r="A1088" s="45"/>
      <c r="B1088" s="46"/>
      <c r="C1088" s="47"/>
      <c r="D1088" s="47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  <c r="X1088" s="49"/>
      <c r="Y1088" s="49"/>
    </row>
    <row r="1089" spans="1:25" ht="13.2" x14ac:dyDescent="0.25">
      <c r="A1089" s="45"/>
      <c r="B1089" s="46"/>
      <c r="C1089" s="47"/>
      <c r="D1089" s="47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</row>
    <row r="1090" spans="1:25" ht="13.2" x14ac:dyDescent="0.25">
      <c r="A1090" s="45"/>
      <c r="B1090" s="46"/>
      <c r="C1090" s="47"/>
      <c r="D1090" s="47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</row>
    <row r="1091" spans="1:25" ht="13.2" x14ac:dyDescent="0.25">
      <c r="A1091" s="45"/>
      <c r="B1091" s="46"/>
      <c r="C1091" s="47"/>
      <c r="D1091" s="47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</row>
    <row r="1092" spans="1:25" ht="13.2" x14ac:dyDescent="0.25">
      <c r="A1092" s="45"/>
      <c r="B1092" s="46"/>
      <c r="C1092" s="47"/>
      <c r="D1092" s="47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</row>
    <row r="1093" spans="1:25" ht="13.2" x14ac:dyDescent="0.25">
      <c r="A1093" s="45"/>
      <c r="B1093" s="46"/>
      <c r="C1093" s="47"/>
      <c r="D1093" s="47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</row>
    <row r="1094" spans="1:25" ht="13.2" x14ac:dyDescent="0.25">
      <c r="A1094" s="45"/>
      <c r="B1094" s="46"/>
      <c r="C1094" s="47"/>
      <c r="D1094" s="47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</row>
    <row r="1095" spans="1:25" ht="13.2" x14ac:dyDescent="0.25">
      <c r="A1095" s="45"/>
      <c r="B1095" s="46"/>
      <c r="C1095" s="47"/>
      <c r="D1095" s="47"/>
      <c r="E1095" s="49"/>
      <c r="F1095" s="49"/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</row>
    <row r="1096" spans="1:25" ht="13.2" x14ac:dyDescent="0.25">
      <c r="A1096" s="45"/>
      <c r="B1096" s="46"/>
      <c r="C1096" s="47"/>
      <c r="D1096" s="47"/>
      <c r="E1096" s="49"/>
      <c r="F1096" s="49"/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  <c r="X1096" s="49"/>
      <c r="Y1096" s="49"/>
    </row>
    <row r="1097" spans="1:25" ht="13.2" x14ac:dyDescent="0.25">
      <c r="A1097" s="45"/>
      <c r="B1097" s="46"/>
      <c r="C1097" s="47"/>
      <c r="D1097" s="47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  <c r="X1097" s="49"/>
      <c r="Y1097" s="49"/>
    </row>
    <row r="1098" spans="1:25" ht="13.2" x14ac:dyDescent="0.25">
      <c r="A1098" s="45"/>
      <c r="B1098" s="46"/>
      <c r="C1098" s="47"/>
      <c r="D1098" s="47"/>
      <c r="E1098" s="49"/>
      <c r="F1098" s="49"/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  <c r="X1098" s="49"/>
      <c r="Y1098" s="49"/>
    </row>
    <row r="1099" spans="1:25" ht="13.2" x14ac:dyDescent="0.25">
      <c r="A1099" s="45"/>
      <c r="B1099" s="46"/>
      <c r="C1099" s="47"/>
      <c r="D1099" s="47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</row>
    <row r="1100" spans="1:25" ht="13.2" x14ac:dyDescent="0.25">
      <c r="A1100" s="45"/>
      <c r="B1100" s="46"/>
      <c r="C1100" s="47"/>
      <c r="D1100" s="47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</row>
    <row r="1101" spans="1:25" ht="13.2" x14ac:dyDescent="0.25">
      <c r="A1101" s="45"/>
      <c r="B1101" s="46"/>
      <c r="C1101" s="47"/>
      <c r="D1101" s="47"/>
      <c r="E1101" s="49"/>
      <c r="F1101" s="49"/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  <c r="X1101" s="49"/>
      <c r="Y1101" s="49"/>
    </row>
    <row r="1102" spans="1:25" ht="13.2" x14ac:dyDescent="0.25">
      <c r="A1102" s="45"/>
      <c r="B1102" s="46"/>
      <c r="C1102" s="47"/>
      <c r="D1102" s="47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</row>
    <row r="1103" spans="1:25" ht="13.2" x14ac:dyDescent="0.25">
      <c r="A1103" s="45"/>
      <c r="B1103" s="46"/>
      <c r="C1103" s="47"/>
      <c r="D1103" s="47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</row>
    <row r="1104" spans="1:25" ht="13.2" x14ac:dyDescent="0.25">
      <c r="A1104" s="45"/>
      <c r="B1104" s="46"/>
      <c r="C1104" s="47"/>
      <c r="D1104" s="47"/>
      <c r="E1104" s="49"/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  <c r="X1104" s="49"/>
      <c r="Y1104" s="49"/>
    </row>
    <row r="1105" spans="1:25" ht="13.2" x14ac:dyDescent="0.25">
      <c r="A1105" s="45"/>
      <c r="B1105" s="46"/>
      <c r="C1105" s="47"/>
      <c r="D1105" s="47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</row>
    <row r="1106" spans="1:25" ht="13.2" x14ac:dyDescent="0.25">
      <c r="A1106" s="45"/>
      <c r="B1106" s="46"/>
      <c r="C1106" s="47"/>
      <c r="D1106" s="47"/>
      <c r="E1106" s="49"/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</row>
    <row r="1107" spans="1:25" ht="13.2" x14ac:dyDescent="0.25">
      <c r="A1107" s="45"/>
      <c r="B1107" s="46"/>
      <c r="C1107" s="47"/>
      <c r="D1107" s="47"/>
      <c r="E1107" s="49"/>
      <c r="F1107" s="49"/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</row>
    <row r="1108" spans="1:25" ht="13.2" x14ac:dyDescent="0.25">
      <c r="A1108" s="45"/>
      <c r="B1108" s="46"/>
      <c r="C1108" s="47"/>
      <c r="D1108" s="47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</row>
    <row r="1109" spans="1:25" ht="13.2" x14ac:dyDescent="0.25">
      <c r="A1109" s="45"/>
      <c r="B1109" s="46"/>
      <c r="C1109" s="47"/>
      <c r="D1109" s="47"/>
      <c r="E1109" s="49"/>
      <c r="F1109" s="49"/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</row>
    <row r="1110" spans="1:25" ht="13.2" x14ac:dyDescent="0.25">
      <c r="A1110" s="45"/>
      <c r="B1110" s="46"/>
      <c r="C1110" s="47"/>
      <c r="D1110" s="47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</row>
    <row r="1111" spans="1:25" ht="13.2" x14ac:dyDescent="0.25">
      <c r="A1111" s="45"/>
      <c r="B1111" s="46"/>
      <c r="C1111" s="47"/>
      <c r="D1111" s="47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</row>
    <row r="1112" spans="1:25" ht="13.2" x14ac:dyDescent="0.25">
      <c r="A1112" s="45"/>
      <c r="B1112" s="46"/>
      <c r="C1112" s="47"/>
      <c r="D1112" s="47"/>
      <c r="E1112" s="49"/>
      <c r="F1112" s="49"/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  <c r="X1112" s="49"/>
      <c r="Y1112" s="49"/>
    </row>
    <row r="1113" spans="1:25" ht="13.2" x14ac:dyDescent="0.25">
      <c r="A1113" s="45"/>
      <c r="B1113" s="46"/>
      <c r="C1113" s="47"/>
      <c r="D1113" s="47"/>
      <c r="E1113" s="49"/>
      <c r="F1113" s="49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  <c r="X1113" s="49"/>
      <c r="Y1113" s="49"/>
    </row>
    <row r="1114" spans="1:25" ht="13.2" x14ac:dyDescent="0.25">
      <c r="A1114" s="45"/>
      <c r="B1114" s="46"/>
      <c r="C1114" s="47"/>
      <c r="D1114" s="47"/>
      <c r="E1114" s="49"/>
      <c r="F1114" s="49"/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  <c r="X1114" s="49"/>
      <c r="Y1114" s="49"/>
    </row>
    <row r="1115" spans="1:25" ht="13.2" x14ac:dyDescent="0.25">
      <c r="A1115" s="45"/>
      <c r="B1115" s="46"/>
      <c r="C1115" s="47"/>
      <c r="D1115" s="47"/>
      <c r="E1115" s="49"/>
      <c r="F1115" s="49"/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  <c r="X1115" s="49"/>
      <c r="Y1115" s="49"/>
    </row>
    <row r="1116" spans="1:25" ht="13.2" x14ac:dyDescent="0.25">
      <c r="A1116" s="45"/>
      <c r="B1116" s="46"/>
      <c r="C1116" s="47"/>
      <c r="D1116" s="47"/>
      <c r="E1116" s="49"/>
      <c r="F1116" s="49"/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  <c r="X1116" s="49"/>
      <c r="Y1116" s="49"/>
    </row>
    <row r="1117" spans="1:25" ht="13.2" x14ac:dyDescent="0.25">
      <c r="A1117" s="45"/>
      <c r="B1117" s="46"/>
      <c r="C1117" s="47"/>
      <c r="D1117" s="47"/>
      <c r="E1117" s="49"/>
      <c r="F1117" s="49"/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  <c r="X1117" s="49"/>
      <c r="Y1117" s="49"/>
    </row>
    <row r="1118" spans="1:25" ht="13.2" x14ac:dyDescent="0.25">
      <c r="A1118" s="45"/>
      <c r="B1118" s="46"/>
      <c r="C1118" s="47"/>
      <c r="D1118" s="47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</row>
    <row r="1119" spans="1:25" ht="13.2" x14ac:dyDescent="0.25">
      <c r="A1119" s="45"/>
      <c r="B1119" s="46"/>
      <c r="C1119" s="47"/>
      <c r="D1119" s="47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</row>
    <row r="1120" spans="1:25" ht="13.2" x14ac:dyDescent="0.25">
      <c r="A1120" s="45"/>
      <c r="B1120" s="46"/>
      <c r="C1120" s="47"/>
      <c r="D1120" s="47"/>
      <c r="E1120" s="49"/>
      <c r="F1120" s="49"/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  <c r="X1120" s="49"/>
      <c r="Y1120" s="49"/>
    </row>
    <row r="1121" spans="1:25" ht="13.2" x14ac:dyDescent="0.25">
      <c r="A1121" s="45"/>
      <c r="B1121" s="46"/>
      <c r="C1121" s="47"/>
      <c r="D1121" s="47"/>
      <c r="E1121" s="49"/>
      <c r="F1121" s="49"/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  <c r="X1121" s="49"/>
      <c r="Y1121" s="49"/>
    </row>
    <row r="1122" spans="1:25" ht="13.2" x14ac:dyDescent="0.25">
      <c r="A1122" s="45"/>
      <c r="B1122" s="46"/>
      <c r="C1122" s="47"/>
      <c r="D1122" s="47"/>
      <c r="E1122" s="49"/>
      <c r="F1122" s="49"/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  <c r="X1122" s="49"/>
      <c r="Y1122" s="49"/>
    </row>
    <row r="1123" spans="1:25" ht="13.2" x14ac:dyDescent="0.25">
      <c r="A1123" s="45"/>
      <c r="B1123" s="46"/>
      <c r="C1123" s="47"/>
      <c r="D1123" s="47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  <c r="X1123" s="49"/>
      <c r="Y1123" s="49"/>
    </row>
    <row r="1124" spans="1:25" ht="13.2" x14ac:dyDescent="0.25">
      <c r="A1124" s="45"/>
      <c r="B1124" s="46"/>
      <c r="C1124" s="47"/>
      <c r="D1124" s="47"/>
      <c r="E1124" s="49"/>
      <c r="F1124" s="49"/>
      <c r="G1124" s="49"/>
      <c r="H1124" s="49"/>
      <c r="I1124" s="49"/>
      <c r="J1124" s="49"/>
      <c r="K1124" s="49"/>
      <c r="L1124" s="49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  <c r="W1124" s="49"/>
      <c r="X1124" s="49"/>
      <c r="Y1124" s="49"/>
    </row>
    <row r="1125" spans="1:25" ht="13.2" x14ac:dyDescent="0.25">
      <c r="A1125" s="45"/>
      <c r="B1125" s="46"/>
      <c r="C1125" s="47"/>
      <c r="D1125" s="47"/>
      <c r="E1125" s="49"/>
      <c r="F1125" s="49"/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  <c r="X1125" s="49"/>
      <c r="Y1125" s="49"/>
    </row>
    <row r="1126" spans="1:25" ht="13.2" x14ac:dyDescent="0.25">
      <c r="A1126" s="45"/>
      <c r="B1126" s="46"/>
      <c r="C1126" s="47"/>
      <c r="D1126" s="47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</row>
    <row r="1127" spans="1:25" ht="13.2" x14ac:dyDescent="0.25">
      <c r="A1127" s="45"/>
      <c r="B1127" s="46"/>
      <c r="C1127" s="47"/>
      <c r="D1127" s="47"/>
      <c r="E1127" s="49"/>
      <c r="F1127" s="49"/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  <c r="X1127" s="49"/>
      <c r="Y1127" s="49"/>
    </row>
    <row r="1128" spans="1:25" ht="13.2" x14ac:dyDescent="0.25">
      <c r="A1128" s="45"/>
      <c r="B1128" s="46"/>
      <c r="C1128" s="47"/>
      <c r="D1128" s="47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  <c r="X1128" s="49"/>
      <c r="Y1128" s="49"/>
    </row>
    <row r="1129" spans="1:25" ht="13.2" x14ac:dyDescent="0.25">
      <c r="A1129" s="45"/>
      <c r="B1129" s="46"/>
      <c r="C1129" s="47"/>
      <c r="D1129" s="47"/>
      <c r="E1129" s="49"/>
      <c r="F1129" s="49"/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  <c r="X1129" s="49"/>
      <c r="Y1129" s="49"/>
    </row>
    <row r="1130" spans="1:25" ht="13.2" x14ac:dyDescent="0.25">
      <c r="A1130" s="45"/>
      <c r="B1130" s="46"/>
      <c r="C1130" s="47"/>
      <c r="D1130" s="47"/>
      <c r="E1130" s="49"/>
      <c r="F1130" s="49"/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  <c r="X1130" s="49"/>
      <c r="Y1130" s="49"/>
    </row>
    <row r="1131" spans="1:25" ht="13.2" x14ac:dyDescent="0.25">
      <c r="A1131" s="45"/>
      <c r="B1131" s="46"/>
      <c r="C1131" s="47"/>
      <c r="D1131" s="47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  <c r="X1131" s="49"/>
      <c r="Y1131" s="49"/>
    </row>
    <row r="1132" spans="1:25" ht="13.2" x14ac:dyDescent="0.25">
      <c r="A1132" s="45"/>
      <c r="B1132" s="46"/>
      <c r="C1132" s="47"/>
      <c r="D1132" s="47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</row>
    <row r="1133" spans="1:25" ht="13.2" x14ac:dyDescent="0.25">
      <c r="A1133" s="45"/>
      <c r="B1133" s="46"/>
      <c r="C1133" s="47"/>
      <c r="D1133" s="47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  <c r="X1133" s="49"/>
      <c r="Y1133" s="49"/>
    </row>
    <row r="1134" spans="1:25" ht="13.2" x14ac:dyDescent="0.25">
      <c r="A1134" s="45"/>
      <c r="B1134" s="46"/>
      <c r="C1134" s="47"/>
      <c r="D1134" s="47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  <c r="X1134" s="49"/>
      <c r="Y1134" s="49"/>
    </row>
    <row r="1135" spans="1:25" ht="13.2" x14ac:dyDescent="0.25">
      <c r="A1135" s="45"/>
      <c r="B1135" s="46"/>
      <c r="C1135" s="47"/>
      <c r="D1135" s="47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</row>
    <row r="1136" spans="1:25" ht="13.2" x14ac:dyDescent="0.25">
      <c r="A1136" s="45"/>
      <c r="B1136" s="46"/>
      <c r="C1136" s="47"/>
      <c r="D1136" s="47"/>
      <c r="E1136" s="49"/>
      <c r="F1136" s="49"/>
      <c r="G1136" s="49"/>
      <c r="H1136" s="49"/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  <c r="X1136" s="49"/>
      <c r="Y1136" s="49"/>
    </row>
    <row r="1137" spans="1:25" ht="13.2" x14ac:dyDescent="0.25">
      <c r="A1137" s="45"/>
      <c r="B1137" s="46"/>
      <c r="C1137" s="47"/>
      <c r="D1137" s="47"/>
      <c r="E1137" s="49"/>
      <c r="F1137" s="49"/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  <c r="X1137" s="49"/>
      <c r="Y1137" s="49"/>
    </row>
    <row r="1138" spans="1:25" ht="13.2" x14ac:dyDescent="0.25">
      <c r="A1138" s="45"/>
      <c r="B1138" s="46"/>
      <c r="C1138" s="47"/>
      <c r="D1138" s="47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</row>
    <row r="1139" spans="1:25" ht="13.2" x14ac:dyDescent="0.25">
      <c r="A1139" s="45"/>
      <c r="B1139" s="46"/>
      <c r="C1139" s="47"/>
      <c r="D1139" s="47"/>
      <c r="E1139" s="49"/>
      <c r="F1139" s="49"/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</row>
    <row r="1140" spans="1:25" ht="13.2" x14ac:dyDescent="0.25">
      <c r="A1140" s="45"/>
      <c r="B1140" s="46"/>
      <c r="C1140" s="47"/>
      <c r="D1140" s="47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</row>
    <row r="1141" spans="1:25" ht="13.2" x14ac:dyDescent="0.25">
      <c r="A1141" s="45"/>
      <c r="B1141" s="46"/>
      <c r="C1141" s="47"/>
      <c r="D1141" s="47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  <c r="X1141" s="49"/>
      <c r="Y1141" s="49"/>
    </row>
    <row r="1142" spans="1:25" ht="13.2" x14ac:dyDescent="0.25">
      <c r="A1142" s="45"/>
      <c r="B1142" s="46"/>
      <c r="C1142" s="47"/>
      <c r="D1142" s="47"/>
      <c r="E1142" s="49"/>
      <c r="F1142" s="49"/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  <c r="X1142" s="49"/>
      <c r="Y1142" s="49"/>
    </row>
    <row r="1143" spans="1:25" ht="13.2" x14ac:dyDescent="0.25">
      <c r="A1143" s="45"/>
      <c r="B1143" s="46"/>
      <c r="C1143" s="47"/>
      <c r="D1143" s="47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</row>
    <row r="1144" spans="1:25" ht="13.2" x14ac:dyDescent="0.25">
      <c r="A1144" s="45"/>
      <c r="B1144" s="46"/>
      <c r="C1144" s="47"/>
      <c r="D1144" s="47"/>
      <c r="E1144" s="49"/>
      <c r="F1144" s="49"/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  <c r="X1144" s="49"/>
      <c r="Y1144" s="49"/>
    </row>
    <row r="1145" spans="1:25" ht="13.2" x14ac:dyDescent="0.25">
      <c r="A1145" s="45"/>
      <c r="B1145" s="46"/>
      <c r="C1145" s="47"/>
      <c r="D1145" s="47"/>
      <c r="E1145" s="49"/>
      <c r="F1145" s="49"/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  <c r="X1145" s="49"/>
      <c r="Y1145" s="49"/>
    </row>
    <row r="1146" spans="1:25" ht="13.2" x14ac:dyDescent="0.25">
      <c r="A1146" s="45"/>
      <c r="B1146" s="46"/>
      <c r="C1146" s="47"/>
      <c r="D1146" s="47"/>
      <c r="E1146" s="49"/>
      <c r="F1146" s="49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  <c r="X1146" s="49"/>
      <c r="Y1146" s="49"/>
    </row>
    <row r="1147" spans="1:25" ht="13.2" x14ac:dyDescent="0.25">
      <c r="A1147" s="45"/>
      <c r="B1147" s="46"/>
      <c r="C1147" s="47"/>
      <c r="D1147" s="47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  <c r="X1147" s="49"/>
      <c r="Y1147" s="49"/>
    </row>
    <row r="1148" spans="1:25" ht="13.2" x14ac:dyDescent="0.25">
      <c r="A1148" s="45"/>
      <c r="B1148" s="46"/>
      <c r="C1148" s="47"/>
      <c r="D1148" s="47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  <c r="X1148" s="49"/>
      <c r="Y1148" s="49"/>
    </row>
    <row r="1149" spans="1:25" ht="13.2" x14ac:dyDescent="0.25">
      <c r="A1149" s="45"/>
      <c r="B1149" s="46"/>
      <c r="C1149" s="47"/>
      <c r="D1149" s="47"/>
      <c r="E1149" s="49"/>
      <c r="F1149" s="49"/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  <c r="X1149" s="49"/>
      <c r="Y1149" s="49"/>
    </row>
    <row r="1150" spans="1:25" ht="13.2" x14ac:dyDescent="0.25">
      <c r="A1150" s="45"/>
      <c r="B1150" s="46"/>
      <c r="C1150" s="47"/>
      <c r="D1150" s="47"/>
      <c r="E1150" s="49"/>
      <c r="F1150" s="49"/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  <c r="X1150" s="49"/>
      <c r="Y1150" s="49"/>
    </row>
    <row r="1151" spans="1:25" ht="13.2" x14ac:dyDescent="0.25">
      <c r="A1151" s="45"/>
      <c r="B1151" s="46"/>
      <c r="C1151" s="47"/>
      <c r="D1151" s="47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</row>
    <row r="1152" spans="1:25" ht="13.2" x14ac:dyDescent="0.25">
      <c r="A1152" s="45"/>
      <c r="B1152" s="46"/>
      <c r="C1152" s="47"/>
      <c r="D1152" s="47"/>
      <c r="E1152" s="49"/>
      <c r="F1152" s="49"/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  <c r="X1152" s="49"/>
      <c r="Y1152" s="49"/>
    </row>
    <row r="1153" spans="1:25" ht="13.2" x14ac:dyDescent="0.25">
      <c r="A1153" s="45"/>
      <c r="B1153" s="46"/>
      <c r="C1153" s="47"/>
      <c r="D1153" s="47"/>
      <c r="E1153" s="49"/>
      <c r="F1153" s="49"/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  <c r="X1153" s="49"/>
      <c r="Y1153" s="49"/>
    </row>
    <row r="1154" spans="1:25" ht="13.2" x14ac:dyDescent="0.25">
      <c r="A1154" s="45"/>
      <c r="B1154" s="46"/>
      <c r="C1154" s="47"/>
      <c r="D1154" s="47"/>
      <c r="E1154" s="49"/>
      <c r="F1154" s="49"/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  <c r="X1154" s="49"/>
      <c r="Y1154" s="49"/>
    </row>
    <row r="1155" spans="1:25" ht="13.2" x14ac:dyDescent="0.25">
      <c r="A1155" s="45"/>
      <c r="B1155" s="46"/>
      <c r="C1155" s="47"/>
      <c r="D1155" s="47"/>
      <c r="E1155" s="49"/>
      <c r="F1155" s="49"/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  <c r="X1155" s="49"/>
      <c r="Y1155" s="49"/>
    </row>
    <row r="1156" spans="1:25" ht="13.2" x14ac:dyDescent="0.25">
      <c r="A1156" s="45"/>
      <c r="B1156" s="46"/>
      <c r="C1156" s="47"/>
      <c r="D1156" s="47"/>
      <c r="E1156" s="49"/>
      <c r="F1156" s="49"/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  <c r="X1156" s="49"/>
      <c r="Y1156" s="49"/>
    </row>
    <row r="1157" spans="1:25" ht="13.2" x14ac:dyDescent="0.25">
      <c r="A1157" s="45"/>
      <c r="B1157" s="46"/>
      <c r="C1157" s="47"/>
      <c r="D1157" s="47"/>
      <c r="E1157" s="49"/>
      <c r="F1157" s="49"/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  <c r="X1157" s="49"/>
      <c r="Y1157" s="49"/>
    </row>
    <row r="1158" spans="1:25" ht="13.2" x14ac:dyDescent="0.25">
      <c r="A1158" s="45"/>
      <c r="B1158" s="46"/>
      <c r="C1158" s="47"/>
      <c r="D1158" s="47"/>
      <c r="E1158" s="49"/>
      <c r="F1158" s="49"/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  <c r="X1158" s="49"/>
      <c r="Y1158" s="49"/>
    </row>
    <row r="1159" spans="1:25" ht="13.2" x14ac:dyDescent="0.25">
      <c r="A1159" s="45"/>
      <c r="B1159" s="46"/>
      <c r="C1159" s="47"/>
      <c r="D1159" s="47"/>
      <c r="E1159" s="49"/>
      <c r="F1159" s="49"/>
      <c r="G1159" s="49"/>
      <c r="H1159" s="49"/>
      <c r="I1159" s="49"/>
      <c r="J1159" s="49"/>
      <c r="K1159" s="49"/>
      <c r="L1159" s="49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  <c r="W1159" s="49"/>
      <c r="X1159" s="49"/>
      <c r="Y1159" s="49"/>
    </row>
    <row r="1160" spans="1:25" ht="13.2" x14ac:dyDescent="0.25">
      <c r="A1160" s="45"/>
      <c r="B1160" s="46"/>
      <c r="C1160" s="47"/>
      <c r="D1160" s="47"/>
      <c r="E1160" s="49"/>
      <c r="F1160" s="49"/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  <c r="X1160" s="49"/>
      <c r="Y1160" s="49"/>
    </row>
    <row r="1161" spans="1:25" ht="13.2" x14ac:dyDescent="0.25">
      <c r="A1161" s="45"/>
      <c r="B1161" s="46"/>
      <c r="C1161" s="47"/>
      <c r="D1161" s="47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</row>
    <row r="1162" spans="1:25" ht="13.2" x14ac:dyDescent="0.25">
      <c r="A1162" s="45"/>
      <c r="B1162" s="46"/>
      <c r="C1162" s="47"/>
      <c r="D1162" s="47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  <c r="X1162" s="49"/>
      <c r="Y1162" s="49"/>
    </row>
    <row r="1163" spans="1:25" ht="13.2" x14ac:dyDescent="0.25">
      <c r="A1163" s="45"/>
      <c r="B1163" s="46"/>
      <c r="C1163" s="47"/>
      <c r="D1163" s="47"/>
      <c r="E1163" s="49"/>
      <c r="F1163" s="49"/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</row>
    <row r="1164" spans="1:25" ht="13.2" x14ac:dyDescent="0.25">
      <c r="A1164" s="45"/>
      <c r="B1164" s="46"/>
      <c r="C1164" s="47"/>
      <c r="D1164" s="47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</row>
    <row r="1165" spans="1:25" ht="13.2" x14ac:dyDescent="0.25">
      <c r="A1165" s="45"/>
      <c r="B1165" s="46"/>
      <c r="C1165" s="47"/>
      <c r="D1165" s="47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</row>
    <row r="1166" spans="1:25" ht="13.2" x14ac:dyDescent="0.25">
      <c r="A1166" s="45"/>
      <c r="B1166" s="46"/>
      <c r="C1166" s="47"/>
      <c r="D1166" s="47"/>
      <c r="E1166" s="49"/>
      <c r="F1166" s="49"/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  <c r="X1166" s="49"/>
      <c r="Y1166" s="49"/>
    </row>
    <row r="1167" spans="1:25" ht="13.2" x14ac:dyDescent="0.25">
      <c r="A1167" s="45"/>
      <c r="B1167" s="46"/>
      <c r="C1167" s="47"/>
      <c r="D1167" s="47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</row>
    <row r="1168" spans="1:25" ht="13.2" x14ac:dyDescent="0.25">
      <c r="A1168" s="45"/>
      <c r="B1168" s="46"/>
      <c r="C1168" s="47"/>
      <c r="D1168" s="47"/>
      <c r="E1168" s="49"/>
      <c r="F1168" s="49"/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  <c r="X1168" s="49"/>
      <c r="Y1168" s="49"/>
    </row>
    <row r="1169" spans="1:25" ht="13.2" x14ac:dyDescent="0.25">
      <c r="A1169" s="45"/>
      <c r="B1169" s="46"/>
      <c r="C1169" s="47"/>
      <c r="D1169" s="47"/>
      <c r="E1169" s="49"/>
      <c r="F1169" s="49"/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  <c r="X1169" s="49"/>
      <c r="Y1169" s="49"/>
    </row>
    <row r="1170" spans="1:25" ht="13.2" x14ac:dyDescent="0.25">
      <c r="A1170" s="45"/>
      <c r="B1170" s="46"/>
      <c r="C1170" s="47"/>
      <c r="D1170" s="47"/>
      <c r="E1170" s="49"/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  <c r="X1170" s="49"/>
      <c r="Y1170" s="49"/>
    </row>
    <row r="1171" spans="1:25" ht="13.2" x14ac:dyDescent="0.25">
      <c r="A1171" s="45"/>
      <c r="B1171" s="46"/>
      <c r="C1171" s="47"/>
      <c r="D1171" s="47"/>
      <c r="E1171" s="49"/>
      <c r="F1171" s="49"/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  <c r="X1171" s="49"/>
      <c r="Y1171" s="49"/>
    </row>
    <row r="1172" spans="1:25" ht="13.2" x14ac:dyDescent="0.25">
      <c r="A1172" s="45"/>
      <c r="B1172" s="46"/>
      <c r="C1172" s="47"/>
      <c r="D1172" s="47"/>
      <c r="E1172" s="49"/>
      <c r="F1172" s="49"/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  <c r="X1172" s="49"/>
      <c r="Y1172" s="49"/>
    </row>
    <row r="1173" spans="1:25" ht="13.2" x14ac:dyDescent="0.25">
      <c r="A1173" s="45"/>
      <c r="B1173" s="46"/>
      <c r="C1173" s="47"/>
      <c r="D1173" s="47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</row>
    <row r="1174" spans="1:25" ht="13.2" x14ac:dyDescent="0.25">
      <c r="A1174" s="45"/>
      <c r="B1174" s="46"/>
      <c r="C1174" s="47"/>
      <c r="D1174" s="47"/>
      <c r="E1174" s="49"/>
      <c r="F1174" s="49"/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  <c r="X1174" s="49"/>
      <c r="Y1174" s="49"/>
    </row>
    <row r="1175" spans="1:25" ht="13.2" x14ac:dyDescent="0.25">
      <c r="A1175" s="45"/>
      <c r="B1175" s="46"/>
      <c r="C1175" s="47"/>
      <c r="D1175" s="47"/>
      <c r="E1175" s="49"/>
      <c r="F1175" s="49"/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  <c r="X1175" s="49"/>
      <c r="Y1175" s="49"/>
    </row>
    <row r="1176" spans="1:25" ht="13.2" x14ac:dyDescent="0.25">
      <c r="A1176" s="45"/>
      <c r="B1176" s="46"/>
      <c r="C1176" s="47"/>
      <c r="D1176" s="47"/>
      <c r="E1176" s="49"/>
      <c r="F1176" s="49"/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  <c r="X1176" s="49"/>
      <c r="Y1176" s="49"/>
    </row>
    <row r="1177" spans="1:25" ht="13.2" x14ac:dyDescent="0.25">
      <c r="A1177" s="45"/>
      <c r="B1177" s="46"/>
      <c r="C1177" s="47"/>
      <c r="D1177" s="47"/>
      <c r="E1177" s="49"/>
      <c r="F1177" s="49"/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  <c r="X1177" s="49"/>
      <c r="Y1177" s="49"/>
    </row>
    <row r="1178" spans="1:25" ht="13.2" x14ac:dyDescent="0.25">
      <c r="A1178" s="45"/>
      <c r="B1178" s="46"/>
      <c r="C1178" s="47"/>
      <c r="D1178" s="47"/>
      <c r="E1178" s="49"/>
      <c r="F1178" s="49"/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  <c r="X1178" s="49"/>
      <c r="Y1178" s="49"/>
    </row>
    <row r="1179" spans="1:25" ht="13.2" x14ac:dyDescent="0.25">
      <c r="A1179" s="45"/>
      <c r="B1179" s="46"/>
      <c r="C1179" s="47"/>
      <c r="D1179" s="47"/>
      <c r="E1179" s="49"/>
      <c r="F1179" s="49"/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  <c r="X1179" s="49"/>
      <c r="Y1179" s="49"/>
    </row>
    <row r="1180" spans="1:25" ht="13.2" x14ac:dyDescent="0.25">
      <c r="A1180" s="45"/>
      <c r="B1180" s="46"/>
      <c r="C1180" s="47"/>
      <c r="D1180" s="47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  <c r="X1180" s="49"/>
      <c r="Y1180" s="49"/>
    </row>
    <row r="1181" spans="1:25" ht="13.2" x14ac:dyDescent="0.25">
      <c r="A1181" s="45"/>
      <c r="B1181" s="46"/>
      <c r="C1181" s="47"/>
      <c r="D1181" s="47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</row>
    <row r="1182" spans="1:25" ht="13.2" x14ac:dyDescent="0.25">
      <c r="A1182" s="45"/>
      <c r="B1182" s="46"/>
      <c r="C1182" s="47"/>
      <c r="D1182" s="47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  <c r="X1182" s="49"/>
      <c r="Y1182" s="49"/>
    </row>
    <row r="1183" spans="1:25" ht="13.2" x14ac:dyDescent="0.25">
      <c r="A1183" s="45"/>
      <c r="B1183" s="46"/>
      <c r="C1183" s="47"/>
      <c r="D1183" s="47"/>
      <c r="E1183" s="49"/>
      <c r="F1183" s="49"/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  <c r="X1183" s="49"/>
      <c r="Y1183" s="49"/>
    </row>
    <row r="1184" spans="1:25" ht="13.2" x14ac:dyDescent="0.25">
      <c r="A1184" s="45"/>
      <c r="B1184" s="46"/>
      <c r="C1184" s="47"/>
      <c r="D1184" s="47"/>
      <c r="E1184" s="49"/>
      <c r="F1184" s="49"/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  <c r="X1184" s="49"/>
      <c r="Y1184" s="49"/>
    </row>
    <row r="1185" spans="1:25" ht="13.2" x14ac:dyDescent="0.25">
      <c r="A1185" s="45"/>
      <c r="B1185" s="46"/>
      <c r="C1185" s="47"/>
      <c r="D1185" s="47"/>
      <c r="E1185" s="49"/>
      <c r="F1185" s="49"/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  <c r="X1185" s="49"/>
      <c r="Y1185" s="49"/>
    </row>
    <row r="1186" spans="1:25" ht="13.2" x14ac:dyDescent="0.25">
      <c r="A1186" s="45"/>
      <c r="B1186" s="46"/>
      <c r="C1186" s="47"/>
      <c r="D1186" s="47"/>
      <c r="E1186" s="49"/>
      <c r="F1186" s="49"/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  <c r="X1186" s="49"/>
      <c r="Y1186" s="49"/>
    </row>
    <row r="1187" spans="1:25" ht="13.2" x14ac:dyDescent="0.25">
      <c r="A1187" s="45"/>
      <c r="B1187" s="46"/>
      <c r="C1187" s="47"/>
      <c r="D1187" s="47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  <c r="X1187" s="49"/>
      <c r="Y1187" s="49"/>
    </row>
    <row r="1188" spans="1:25" ht="13.2" x14ac:dyDescent="0.25">
      <c r="A1188" s="45"/>
      <c r="B1188" s="46"/>
      <c r="C1188" s="47"/>
      <c r="D1188" s="47"/>
      <c r="E1188" s="49"/>
      <c r="F1188" s="49"/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  <c r="X1188" s="49"/>
      <c r="Y1188" s="49"/>
    </row>
    <row r="1189" spans="1:25" ht="13.2" x14ac:dyDescent="0.25">
      <c r="A1189" s="45"/>
      <c r="B1189" s="46"/>
      <c r="C1189" s="47"/>
      <c r="D1189" s="47"/>
      <c r="E1189" s="49"/>
      <c r="F1189" s="49"/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  <c r="X1189" s="49"/>
      <c r="Y1189" s="49"/>
    </row>
    <row r="1190" spans="1:25" ht="13.2" x14ac:dyDescent="0.25">
      <c r="A1190" s="45"/>
      <c r="B1190" s="46"/>
      <c r="C1190" s="47"/>
      <c r="D1190" s="47"/>
      <c r="E1190" s="49"/>
      <c r="F1190" s="49"/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  <c r="X1190" s="49"/>
      <c r="Y1190" s="49"/>
    </row>
    <row r="1191" spans="1:25" ht="13.2" x14ac:dyDescent="0.25">
      <c r="A1191" s="45"/>
      <c r="B1191" s="46"/>
      <c r="C1191" s="47"/>
      <c r="D1191" s="47"/>
      <c r="E1191" s="49"/>
      <c r="F1191" s="49"/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  <c r="X1191" s="49"/>
      <c r="Y1191" s="49"/>
    </row>
    <row r="1192" spans="1:25" ht="13.2" x14ac:dyDescent="0.25">
      <c r="A1192" s="45"/>
      <c r="B1192" s="46"/>
      <c r="C1192" s="47"/>
      <c r="D1192" s="47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  <c r="X1192" s="49"/>
      <c r="Y1192" s="49"/>
    </row>
    <row r="1193" spans="1:25" ht="13.2" x14ac:dyDescent="0.25">
      <c r="A1193" s="45"/>
      <c r="B1193" s="46"/>
      <c r="C1193" s="47"/>
      <c r="D1193" s="47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  <c r="X1193" s="49"/>
      <c r="Y1193" s="49"/>
    </row>
    <row r="1194" spans="1:25" ht="13.2" x14ac:dyDescent="0.25">
      <c r="A1194" s="45"/>
      <c r="B1194" s="46"/>
      <c r="C1194" s="47"/>
      <c r="D1194" s="47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</row>
    <row r="1195" spans="1:25" ht="13.2" x14ac:dyDescent="0.25">
      <c r="A1195" s="45"/>
      <c r="B1195" s="46"/>
      <c r="C1195" s="47"/>
      <c r="D1195" s="47"/>
      <c r="E1195" s="49"/>
      <c r="F1195" s="49"/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  <c r="X1195" s="49"/>
      <c r="Y1195" s="49"/>
    </row>
    <row r="1196" spans="1:25" ht="13.2" x14ac:dyDescent="0.25">
      <c r="A1196" s="45"/>
      <c r="B1196" s="46"/>
      <c r="C1196" s="47"/>
      <c r="D1196" s="47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</row>
    <row r="1197" spans="1:25" ht="13.2" x14ac:dyDescent="0.25">
      <c r="A1197" s="45"/>
      <c r="B1197" s="46"/>
      <c r="C1197" s="47"/>
      <c r="D1197" s="47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</row>
    <row r="1198" spans="1:25" ht="13.2" x14ac:dyDescent="0.25">
      <c r="A1198" s="45"/>
      <c r="B1198" s="46"/>
      <c r="C1198" s="47"/>
      <c r="D1198" s="47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</row>
    <row r="1199" spans="1:25" ht="13.2" x14ac:dyDescent="0.25">
      <c r="A1199" s="45"/>
      <c r="B1199" s="46"/>
      <c r="C1199" s="47"/>
      <c r="D1199" s="47"/>
      <c r="E1199" s="49"/>
      <c r="F1199" s="49"/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  <c r="X1199" s="49"/>
      <c r="Y1199" s="49"/>
    </row>
    <row r="1200" spans="1:25" ht="13.2" x14ac:dyDescent="0.25">
      <c r="A1200" s="45"/>
      <c r="B1200" s="46"/>
      <c r="C1200" s="47"/>
      <c r="D1200" s="47"/>
      <c r="E1200" s="49"/>
      <c r="F1200" s="49"/>
      <c r="G1200" s="49"/>
      <c r="H1200" s="49"/>
      <c r="I1200" s="49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  <c r="X1200" s="49"/>
      <c r="Y1200" s="49"/>
    </row>
    <row r="1201" spans="1:25" ht="13.2" x14ac:dyDescent="0.25">
      <c r="A1201" s="45"/>
      <c r="B1201" s="46"/>
      <c r="C1201" s="47"/>
      <c r="D1201" s="47"/>
      <c r="E1201" s="49"/>
      <c r="F1201" s="49"/>
      <c r="G1201" s="49"/>
      <c r="H1201" s="49"/>
      <c r="I1201" s="49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  <c r="X1201" s="49"/>
      <c r="Y1201" s="49"/>
    </row>
    <row r="1202" spans="1:25" ht="13.2" x14ac:dyDescent="0.25">
      <c r="A1202" s="45"/>
      <c r="B1202" s="46"/>
      <c r="C1202" s="47"/>
      <c r="D1202" s="47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  <c r="X1202" s="49"/>
      <c r="Y1202" s="49"/>
    </row>
    <row r="1203" spans="1:25" ht="13.2" x14ac:dyDescent="0.25">
      <c r="A1203" s="45"/>
      <c r="B1203" s="46"/>
      <c r="C1203" s="47"/>
      <c r="D1203" s="47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</row>
    <row r="1204" spans="1:25" ht="13.2" x14ac:dyDescent="0.25">
      <c r="A1204" s="45"/>
      <c r="B1204" s="46"/>
      <c r="C1204" s="47"/>
      <c r="D1204" s="47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  <c r="X1204" s="49"/>
      <c r="Y1204" s="49"/>
    </row>
    <row r="1205" spans="1:25" ht="13.2" x14ac:dyDescent="0.25">
      <c r="A1205" s="45"/>
      <c r="B1205" s="46"/>
      <c r="C1205" s="47"/>
      <c r="D1205" s="47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  <c r="X1205" s="49"/>
      <c r="Y1205" s="49"/>
    </row>
    <row r="1206" spans="1:25" ht="13.2" x14ac:dyDescent="0.25">
      <c r="A1206" s="45"/>
      <c r="B1206" s="46"/>
      <c r="C1206" s="47"/>
      <c r="D1206" s="47"/>
      <c r="E1206" s="49"/>
      <c r="F1206" s="49"/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  <c r="X1206" s="49"/>
      <c r="Y1206" s="49"/>
    </row>
    <row r="1207" spans="1:25" ht="13.2" x14ac:dyDescent="0.25">
      <c r="A1207" s="45"/>
      <c r="B1207" s="46"/>
      <c r="C1207" s="47"/>
      <c r="D1207" s="47"/>
      <c r="E1207" s="49"/>
      <c r="F1207" s="49"/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  <c r="X1207" s="49"/>
      <c r="Y1207" s="49"/>
    </row>
    <row r="1208" spans="1:25" ht="13.2" x14ac:dyDescent="0.25">
      <c r="A1208" s="45"/>
      <c r="B1208" s="46"/>
      <c r="C1208" s="47"/>
      <c r="D1208" s="47"/>
      <c r="E1208" s="49"/>
      <c r="F1208" s="49"/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  <c r="X1208" s="49"/>
      <c r="Y1208" s="49"/>
    </row>
    <row r="1209" spans="1:25" ht="13.2" x14ac:dyDescent="0.25">
      <c r="A1209" s="45"/>
      <c r="B1209" s="46"/>
      <c r="C1209" s="47"/>
      <c r="D1209" s="47"/>
      <c r="E1209" s="49"/>
      <c r="F1209" s="49"/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  <c r="X1209" s="49"/>
      <c r="Y1209" s="49"/>
    </row>
    <row r="1210" spans="1:25" ht="13.2" x14ac:dyDescent="0.25">
      <c r="A1210" s="45"/>
      <c r="B1210" s="46"/>
      <c r="C1210" s="47"/>
      <c r="D1210" s="47"/>
      <c r="E1210" s="49"/>
      <c r="F1210" s="49"/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  <c r="X1210" s="49"/>
      <c r="Y1210" s="49"/>
    </row>
    <row r="1211" spans="1:25" ht="13.2" x14ac:dyDescent="0.25">
      <c r="A1211" s="45"/>
      <c r="B1211" s="46"/>
      <c r="C1211" s="47"/>
      <c r="D1211" s="47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</row>
    <row r="1212" spans="1:25" ht="13.2" x14ac:dyDescent="0.25">
      <c r="A1212" s="45"/>
      <c r="B1212" s="46"/>
      <c r="C1212" s="47"/>
      <c r="D1212" s="47"/>
      <c r="E1212" s="49"/>
      <c r="F1212" s="49"/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  <c r="X1212" s="49"/>
      <c r="Y1212" s="49"/>
    </row>
    <row r="1213" spans="1:25" ht="13.2" x14ac:dyDescent="0.25">
      <c r="A1213" s="45"/>
      <c r="B1213" s="46"/>
      <c r="C1213" s="47"/>
      <c r="D1213" s="47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</row>
    <row r="1214" spans="1:25" ht="13.2" x14ac:dyDescent="0.25">
      <c r="A1214" s="45"/>
      <c r="B1214" s="46"/>
      <c r="C1214" s="47"/>
      <c r="D1214" s="47"/>
      <c r="E1214" s="49"/>
      <c r="F1214" s="49"/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  <c r="X1214" s="49"/>
      <c r="Y1214" s="49"/>
    </row>
    <row r="1215" spans="1:25" ht="13.2" x14ac:dyDescent="0.25">
      <c r="A1215" s="45"/>
      <c r="B1215" s="46"/>
      <c r="C1215" s="47"/>
      <c r="D1215" s="47"/>
      <c r="E1215" s="49"/>
      <c r="F1215" s="49"/>
      <c r="G1215" s="49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  <c r="X1215" s="49"/>
      <c r="Y1215" s="49"/>
    </row>
    <row r="1216" spans="1:25" ht="13.2" x14ac:dyDescent="0.25">
      <c r="A1216" s="45"/>
      <c r="B1216" s="46"/>
      <c r="C1216" s="47"/>
      <c r="D1216" s="47"/>
      <c r="E1216" s="49"/>
      <c r="F1216" s="49"/>
      <c r="G1216" s="49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  <c r="X1216" s="49"/>
      <c r="Y1216" s="49"/>
    </row>
    <row r="1217" spans="1:25" ht="13.2" x14ac:dyDescent="0.25">
      <c r="A1217" s="45"/>
      <c r="B1217" s="46"/>
      <c r="C1217" s="47"/>
      <c r="D1217" s="47"/>
      <c r="E1217" s="49"/>
      <c r="F1217" s="49"/>
      <c r="G1217" s="49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  <c r="X1217" s="49"/>
      <c r="Y1217" s="49"/>
    </row>
    <row r="1218" spans="1:25" ht="13.2" x14ac:dyDescent="0.25">
      <c r="A1218" s="45"/>
      <c r="B1218" s="46"/>
      <c r="C1218" s="47"/>
      <c r="D1218" s="47"/>
      <c r="E1218" s="49"/>
      <c r="F1218" s="49"/>
      <c r="G1218" s="49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  <c r="X1218" s="49"/>
      <c r="Y1218" s="49"/>
    </row>
    <row r="1219" spans="1:25" ht="13.2" x14ac:dyDescent="0.25">
      <c r="A1219" s="45"/>
      <c r="B1219" s="46"/>
      <c r="C1219" s="47"/>
      <c r="D1219" s="47"/>
      <c r="E1219" s="49"/>
      <c r="F1219" s="49"/>
      <c r="G1219" s="49"/>
      <c r="H1219" s="49"/>
      <c r="I1219" s="49"/>
      <c r="J1219" s="49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</row>
    <row r="1220" spans="1:25" ht="13.2" x14ac:dyDescent="0.25">
      <c r="A1220" s="45"/>
      <c r="B1220" s="46"/>
      <c r="C1220" s="47"/>
      <c r="D1220" s="47"/>
      <c r="E1220" s="49"/>
      <c r="F1220" s="49"/>
      <c r="G1220" s="49"/>
      <c r="H1220" s="49"/>
      <c r="I1220" s="49"/>
      <c r="J1220" s="49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</row>
    <row r="1221" spans="1:25" ht="13.2" x14ac:dyDescent="0.25">
      <c r="A1221" s="45"/>
      <c r="B1221" s="46"/>
      <c r="C1221" s="47"/>
      <c r="D1221" s="47"/>
      <c r="E1221" s="49"/>
      <c r="F1221" s="49"/>
      <c r="G1221" s="49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  <c r="X1221" s="49"/>
      <c r="Y1221" s="49"/>
    </row>
    <row r="1222" spans="1:25" ht="13.2" x14ac:dyDescent="0.25">
      <c r="A1222" s="45"/>
      <c r="B1222" s="46"/>
      <c r="C1222" s="47"/>
      <c r="D1222" s="47"/>
      <c r="E1222" s="49"/>
      <c r="F1222" s="49"/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  <c r="X1222" s="49"/>
      <c r="Y1222" s="49"/>
    </row>
    <row r="1223" spans="1:25" ht="13.2" x14ac:dyDescent="0.25">
      <c r="A1223" s="45"/>
      <c r="B1223" s="46"/>
      <c r="C1223" s="47"/>
      <c r="D1223" s="47"/>
      <c r="E1223" s="49"/>
      <c r="F1223" s="49"/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  <c r="X1223" s="49"/>
      <c r="Y1223" s="49"/>
    </row>
    <row r="1224" spans="1:25" ht="13.2" x14ac:dyDescent="0.25">
      <c r="A1224" s="45"/>
      <c r="B1224" s="46"/>
      <c r="C1224" s="47"/>
      <c r="D1224" s="47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</row>
    <row r="1225" spans="1:25" ht="13.2" x14ac:dyDescent="0.25">
      <c r="A1225" s="45"/>
      <c r="B1225" s="46"/>
      <c r="C1225" s="47"/>
      <c r="D1225" s="47"/>
      <c r="E1225" s="49"/>
      <c r="F1225" s="49"/>
      <c r="G1225" s="49"/>
      <c r="H1225" s="49"/>
      <c r="I1225" s="49"/>
      <c r="J1225" s="49"/>
      <c r="K1225" s="49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  <c r="W1225" s="49"/>
      <c r="X1225" s="49"/>
      <c r="Y1225" s="49"/>
    </row>
    <row r="1226" spans="1:25" ht="13.2" x14ac:dyDescent="0.25">
      <c r="A1226" s="45"/>
      <c r="B1226" s="46"/>
      <c r="C1226" s="47"/>
      <c r="D1226" s="47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  <c r="W1226" s="49"/>
      <c r="X1226" s="49"/>
      <c r="Y1226" s="49"/>
    </row>
    <row r="1227" spans="1:25" ht="13.2" x14ac:dyDescent="0.25">
      <c r="A1227" s="45"/>
      <c r="B1227" s="46"/>
      <c r="C1227" s="47"/>
      <c r="D1227" s="47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</row>
    <row r="1228" spans="1:25" ht="13.2" x14ac:dyDescent="0.25">
      <c r="A1228" s="45"/>
      <c r="B1228" s="46"/>
      <c r="C1228" s="47"/>
      <c r="D1228" s="47"/>
      <c r="E1228" s="49"/>
      <c r="F1228" s="49"/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  <c r="X1228" s="49"/>
      <c r="Y1228" s="49"/>
    </row>
    <row r="1229" spans="1:25" ht="13.2" x14ac:dyDescent="0.25">
      <c r="A1229" s="45"/>
      <c r="B1229" s="46"/>
      <c r="C1229" s="47"/>
      <c r="D1229" s="47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49"/>
      <c r="Y1229" s="49"/>
    </row>
    <row r="1230" spans="1:25" ht="13.2" x14ac:dyDescent="0.25">
      <c r="A1230" s="45"/>
      <c r="B1230" s="46"/>
      <c r="C1230" s="47"/>
      <c r="D1230" s="47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  <c r="X1230" s="49"/>
      <c r="Y1230" s="49"/>
    </row>
    <row r="1231" spans="1:25" ht="13.2" x14ac:dyDescent="0.25">
      <c r="A1231" s="45"/>
      <c r="B1231" s="46"/>
      <c r="C1231" s="47"/>
      <c r="D1231" s="47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  <c r="X1231" s="49"/>
      <c r="Y1231" s="49"/>
    </row>
    <row r="1232" spans="1:25" ht="13.2" x14ac:dyDescent="0.25">
      <c r="A1232" s="45"/>
      <c r="B1232" s="46"/>
      <c r="C1232" s="47"/>
      <c r="D1232" s="47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  <c r="X1232" s="49"/>
      <c r="Y1232" s="49"/>
    </row>
    <row r="1233" spans="1:25" ht="13.2" x14ac:dyDescent="0.25">
      <c r="A1233" s="45"/>
      <c r="B1233" s="46"/>
      <c r="C1233" s="47"/>
      <c r="D1233" s="47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  <c r="X1233" s="49"/>
      <c r="Y1233" s="49"/>
    </row>
    <row r="1234" spans="1:25" ht="13.2" x14ac:dyDescent="0.25">
      <c r="A1234" s="45"/>
      <c r="B1234" s="46"/>
      <c r="C1234" s="47"/>
      <c r="D1234" s="47"/>
      <c r="E1234" s="49"/>
      <c r="F1234" s="49"/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  <c r="X1234" s="49"/>
      <c r="Y1234" s="49"/>
    </row>
    <row r="1235" spans="1:25" ht="13.2" x14ac:dyDescent="0.25">
      <c r="A1235" s="45"/>
      <c r="B1235" s="46"/>
      <c r="C1235" s="47"/>
      <c r="D1235" s="47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</row>
    <row r="1236" spans="1:25" ht="13.2" x14ac:dyDescent="0.25">
      <c r="A1236" s="45"/>
      <c r="B1236" s="46"/>
      <c r="C1236" s="47"/>
      <c r="D1236" s="47"/>
      <c r="E1236" s="49"/>
      <c r="F1236" s="49"/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  <c r="X1236" s="49"/>
      <c r="Y1236" s="49"/>
    </row>
    <row r="1237" spans="1:25" ht="13.2" x14ac:dyDescent="0.25">
      <c r="A1237" s="45"/>
      <c r="B1237" s="46"/>
      <c r="C1237" s="47"/>
      <c r="D1237" s="47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  <c r="X1237" s="49"/>
      <c r="Y1237" s="49"/>
    </row>
    <row r="1238" spans="1:25" ht="13.2" x14ac:dyDescent="0.25">
      <c r="A1238" s="45"/>
      <c r="B1238" s="46"/>
      <c r="C1238" s="47"/>
      <c r="D1238" s="47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  <c r="X1238" s="49"/>
      <c r="Y1238" s="49"/>
    </row>
    <row r="1239" spans="1:25" ht="13.2" x14ac:dyDescent="0.25">
      <c r="A1239" s="45"/>
      <c r="B1239" s="46"/>
      <c r="C1239" s="47"/>
      <c r="D1239" s="47"/>
      <c r="E1239" s="49"/>
      <c r="F1239" s="49"/>
      <c r="G1239" s="49"/>
      <c r="H1239" s="49"/>
      <c r="I1239" s="49"/>
      <c r="J1239" s="49"/>
      <c r="K1239" s="49"/>
      <c r="L1239" s="49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  <c r="W1239" s="49"/>
      <c r="X1239" s="49"/>
      <c r="Y1239" s="49"/>
    </row>
    <row r="1240" spans="1:25" ht="13.2" x14ac:dyDescent="0.25">
      <c r="A1240" s="45"/>
      <c r="B1240" s="46"/>
      <c r="C1240" s="47"/>
      <c r="D1240" s="47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  <c r="W1240" s="49"/>
      <c r="X1240" s="49"/>
      <c r="Y1240" s="49"/>
    </row>
    <row r="1241" spans="1:25" ht="13.2" x14ac:dyDescent="0.25">
      <c r="A1241" s="45"/>
      <c r="B1241" s="46"/>
      <c r="C1241" s="47"/>
      <c r="D1241" s="47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  <c r="X1241" s="49"/>
      <c r="Y1241" s="49"/>
    </row>
    <row r="1242" spans="1:25" ht="13.2" x14ac:dyDescent="0.25">
      <c r="A1242" s="45"/>
      <c r="B1242" s="46"/>
      <c r="C1242" s="47"/>
      <c r="D1242" s="47"/>
      <c r="E1242" s="49"/>
      <c r="F1242" s="49"/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  <c r="X1242" s="49"/>
      <c r="Y1242" s="49"/>
    </row>
    <row r="1243" spans="1:25" ht="13.2" x14ac:dyDescent="0.25">
      <c r="A1243" s="45"/>
      <c r="B1243" s="46"/>
      <c r="C1243" s="47"/>
      <c r="D1243" s="47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</row>
    <row r="1244" spans="1:25" ht="13.2" x14ac:dyDescent="0.25">
      <c r="A1244" s="45"/>
      <c r="B1244" s="46"/>
      <c r="C1244" s="47"/>
      <c r="D1244" s="47"/>
      <c r="E1244" s="49"/>
      <c r="F1244" s="49"/>
      <c r="G1244" s="49"/>
      <c r="H1244" s="49"/>
      <c r="I1244" s="49"/>
      <c r="J1244" s="49"/>
      <c r="K1244" s="49"/>
      <c r="L1244" s="49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  <c r="W1244" s="49"/>
      <c r="X1244" s="49"/>
      <c r="Y1244" s="49"/>
    </row>
    <row r="1245" spans="1:25" ht="13.2" x14ac:dyDescent="0.25">
      <c r="A1245" s="45"/>
      <c r="B1245" s="46"/>
      <c r="C1245" s="47"/>
      <c r="D1245" s="47"/>
      <c r="E1245" s="49"/>
      <c r="F1245" s="49"/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  <c r="X1245" s="49"/>
      <c r="Y1245" s="49"/>
    </row>
    <row r="1246" spans="1:25" ht="13.2" x14ac:dyDescent="0.25">
      <c r="A1246" s="45"/>
      <c r="B1246" s="46"/>
      <c r="C1246" s="47"/>
      <c r="D1246" s="47"/>
      <c r="E1246" s="49"/>
      <c r="F1246" s="49"/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  <c r="W1246" s="49"/>
      <c r="X1246" s="49"/>
      <c r="Y1246" s="49"/>
    </row>
    <row r="1247" spans="1:25" ht="13.2" x14ac:dyDescent="0.25">
      <c r="A1247" s="45"/>
      <c r="B1247" s="46"/>
      <c r="C1247" s="47"/>
      <c r="D1247" s="47"/>
      <c r="E1247" s="49"/>
      <c r="F1247" s="49"/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  <c r="X1247" s="49"/>
      <c r="Y1247" s="49"/>
    </row>
    <row r="1248" spans="1:25" ht="13.2" x14ac:dyDescent="0.25">
      <c r="A1248" s="45"/>
      <c r="B1248" s="46"/>
      <c r="C1248" s="47"/>
      <c r="D1248" s="47"/>
      <c r="E1248" s="49"/>
      <c r="F1248" s="49"/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  <c r="X1248" s="49"/>
      <c r="Y1248" s="49"/>
    </row>
    <row r="1249" spans="1:25" ht="13.2" x14ac:dyDescent="0.25">
      <c r="A1249" s="45"/>
      <c r="B1249" s="46"/>
      <c r="C1249" s="47"/>
      <c r="D1249" s="47"/>
      <c r="E1249" s="49"/>
      <c r="F1249" s="49"/>
      <c r="G1249" s="49"/>
      <c r="H1249" s="49"/>
      <c r="I1249" s="49"/>
      <c r="J1249" s="49"/>
      <c r="K1249" s="49"/>
      <c r="L1249" s="49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  <c r="W1249" s="49"/>
      <c r="X1249" s="49"/>
      <c r="Y1249" s="49"/>
    </row>
    <row r="1250" spans="1:25" ht="13.2" x14ac:dyDescent="0.25">
      <c r="A1250" s="45"/>
      <c r="B1250" s="46"/>
      <c r="C1250" s="47"/>
      <c r="D1250" s="47"/>
      <c r="E1250" s="49"/>
      <c r="F1250" s="49"/>
      <c r="G1250" s="49"/>
      <c r="H1250" s="49"/>
      <c r="I1250" s="49"/>
      <c r="J1250" s="49"/>
      <c r="K1250" s="49"/>
      <c r="L1250" s="49"/>
      <c r="M1250" s="49"/>
      <c r="N1250" s="49"/>
      <c r="O1250" s="49"/>
      <c r="P1250" s="49"/>
      <c r="Q1250" s="49"/>
      <c r="R1250" s="49"/>
      <c r="S1250" s="49"/>
      <c r="T1250" s="49"/>
      <c r="U1250" s="49"/>
      <c r="V1250" s="49"/>
      <c r="W1250" s="49"/>
      <c r="X1250" s="49"/>
      <c r="Y1250" s="49"/>
    </row>
    <row r="1251" spans="1:25" ht="13.2" x14ac:dyDescent="0.25">
      <c r="A1251" s="45"/>
      <c r="B1251" s="46"/>
      <c r="C1251" s="47"/>
      <c r="D1251" s="47"/>
      <c r="E1251" s="49"/>
      <c r="F1251" s="49"/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  <c r="X1251" s="49"/>
      <c r="Y1251" s="49"/>
    </row>
    <row r="1252" spans="1:25" ht="13.2" x14ac:dyDescent="0.25">
      <c r="A1252" s="45"/>
      <c r="B1252" s="46"/>
      <c r="C1252" s="47"/>
      <c r="D1252" s="47"/>
      <c r="E1252" s="49"/>
      <c r="F1252" s="49"/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  <c r="W1252" s="49"/>
      <c r="X1252" s="49"/>
      <c r="Y1252" s="49"/>
    </row>
    <row r="1253" spans="1:25" ht="13.2" x14ac:dyDescent="0.25">
      <c r="A1253" s="45"/>
      <c r="B1253" s="46"/>
      <c r="C1253" s="47"/>
      <c r="D1253" s="47"/>
      <c r="E1253" s="49"/>
      <c r="F1253" s="49"/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  <c r="W1253" s="49"/>
      <c r="X1253" s="49"/>
      <c r="Y1253" s="49"/>
    </row>
    <row r="1254" spans="1:25" ht="13.2" x14ac:dyDescent="0.25">
      <c r="A1254" s="45"/>
      <c r="B1254" s="46"/>
      <c r="C1254" s="47"/>
      <c r="D1254" s="47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</row>
    <row r="1255" spans="1:25" ht="13.2" x14ac:dyDescent="0.25">
      <c r="A1255" s="45"/>
      <c r="B1255" s="46"/>
      <c r="C1255" s="47"/>
      <c r="D1255" s="47"/>
      <c r="E1255" s="49"/>
      <c r="F1255" s="49"/>
      <c r="G1255" s="49"/>
      <c r="H1255" s="49"/>
      <c r="I1255" s="49"/>
      <c r="J1255" s="49"/>
      <c r="K1255" s="49"/>
      <c r="L1255" s="49"/>
      <c r="M1255" s="49"/>
      <c r="N1255" s="49"/>
      <c r="O1255" s="49"/>
      <c r="P1255" s="49"/>
      <c r="Q1255" s="49"/>
      <c r="R1255" s="49"/>
      <c r="S1255" s="49"/>
      <c r="T1255" s="49"/>
      <c r="U1255" s="49"/>
      <c r="V1255" s="49"/>
      <c r="W1255" s="49"/>
      <c r="X1255" s="49"/>
      <c r="Y1255" s="49"/>
    </row>
    <row r="1256" spans="1:25" ht="13.2" x14ac:dyDescent="0.25">
      <c r="A1256" s="45"/>
      <c r="B1256" s="46"/>
      <c r="C1256" s="47"/>
      <c r="D1256" s="47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</row>
    <row r="1257" spans="1:25" ht="13.2" x14ac:dyDescent="0.25">
      <c r="A1257" s="45"/>
      <c r="B1257" s="46"/>
      <c r="C1257" s="47"/>
      <c r="D1257" s="47"/>
      <c r="E1257" s="49"/>
      <c r="F1257" s="49"/>
      <c r="G1257" s="49"/>
      <c r="H1257" s="49"/>
      <c r="I1257" s="49"/>
      <c r="J1257" s="49"/>
      <c r="K1257" s="49"/>
      <c r="L1257" s="49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  <c r="X1257" s="49"/>
      <c r="Y1257" s="49"/>
    </row>
    <row r="1258" spans="1:25" ht="13.2" x14ac:dyDescent="0.25">
      <c r="A1258" s="45"/>
      <c r="B1258" s="46"/>
      <c r="C1258" s="47"/>
      <c r="D1258" s="47"/>
      <c r="E1258" s="49"/>
      <c r="F1258" s="49"/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</row>
    <row r="1259" spans="1:25" ht="13.2" x14ac:dyDescent="0.25">
      <c r="A1259" s="45"/>
      <c r="B1259" s="46"/>
      <c r="C1259" s="47"/>
      <c r="D1259" s="47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</row>
    <row r="1260" spans="1:25" ht="13.2" x14ac:dyDescent="0.25">
      <c r="A1260" s="45"/>
      <c r="B1260" s="46"/>
      <c r="C1260" s="47"/>
      <c r="D1260" s="47"/>
      <c r="E1260" s="49"/>
      <c r="F1260" s="49"/>
      <c r="G1260" s="49"/>
      <c r="H1260" s="49"/>
      <c r="I1260" s="49"/>
      <c r="J1260" s="49"/>
      <c r="K1260" s="49"/>
      <c r="L1260" s="49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  <c r="W1260" s="49"/>
      <c r="X1260" s="49"/>
      <c r="Y1260" s="49"/>
    </row>
    <row r="1261" spans="1:25" ht="13.2" x14ac:dyDescent="0.25">
      <c r="A1261" s="45"/>
      <c r="B1261" s="46"/>
      <c r="C1261" s="47"/>
      <c r="D1261" s="47"/>
      <c r="E1261" s="49"/>
      <c r="F1261" s="49"/>
      <c r="G1261" s="49"/>
      <c r="H1261" s="49"/>
      <c r="I1261" s="49"/>
      <c r="J1261" s="49"/>
      <c r="K1261" s="49"/>
      <c r="L1261" s="49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  <c r="W1261" s="49"/>
      <c r="X1261" s="49"/>
      <c r="Y1261" s="49"/>
    </row>
    <row r="1262" spans="1:25" ht="13.2" x14ac:dyDescent="0.25">
      <c r="A1262" s="45"/>
      <c r="B1262" s="46"/>
      <c r="C1262" s="47"/>
      <c r="D1262" s="47"/>
      <c r="E1262" s="49"/>
      <c r="F1262" s="49"/>
      <c r="G1262" s="49"/>
      <c r="H1262" s="49"/>
      <c r="I1262" s="49"/>
      <c r="J1262" s="49"/>
      <c r="K1262" s="49"/>
      <c r="L1262" s="49"/>
      <c r="M1262" s="49"/>
      <c r="N1262" s="49"/>
      <c r="O1262" s="49"/>
      <c r="P1262" s="49"/>
      <c r="Q1262" s="49"/>
      <c r="R1262" s="49"/>
      <c r="S1262" s="49"/>
      <c r="T1262" s="49"/>
      <c r="U1262" s="49"/>
      <c r="V1262" s="49"/>
      <c r="W1262" s="49"/>
      <c r="X1262" s="49"/>
      <c r="Y1262" s="49"/>
    </row>
    <row r="1263" spans="1:25" ht="13.2" x14ac:dyDescent="0.25">
      <c r="A1263" s="45"/>
      <c r="B1263" s="46"/>
      <c r="C1263" s="47"/>
      <c r="D1263" s="47"/>
      <c r="E1263" s="49"/>
      <c r="F1263" s="49"/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  <c r="X1263" s="49"/>
      <c r="Y1263" s="49"/>
    </row>
    <row r="1264" spans="1:25" ht="13.2" x14ac:dyDescent="0.25">
      <c r="A1264" s="45"/>
      <c r="B1264" s="46"/>
      <c r="C1264" s="47"/>
      <c r="D1264" s="47"/>
      <c r="E1264" s="49"/>
      <c r="F1264" s="49"/>
      <c r="G1264" s="49"/>
      <c r="H1264" s="49"/>
      <c r="I1264" s="49"/>
      <c r="J1264" s="49"/>
      <c r="K1264" s="49"/>
      <c r="L1264" s="49"/>
      <c r="M1264" s="49"/>
      <c r="N1264" s="49"/>
      <c r="O1264" s="49"/>
      <c r="P1264" s="49"/>
      <c r="Q1264" s="49"/>
      <c r="R1264" s="49"/>
      <c r="S1264" s="49"/>
      <c r="T1264" s="49"/>
      <c r="U1264" s="49"/>
      <c r="V1264" s="49"/>
      <c r="W1264" s="49"/>
      <c r="X1264" s="49"/>
      <c r="Y1264" s="49"/>
    </row>
    <row r="1265" spans="1:25" ht="13.2" x14ac:dyDescent="0.25">
      <c r="A1265" s="45"/>
      <c r="B1265" s="46"/>
      <c r="C1265" s="47"/>
      <c r="D1265" s="47"/>
      <c r="E1265" s="49"/>
      <c r="F1265" s="49"/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  <c r="X1265" s="49"/>
      <c r="Y1265" s="49"/>
    </row>
    <row r="1266" spans="1:25" ht="13.2" x14ac:dyDescent="0.25">
      <c r="A1266" s="45"/>
      <c r="B1266" s="46"/>
      <c r="C1266" s="47"/>
      <c r="D1266" s="47"/>
      <c r="E1266" s="49"/>
      <c r="F1266" s="49"/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  <c r="W1266" s="49"/>
      <c r="X1266" s="49"/>
      <c r="Y1266" s="49"/>
    </row>
    <row r="1267" spans="1:25" ht="13.2" x14ac:dyDescent="0.25">
      <c r="A1267" s="45"/>
      <c r="B1267" s="46"/>
      <c r="C1267" s="47"/>
      <c r="D1267" s="47"/>
      <c r="E1267" s="49"/>
      <c r="F1267" s="49"/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  <c r="X1267" s="49"/>
      <c r="Y1267" s="49"/>
    </row>
    <row r="1268" spans="1:25" ht="13.2" x14ac:dyDescent="0.25">
      <c r="A1268" s="45"/>
      <c r="B1268" s="46"/>
      <c r="C1268" s="47"/>
      <c r="D1268" s="47"/>
      <c r="E1268" s="49"/>
      <c r="F1268" s="49"/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  <c r="X1268" s="49"/>
      <c r="Y1268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W1754"/>
  <sheetViews>
    <sheetView workbookViewId="0"/>
  </sheetViews>
  <sheetFormatPr defaultColWidth="14.44140625" defaultRowHeight="15.75" customHeight="1" x14ac:dyDescent="0.25"/>
  <cols>
    <col min="1" max="1" width="6.77734375" customWidth="1"/>
    <col min="2" max="2" width="53.44140625" customWidth="1"/>
    <col min="3" max="3" width="18.109375" customWidth="1"/>
    <col min="4" max="4" width="22.33203125" customWidth="1"/>
    <col min="5" max="5" width="11.33203125" customWidth="1"/>
    <col min="6" max="6" width="10.6640625" customWidth="1"/>
    <col min="7" max="7" width="9.109375" customWidth="1"/>
    <col min="8" max="9" width="8.77734375" customWidth="1"/>
    <col min="10" max="10" width="9" customWidth="1"/>
    <col min="11" max="11" width="8.33203125" customWidth="1"/>
    <col min="12" max="13" width="8.44140625" customWidth="1"/>
    <col min="14" max="14" width="8.109375" customWidth="1"/>
    <col min="15" max="15" width="7.6640625" customWidth="1"/>
    <col min="16" max="16" width="8" customWidth="1"/>
    <col min="17" max="17" width="6.6640625" customWidth="1"/>
    <col min="18" max="18" width="6.33203125" customWidth="1"/>
    <col min="19" max="19" width="5.77734375" customWidth="1"/>
    <col min="20" max="20" width="6.33203125" customWidth="1"/>
    <col min="21" max="21" width="6.44140625" customWidth="1"/>
    <col min="22" max="22" width="7.77734375" customWidth="1"/>
    <col min="23" max="23" width="6" customWidth="1"/>
  </cols>
  <sheetData>
    <row r="1" spans="1:23" ht="15.75" customHeight="1" x14ac:dyDescent="0.25">
      <c r="A1" s="57" t="s">
        <v>0</v>
      </c>
      <c r="B1" s="58" t="s">
        <v>1</v>
      </c>
      <c r="C1" s="44" t="s">
        <v>2</v>
      </c>
      <c r="D1" s="44" t="s">
        <v>3</v>
      </c>
      <c r="E1" s="57" t="s">
        <v>195</v>
      </c>
      <c r="F1" s="57" t="s">
        <v>9</v>
      </c>
      <c r="G1" s="57" t="s">
        <v>14</v>
      </c>
      <c r="H1" s="57" t="s">
        <v>17</v>
      </c>
      <c r="I1" s="57" t="s">
        <v>20</v>
      </c>
      <c r="J1" s="57" t="s">
        <v>23</v>
      </c>
      <c r="K1" s="57" t="s">
        <v>26</v>
      </c>
      <c r="L1" s="57" t="s">
        <v>29</v>
      </c>
      <c r="M1" s="57" t="s">
        <v>33</v>
      </c>
      <c r="N1" s="57" t="s">
        <v>37</v>
      </c>
      <c r="O1" s="57"/>
      <c r="P1" s="57"/>
      <c r="Q1" s="57"/>
      <c r="R1" s="57"/>
      <c r="S1" s="57"/>
      <c r="T1" s="57"/>
      <c r="U1" s="57"/>
      <c r="V1" s="57"/>
      <c r="W1" s="57"/>
    </row>
    <row r="2" spans="1:23" ht="15.75" customHeight="1" x14ac:dyDescent="0.25">
      <c r="A2" s="59">
        <v>1</v>
      </c>
      <c r="B2" s="60" t="s">
        <v>196</v>
      </c>
      <c r="C2" s="16"/>
      <c r="D2" s="16" t="s">
        <v>107</v>
      </c>
      <c r="E2" s="61" t="s">
        <v>19</v>
      </c>
      <c r="F2" s="59">
        <v>40</v>
      </c>
      <c r="G2" s="62"/>
      <c r="H2" s="62"/>
      <c r="I2" s="62"/>
      <c r="J2" s="62"/>
      <c r="K2" s="62"/>
      <c r="L2" s="62"/>
      <c r="M2" s="62"/>
      <c r="N2" s="62"/>
      <c r="O2" s="63"/>
      <c r="P2" s="63"/>
      <c r="Q2" s="63"/>
      <c r="R2" s="63"/>
      <c r="S2" s="63"/>
      <c r="T2" s="63"/>
      <c r="U2" s="63"/>
      <c r="V2" s="63"/>
      <c r="W2" s="63"/>
    </row>
    <row r="3" spans="1:23" ht="15.75" customHeight="1" x14ac:dyDescent="0.25">
      <c r="A3" s="59">
        <v>2</v>
      </c>
      <c r="B3" s="60" t="s">
        <v>197</v>
      </c>
      <c r="C3" s="16"/>
      <c r="D3" s="16" t="s">
        <v>107</v>
      </c>
      <c r="E3" s="61" t="s">
        <v>19</v>
      </c>
      <c r="F3" s="59">
        <v>30</v>
      </c>
      <c r="G3" s="62"/>
      <c r="H3" s="62"/>
      <c r="I3" s="62"/>
      <c r="J3" s="62"/>
      <c r="K3" s="62"/>
      <c r="L3" s="62"/>
      <c r="M3" s="62"/>
      <c r="N3" s="62"/>
      <c r="O3" s="63"/>
      <c r="P3" s="63"/>
      <c r="Q3" s="63"/>
      <c r="R3" s="63"/>
      <c r="S3" s="63"/>
      <c r="T3" s="63"/>
      <c r="U3" s="63"/>
      <c r="V3" s="63"/>
      <c r="W3" s="63"/>
    </row>
    <row r="4" spans="1:23" ht="15.75" customHeight="1" x14ac:dyDescent="0.25">
      <c r="A4" s="59">
        <v>3</v>
      </c>
      <c r="B4" s="60" t="s">
        <v>198</v>
      </c>
      <c r="C4" s="16"/>
      <c r="D4" s="16" t="s">
        <v>107</v>
      </c>
      <c r="E4" s="61" t="s">
        <v>19</v>
      </c>
      <c r="F4" s="59">
        <v>35</v>
      </c>
      <c r="G4" s="62"/>
      <c r="H4" s="62"/>
      <c r="I4" s="62"/>
      <c r="J4" s="62"/>
      <c r="K4" s="62"/>
      <c r="L4" s="62"/>
      <c r="M4" s="62"/>
      <c r="N4" s="62"/>
      <c r="O4" s="63"/>
      <c r="P4" s="63"/>
      <c r="Q4" s="64"/>
      <c r="R4" s="64"/>
      <c r="S4" s="64"/>
      <c r="T4" s="64"/>
      <c r="U4" s="64"/>
      <c r="V4" s="64"/>
      <c r="W4" s="63"/>
    </row>
    <row r="5" spans="1:23" ht="15.75" customHeight="1" x14ac:dyDescent="0.25">
      <c r="A5" s="59">
        <v>4</v>
      </c>
      <c r="B5" s="60" t="s">
        <v>199</v>
      </c>
      <c r="C5" s="9"/>
      <c r="D5" s="16" t="s">
        <v>107</v>
      </c>
      <c r="E5" s="61" t="s">
        <v>19</v>
      </c>
      <c r="F5" s="59">
        <v>800</v>
      </c>
      <c r="G5" s="65"/>
      <c r="H5" s="65"/>
      <c r="I5" s="65"/>
      <c r="J5" s="65"/>
      <c r="K5" s="65"/>
      <c r="L5" s="65"/>
      <c r="M5" s="65"/>
      <c r="N5" s="65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59">
        <v>5</v>
      </c>
      <c r="B6" s="60" t="s">
        <v>200</v>
      </c>
      <c r="C6" s="9"/>
      <c r="D6" s="16" t="s">
        <v>107</v>
      </c>
      <c r="E6" s="61" t="s">
        <v>19</v>
      </c>
      <c r="F6" s="59">
        <v>545</v>
      </c>
      <c r="G6" s="65"/>
      <c r="H6" s="65"/>
      <c r="I6" s="65"/>
      <c r="J6" s="65"/>
      <c r="K6" s="65"/>
      <c r="L6" s="65"/>
      <c r="M6" s="65"/>
      <c r="N6" s="65"/>
      <c r="O6" s="64"/>
      <c r="P6" s="64"/>
      <c r="Q6" s="64"/>
      <c r="R6" s="64"/>
      <c r="S6" s="64"/>
      <c r="T6" s="64"/>
      <c r="U6" s="64"/>
      <c r="V6" s="64"/>
      <c r="W6" s="64"/>
    </row>
    <row r="7" spans="1:23" ht="15.75" customHeight="1" x14ac:dyDescent="0.25">
      <c r="A7" s="59">
        <v>6</v>
      </c>
      <c r="B7" s="60" t="s">
        <v>201</v>
      </c>
      <c r="C7" s="9"/>
      <c r="D7" s="16" t="s">
        <v>107</v>
      </c>
      <c r="E7" s="61" t="s">
        <v>19</v>
      </c>
      <c r="F7" s="59">
        <v>360</v>
      </c>
      <c r="G7" s="65"/>
      <c r="H7" s="65"/>
      <c r="I7" s="65"/>
      <c r="J7" s="65"/>
      <c r="K7" s="65"/>
      <c r="L7" s="65"/>
      <c r="M7" s="65"/>
      <c r="N7" s="65"/>
      <c r="O7" s="64"/>
      <c r="P7" s="64"/>
      <c r="Q7" s="64"/>
      <c r="R7" s="64"/>
      <c r="S7" s="64"/>
      <c r="T7" s="64"/>
      <c r="U7" s="64"/>
      <c r="V7" s="64"/>
      <c r="W7" s="64"/>
    </row>
    <row r="8" spans="1:23" ht="15.75" customHeight="1" x14ac:dyDescent="0.25">
      <c r="A8" s="59">
        <v>7</v>
      </c>
      <c r="B8" s="60" t="s">
        <v>202</v>
      </c>
      <c r="C8" s="9"/>
      <c r="D8" s="9" t="s">
        <v>108</v>
      </c>
      <c r="E8" s="61" t="s">
        <v>19</v>
      </c>
      <c r="F8" s="59">
        <v>160</v>
      </c>
      <c r="G8" s="65"/>
      <c r="H8" s="65"/>
      <c r="I8" s="65"/>
      <c r="J8" s="65"/>
      <c r="K8" s="65"/>
      <c r="L8" s="65"/>
      <c r="M8" s="65"/>
      <c r="N8" s="65"/>
      <c r="O8" s="64"/>
      <c r="P8" s="64"/>
      <c r="Q8" s="64"/>
      <c r="R8" s="64"/>
      <c r="S8" s="64"/>
      <c r="T8" s="64"/>
      <c r="U8" s="64"/>
      <c r="V8" s="64"/>
      <c r="W8" s="64"/>
    </row>
    <row r="9" spans="1:23" ht="15.75" customHeight="1" x14ac:dyDescent="0.25">
      <c r="A9" s="59">
        <v>8</v>
      </c>
      <c r="B9" s="60" t="s">
        <v>203</v>
      </c>
      <c r="C9" s="9"/>
      <c r="D9" s="9" t="s">
        <v>83</v>
      </c>
      <c r="E9" s="61" t="s">
        <v>19</v>
      </c>
      <c r="F9" s="59">
        <v>30</v>
      </c>
      <c r="G9" s="65"/>
      <c r="H9" s="65"/>
      <c r="I9" s="65"/>
      <c r="J9" s="65"/>
      <c r="K9" s="65"/>
      <c r="L9" s="65"/>
      <c r="M9" s="65"/>
      <c r="N9" s="65"/>
      <c r="O9" s="64"/>
      <c r="P9" s="64"/>
      <c r="Q9" s="64"/>
      <c r="R9" s="64"/>
      <c r="S9" s="64"/>
      <c r="T9" s="64"/>
      <c r="U9" s="64"/>
      <c r="V9" s="64"/>
      <c r="W9" s="64"/>
    </row>
    <row r="10" spans="1:23" ht="15.75" customHeight="1" x14ac:dyDescent="0.25">
      <c r="A10" s="59">
        <v>9</v>
      </c>
      <c r="B10" s="60" t="s">
        <v>204</v>
      </c>
      <c r="C10" s="9"/>
      <c r="D10" s="9" t="s">
        <v>83</v>
      </c>
      <c r="E10" s="61" t="s">
        <v>19</v>
      </c>
      <c r="F10" s="59">
        <v>115</v>
      </c>
      <c r="G10" s="65"/>
      <c r="H10" s="65"/>
      <c r="I10" s="65"/>
      <c r="J10" s="65"/>
      <c r="K10" s="65"/>
      <c r="L10" s="65"/>
      <c r="M10" s="65"/>
      <c r="N10" s="65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15.75" customHeight="1" x14ac:dyDescent="0.25">
      <c r="A11" s="59">
        <v>10</v>
      </c>
      <c r="B11" s="60" t="s">
        <v>205</v>
      </c>
      <c r="C11" s="9"/>
      <c r="D11" s="9" t="s">
        <v>83</v>
      </c>
      <c r="E11" s="61" t="s">
        <v>19</v>
      </c>
      <c r="F11" s="59">
        <v>880</v>
      </c>
      <c r="G11" s="65"/>
      <c r="H11" s="65"/>
      <c r="I11" s="65"/>
      <c r="J11" s="65"/>
      <c r="K11" s="65"/>
      <c r="L11" s="65"/>
      <c r="M11" s="65"/>
      <c r="N11" s="65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15.75" customHeight="1" x14ac:dyDescent="0.25">
      <c r="A12" s="59">
        <v>11</v>
      </c>
      <c r="B12" s="60" t="s">
        <v>206</v>
      </c>
      <c r="C12" s="16"/>
      <c r="D12" s="16" t="s">
        <v>83</v>
      </c>
      <c r="E12" s="61" t="s">
        <v>19</v>
      </c>
      <c r="F12" s="59">
        <v>205</v>
      </c>
      <c r="G12" s="65"/>
      <c r="H12" s="65"/>
      <c r="I12" s="65"/>
      <c r="J12" s="65"/>
      <c r="K12" s="65"/>
      <c r="L12" s="65"/>
      <c r="M12" s="65"/>
      <c r="N12" s="65"/>
      <c r="O12" s="64"/>
      <c r="P12" s="64"/>
      <c r="Q12" s="64"/>
      <c r="R12" s="64"/>
      <c r="S12" s="64"/>
      <c r="T12" s="64"/>
      <c r="U12" s="64"/>
      <c r="V12" s="64"/>
      <c r="W12" s="64"/>
    </row>
    <row r="13" spans="1:23" ht="15.75" customHeight="1" x14ac:dyDescent="0.25">
      <c r="A13" s="59">
        <v>12</v>
      </c>
      <c r="B13" s="60" t="s">
        <v>207</v>
      </c>
      <c r="C13" s="9"/>
      <c r="D13" s="9" t="s">
        <v>83</v>
      </c>
      <c r="E13" s="61" t="s">
        <v>19</v>
      </c>
      <c r="F13" s="59">
        <v>257</v>
      </c>
      <c r="G13" s="65"/>
      <c r="H13" s="65"/>
      <c r="I13" s="65"/>
      <c r="J13" s="65"/>
      <c r="K13" s="65"/>
      <c r="L13" s="65"/>
      <c r="M13" s="65"/>
      <c r="N13" s="65"/>
      <c r="O13" s="64"/>
      <c r="P13" s="64"/>
      <c r="Q13" s="64"/>
      <c r="R13" s="64"/>
      <c r="S13" s="64"/>
      <c r="T13" s="64"/>
      <c r="U13" s="64"/>
      <c r="V13" s="64"/>
      <c r="W13" s="64"/>
    </row>
    <row r="14" spans="1:23" ht="15.75" customHeight="1" x14ac:dyDescent="0.25">
      <c r="A14" s="59">
        <v>13</v>
      </c>
      <c r="B14" s="60" t="s">
        <v>208</v>
      </c>
      <c r="C14" s="9"/>
      <c r="D14" s="9" t="s">
        <v>83</v>
      </c>
      <c r="E14" s="61" t="s">
        <v>19</v>
      </c>
      <c r="F14" s="59">
        <v>80</v>
      </c>
      <c r="G14" s="65"/>
      <c r="H14" s="65"/>
      <c r="I14" s="65"/>
      <c r="J14" s="65"/>
      <c r="K14" s="65"/>
      <c r="L14" s="65"/>
      <c r="M14" s="65"/>
      <c r="N14" s="65"/>
      <c r="O14" s="66"/>
      <c r="P14" s="64"/>
      <c r="Q14" s="64"/>
      <c r="R14" s="64"/>
      <c r="S14" s="64"/>
      <c r="T14" s="64"/>
      <c r="U14" s="64"/>
      <c r="V14" s="64"/>
      <c r="W14" s="64"/>
    </row>
    <row r="15" spans="1:23" ht="15.75" customHeight="1" x14ac:dyDescent="0.25">
      <c r="A15" s="59" t="s">
        <v>113</v>
      </c>
      <c r="B15" s="60" t="s">
        <v>209</v>
      </c>
      <c r="C15" s="9"/>
      <c r="D15" s="9" t="s">
        <v>83</v>
      </c>
      <c r="E15" s="61" t="s">
        <v>19</v>
      </c>
      <c r="F15" s="59">
        <v>256</v>
      </c>
      <c r="G15" s="65"/>
      <c r="H15" s="65"/>
      <c r="I15" s="65"/>
      <c r="J15" s="65"/>
      <c r="K15" s="65"/>
      <c r="L15" s="65"/>
      <c r="M15" s="65"/>
      <c r="N15" s="65"/>
      <c r="O15" s="66"/>
      <c r="P15" s="64"/>
      <c r="Q15" s="64"/>
      <c r="R15" s="64"/>
      <c r="S15" s="64"/>
      <c r="T15" s="64"/>
      <c r="U15" s="64"/>
      <c r="V15" s="64"/>
      <c r="W15" s="64"/>
    </row>
    <row r="16" spans="1:23" ht="15.75" customHeight="1" x14ac:dyDescent="0.25">
      <c r="A16" s="59">
        <v>14</v>
      </c>
      <c r="B16" s="60" t="s">
        <v>210</v>
      </c>
      <c r="C16" s="9"/>
      <c r="D16" s="9" t="s">
        <v>21</v>
      </c>
      <c r="E16" s="61" t="s">
        <v>19</v>
      </c>
      <c r="F16" s="59">
        <v>226</v>
      </c>
      <c r="G16" s="62"/>
      <c r="H16" s="62"/>
      <c r="I16" s="65"/>
      <c r="J16" s="62"/>
      <c r="K16" s="62"/>
      <c r="L16" s="62"/>
      <c r="M16" s="62"/>
      <c r="N16" s="62"/>
      <c r="O16" s="63"/>
      <c r="P16" s="63"/>
      <c r="Q16" s="64"/>
      <c r="R16" s="66"/>
      <c r="S16" s="66"/>
      <c r="T16" s="66"/>
      <c r="U16" s="66"/>
      <c r="V16" s="66"/>
      <c r="W16" s="63"/>
    </row>
    <row r="17" spans="1:23" ht="15.75" customHeight="1" x14ac:dyDescent="0.25">
      <c r="A17" s="59">
        <v>15</v>
      </c>
      <c r="B17" s="60" t="s">
        <v>211</v>
      </c>
      <c r="C17" s="9"/>
      <c r="D17" s="9" t="s">
        <v>21</v>
      </c>
      <c r="E17" s="61" t="s">
        <v>19</v>
      </c>
      <c r="F17" s="59">
        <v>20</v>
      </c>
      <c r="G17" s="62"/>
      <c r="H17" s="62"/>
      <c r="I17" s="65"/>
      <c r="J17" s="62"/>
      <c r="K17" s="62"/>
      <c r="L17" s="62"/>
      <c r="M17" s="62"/>
      <c r="N17" s="62"/>
      <c r="O17" s="63"/>
      <c r="P17" s="63"/>
      <c r="Q17" s="66"/>
      <c r="R17" s="66"/>
      <c r="S17" s="66"/>
      <c r="T17" s="66"/>
      <c r="U17" s="66"/>
      <c r="V17" s="64"/>
      <c r="W17" s="63"/>
    </row>
    <row r="18" spans="1:23" ht="15.75" customHeight="1" x14ac:dyDescent="0.25">
      <c r="A18" s="59">
        <v>16</v>
      </c>
      <c r="B18" s="60" t="s">
        <v>212</v>
      </c>
      <c r="C18" s="9"/>
      <c r="D18" s="9" t="s">
        <v>21</v>
      </c>
      <c r="E18" s="61" t="s">
        <v>19</v>
      </c>
      <c r="F18" s="59">
        <v>1306</v>
      </c>
      <c r="G18" s="65"/>
      <c r="H18" s="65"/>
      <c r="I18" s="65"/>
      <c r="J18" s="65"/>
      <c r="K18" s="65"/>
      <c r="L18" s="65"/>
      <c r="M18" s="65"/>
      <c r="N18" s="65"/>
      <c r="O18" s="64"/>
      <c r="P18" s="64"/>
      <c r="Q18" s="64"/>
      <c r="R18" s="64"/>
      <c r="S18" s="64"/>
      <c r="T18" s="64"/>
      <c r="U18" s="64"/>
      <c r="V18" s="64"/>
      <c r="W18" s="64"/>
    </row>
    <row r="19" spans="1:23" ht="15.75" customHeight="1" x14ac:dyDescent="0.25">
      <c r="A19" s="59">
        <v>17</v>
      </c>
      <c r="B19" s="60" t="s">
        <v>213</v>
      </c>
      <c r="C19" s="9"/>
      <c r="D19" s="9" t="s">
        <v>21</v>
      </c>
      <c r="E19" s="61" t="s">
        <v>19</v>
      </c>
      <c r="F19" s="59">
        <v>80</v>
      </c>
      <c r="G19" s="65"/>
      <c r="H19" s="65"/>
      <c r="I19" s="65"/>
      <c r="J19" s="65"/>
      <c r="K19" s="65"/>
      <c r="L19" s="65"/>
      <c r="M19" s="65"/>
      <c r="N19" s="65"/>
      <c r="O19" s="64"/>
      <c r="P19" s="64"/>
      <c r="Q19" s="64"/>
      <c r="R19" s="64"/>
      <c r="S19" s="64"/>
      <c r="T19" s="64"/>
      <c r="U19" s="64"/>
      <c r="V19" s="64"/>
      <c r="W19" s="64"/>
    </row>
    <row r="20" spans="1:23" ht="15.75" customHeight="1" x14ac:dyDescent="0.25">
      <c r="A20" s="59">
        <v>18</v>
      </c>
      <c r="B20" s="60" t="s">
        <v>214</v>
      </c>
      <c r="C20" s="9"/>
      <c r="D20" s="9" t="s">
        <v>21</v>
      </c>
      <c r="E20" s="61" t="s">
        <v>19</v>
      </c>
      <c r="F20" s="59">
        <v>410</v>
      </c>
      <c r="G20" s="65"/>
      <c r="H20" s="65"/>
      <c r="I20" s="65"/>
      <c r="J20" s="65"/>
      <c r="K20" s="65"/>
      <c r="L20" s="65"/>
      <c r="M20" s="65"/>
      <c r="N20" s="65"/>
      <c r="O20" s="64"/>
      <c r="P20" s="64"/>
      <c r="Q20" s="64"/>
      <c r="R20" s="64"/>
      <c r="S20" s="64"/>
      <c r="T20" s="64"/>
      <c r="U20" s="64"/>
      <c r="V20" s="64"/>
      <c r="W20" s="64"/>
    </row>
    <row r="21" spans="1:23" ht="15.75" customHeight="1" x14ac:dyDescent="0.25">
      <c r="A21" s="59">
        <v>19</v>
      </c>
      <c r="B21" s="60" t="s">
        <v>215</v>
      </c>
      <c r="C21" s="9"/>
      <c r="D21" s="9" t="s">
        <v>54</v>
      </c>
      <c r="E21" s="61" t="s">
        <v>19</v>
      </c>
      <c r="F21" s="59">
        <v>15</v>
      </c>
      <c r="G21" s="65"/>
      <c r="H21" s="65"/>
      <c r="I21" s="65"/>
      <c r="J21" s="65"/>
      <c r="K21" s="65"/>
      <c r="L21" s="62"/>
      <c r="M21" s="65"/>
      <c r="N21" s="65"/>
      <c r="O21" s="64"/>
      <c r="P21" s="64"/>
      <c r="Q21" s="64"/>
      <c r="R21" s="64"/>
      <c r="S21" s="64"/>
      <c r="T21" s="64"/>
      <c r="U21" s="64"/>
      <c r="V21" s="64"/>
      <c r="W21" s="64"/>
    </row>
    <row r="22" spans="1:23" ht="15.75" customHeight="1" x14ac:dyDescent="0.25">
      <c r="A22" s="59">
        <v>20</v>
      </c>
      <c r="B22" s="60" t="s">
        <v>216</v>
      </c>
      <c r="C22" s="9"/>
      <c r="D22" s="9" t="s">
        <v>54</v>
      </c>
      <c r="E22" s="61" t="s">
        <v>19</v>
      </c>
      <c r="F22" s="59">
        <v>40</v>
      </c>
      <c r="G22" s="65"/>
      <c r="H22" s="65"/>
      <c r="I22" s="65"/>
      <c r="J22" s="65"/>
      <c r="K22" s="65"/>
      <c r="L22" s="62"/>
      <c r="M22" s="65"/>
      <c r="N22" s="65"/>
      <c r="O22" s="64"/>
      <c r="P22" s="64"/>
      <c r="Q22" s="64"/>
      <c r="R22" s="64"/>
      <c r="S22" s="64"/>
      <c r="T22" s="64"/>
      <c r="U22" s="64"/>
      <c r="V22" s="64"/>
      <c r="W22" s="64"/>
    </row>
    <row r="23" spans="1:23" ht="15.75" customHeight="1" x14ac:dyDescent="0.25">
      <c r="A23" s="59">
        <v>21</v>
      </c>
      <c r="B23" s="60" t="s">
        <v>217</v>
      </c>
      <c r="C23" s="9"/>
      <c r="D23" s="9" t="s">
        <v>54</v>
      </c>
      <c r="E23" s="61" t="s">
        <v>19</v>
      </c>
      <c r="F23" s="67">
        <v>154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34"/>
      <c r="R23" s="64"/>
      <c r="S23" s="64"/>
      <c r="T23" s="64"/>
      <c r="U23" s="34"/>
      <c r="V23" s="64"/>
      <c r="W23" s="64"/>
    </row>
    <row r="24" spans="1:23" ht="15.75" customHeight="1" x14ac:dyDescent="0.25">
      <c r="A24" s="59">
        <v>22</v>
      </c>
      <c r="B24" s="60" t="s">
        <v>218</v>
      </c>
      <c r="C24" s="9"/>
      <c r="D24" s="9" t="s">
        <v>24</v>
      </c>
      <c r="E24" s="61" t="s">
        <v>19</v>
      </c>
      <c r="F24" s="59">
        <v>100</v>
      </c>
      <c r="G24" s="65"/>
      <c r="H24" s="65"/>
      <c r="I24" s="65"/>
      <c r="J24" s="65"/>
      <c r="K24" s="65"/>
      <c r="L24" s="62"/>
      <c r="M24" s="65"/>
      <c r="N24" s="65"/>
      <c r="O24" s="64"/>
      <c r="P24" s="64"/>
      <c r="Q24" s="64"/>
      <c r="R24" s="68"/>
      <c r="S24" s="64"/>
      <c r="T24" s="64"/>
      <c r="U24" s="64"/>
      <c r="V24" s="64"/>
      <c r="W24" s="64"/>
    </row>
    <row r="25" spans="1:23" ht="15.75" customHeight="1" x14ac:dyDescent="0.25">
      <c r="A25" s="59">
        <v>23</v>
      </c>
      <c r="B25" s="60" t="s">
        <v>219</v>
      </c>
      <c r="C25" s="9"/>
      <c r="D25" s="9" t="s">
        <v>24</v>
      </c>
      <c r="E25" s="61" t="s">
        <v>19</v>
      </c>
      <c r="F25" s="59">
        <v>330</v>
      </c>
      <c r="G25" s="65"/>
      <c r="H25" s="65"/>
      <c r="I25" s="65"/>
      <c r="J25" s="65"/>
      <c r="K25" s="65"/>
      <c r="L25" s="62"/>
      <c r="M25" s="65"/>
      <c r="N25" s="65"/>
      <c r="O25" s="64"/>
      <c r="P25" s="64"/>
      <c r="Q25" s="64"/>
      <c r="R25" s="68"/>
      <c r="S25" s="64"/>
      <c r="T25" s="64"/>
      <c r="U25" s="64"/>
      <c r="V25" s="64"/>
      <c r="W25" s="64"/>
    </row>
    <row r="26" spans="1:23" ht="15.75" customHeight="1" x14ac:dyDescent="0.25">
      <c r="A26" s="59">
        <v>24</v>
      </c>
      <c r="B26" s="60" t="s">
        <v>220</v>
      </c>
      <c r="C26" s="9"/>
      <c r="D26" s="9" t="s">
        <v>24</v>
      </c>
      <c r="E26" s="61" t="s">
        <v>19</v>
      </c>
      <c r="F26" s="59">
        <v>27</v>
      </c>
      <c r="G26" s="65"/>
      <c r="H26" s="65"/>
      <c r="I26" s="65"/>
      <c r="J26" s="65"/>
      <c r="K26" s="65"/>
      <c r="L26" s="62"/>
      <c r="M26" s="65"/>
      <c r="N26" s="65"/>
      <c r="O26" s="64"/>
      <c r="P26" s="64"/>
      <c r="Q26" s="64"/>
      <c r="R26" s="64"/>
      <c r="S26" s="64"/>
      <c r="T26" s="64"/>
      <c r="U26" s="64"/>
      <c r="V26" s="64"/>
      <c r="W26" s="64"/>
    </row>
    <row r="27" spans="1:23" ht="15.75" customHeight="1" x14ac:dyDescent="0.25">
      <c r="A27" s="59" t="s">
        <v>151</v>
      </c>
      <c r="B27" s="60" t="s">
        <v>221</v>
      </c>
      <c r="C27" s="9"/>
      <c r="D27" s="9" t="s">
        <v>24</v>
      </c>
      <c r="E27" s="61" t="s">
        <v>19</v>
      </c>
      <c r="F27" s="59">
        <v>60</v>
      </c>
      <c r="G27" s="65"/>
      <c r="H27" s="65"/>
      <c r="I27" s="65"/>
      <c r="J27" s="65"/>
      <c r="K27" s="65"/>
      <c r="L27" s="62"/>
      <c r="M27" s="65"/>
      <c r="N27" s="65"/>
      <c r="O27" s="64"/>
      <c r="P27" s="64"/>
      <c r="Q27" s="64"/>
      <c r="R27" s="64"/>
      <c r="S27" s="64"/>
      <c r="T27" s="64"/>
      <c r="U27" s="64"/>
      <c r="V27" s="64"/>
      <c r="W27" s="64"/>
    </row>
    <row r="28" spans="1:23" ht="15.75" customHeight="1" x14ac:dyDescent="0.25">
      <c r="A28" s="61">
        <v>25</v>
      </c>
      <c r="B28" s="60" t="s">
        <v>222</v>
      </c>
      <c r="C28" s="9"/>
      <c r="D28" s="9" t="s">
        <v>24</v>
      </c>
      <c r="E28" s="61" t="s">
        <v>19</v>
      </c>
      <c r="F28" s="65"/>
      <c r="G28" s="64"/>
      <c r="H28" s="64"/>
      <c r="I28" s="61">
        <v>30</v>
      </c>
      <c r="J28" s="61">
        <v>35</v>
      </c>
      <c r="K28" s="61">
        <v>15</v>
      </c>
      <c r="L28" s="64"/>
      <c r="M28" s="64"/>
      <c r="N28" s="64"/>
      <c r="O28" s="64"/>
      <c r="P28" s="64"/>
      <c r="Q28" s="64"/>
      <c r="R28" s="66"/>
      <c r="S28" s="66"/>
      <c r="T28" s="66"/>
      <c r="U28" s="64"/>
      <c r="V28" s="64"/>
      <c r="W28" s="64"/>
    </row>
    <row r="29" spans="1:23" ht="15.75" customHeight="1" x14ac:dyDescent="0.25">
      <c r="A29" s="59">
        <v>26</v>
      </c>
      <c r="B29" s="60" t="s">
        <v>223</v>
      </c>
      <c r="C29" s="9"/>
      <c r="D29" s="9" t="s">
        <v>49</v>
      </c>
      <c r="E29" s="61" t="s">
        <v>19</v>
      </c>
      <c r="F29" s="59">
        <v>230</v>
      </c>
      <c r="G29" s="65"/>
      <c r="H29" s="65"/>
      <c r="I29" s="65"/>
      <c r="J29" s="65"/>
      <c r="K29" s="65"/>
      <c r="L29" s="62"/>
      <c r="M29" s="65"/>
      <c r="N29" s="65"/>
      <c r="O29" s="61"/>
      <c r="P29" s="64"/>
      <c r="Q29" s="64"/>
      <c r="R29" s="64"/>
      <c r="S29" s="64"/>
      <c r="T29" s="64"/>
      <c r="U29" s="64"/>
      <c r="V29" s="64"/>
      <c r="W29" s="64"/>
    </row>
    <row r="30" spans="1:23" ht="15.75" customHeight="1" x14ac:dyDescent="0.25">
      <c r="A30" s="59">
        <v>27</v>
      </c>
      <c r="B30" s="60" t="s">
        <v>224</v>
      </c>
      <c r="C30" s="9"/>
      <c r="D30" s="9" t="s">
        <v>49</v>
      </c>
      <c r="E30" s="61" t="s">
        <v>19</v>
      </c>
      <c r="F30" s="59">
        <v>0</v>
      </c>
      <c r="G30" s="65"/>
      <c r="H30" s="65"/>
      <c r="I30" s="65"/>
      <c r="J30" s="65"/>
      <c r="K30" s="65"/>
      <c r="L30" s="62"/>
      <c r="M30" s="65"/>
      <c r="N30" s="65"/>
      <c r="O30" s="66"/>
      <c r="P30" s="64"/>
      <c r="Q30" s="64"/>
      <c r="R30" s="64"/>
      <c r="S30" s="64"/>
      <c r="T30" s="64"/>
      <c r="U30" s="64"/>
      <c r="V30" s="64"/>
      <c r="W30" s="64"/>
    </row>
    <row r="31" spans="1:23" ht="15.75" customHeight="1" x14ac:dyDescent="0.25">
      <c r="A31" s="59">
        <v>28</v>
      </c>
      <c r="B31" s="60" t="s">
        <v>225</v>
      </c>
      <c r="C31" s="9"/>
      <c r="D31" s="9" t="s">
        <v>91</v>
      </c>
      <c r="E31" s="61" t="s">
        <v>19</v>
      </c>
      <c r="F31" s="59">
        <v>355</v>
      </c>
      <c r="G31" s="65"/>
      <c r="H31" s="65"/>
      <c r="I31" s="65"/>
      <c r="J31" s="65"/>
      <c r="K31" s="65"/>
      <c r="L31" s="65"/>
      <c r="M31" s="65"/>
      <c r="N31" s="65"/>
      <c r="O31" s="64"/>
      <c r="P31" s="64"/>
      <c r="Q31" s="64"/>
      <c r="R31" s="64"/>
      <c r="S31" s="64"/>
      <c r="T31" s="64"/>
      <c r="U31" s="64"/>
      <c r="V31" s="64"/>
      <c r="W31" s="64"/>
    </row>
    <row r="32" spans="1:23" ht="15.75" customHeight="1" x14ac:dyDescent="0.25">
      <c r="A32" s="59">
        <v>29</v>
      </c>
      <c r="B32" s="60" t="s">
        <v>226</v>
      </c>
      <c r="C32" s="9"/>
      <c r="D32" s="9" t="s">
        <v>58</v>
      </c>
      <c r="E32" s="61" t="s">
        <v>19</v>
      </c>
      <c r="F32" s="59">
        <v>95</v>
      </c>
      <c r="G32" s="65"/>
      <c r="H32" s="65"/>
      <c r="I32" s="65"/>
      <c r="J32" s="65"/>
      <c r="K32" s="65"/>
      <c r="L32" s="62"/>
      <c r="M32" s="65"/>
      <c r="N32" s="65"/>
      <c r="O32" s="64"/>
      <c r="P32" s="64"/>
      <c r="Q32" s="64"/>
      <c r="R32" s="66"/>
      <c r="S32" s="66"/>
      <c r="T32" s="66"/>
      <c r="U32" s="66"/>
      <c r="V32" s="64"/>
      <c r="W32" s="64"/>
    </row>
    <row r="33" spans="1:23" ht="15.75" customHeight="1" x14ac:dyDescent="0.25">
      <c r="A33" s="59">
        <v>30</v>
      </c>
      <c r="B33" s="60" t="s">
        <v>227</v>
      </c>
      <c r="C33" s="9"/>
      <c r="D33" s="9" t="s">
        <v>58</v>
      </c>
      <c r="E33" s="61" t="s">
        <v>19</v>
      </c>
      <c r="F33" s="59">
        <v>0</v>
      </c>
      <c r="G33" s="65"/>
      <c r="H33" s="65"/>
      <c r="I33" s="65"/>
      <c r="J33" s="65"/>
      <c r="K33" s="65"/>
      <c r="L33" s="62"/>
      <c r="M33" s="65"/>
      <c r="N33" s="65"/>
      <c r="O33" s="64"/>
      <c r="P33" s="64"/>
      <c r="Q33" s="64"/>
      <c r="R33" s="66"/>
      <c r="S33" s="66"/>
      <c r="T33" s="66"/>
      <c r="U33" s="66"/>
      <c r="V33" s="64"/>
      <c r="W33" s="64"/>
    </row>
    <row r="34" spans="1:23" ht="15.75" customHeight="1" x14ac:dyDescent="0.25">
      <c r="A34" s="59">
        <v>31</v>
      </c>
      <c r="B34" s="60" t="s">
        <v>228</v>
      </c>
      <c r="C34" s="9"/>
      <c r="D34" s="9" t="s">
        <v>58</v>
      </c>
      <c r="E34" s="61" t="s">
        <v>19</v>
      </c>
      <c r="F34" s="59">
        <v>380</v>
      </c>
      <c r="G34" s="65"/>
      <c r="H34" s="65"/>
      <c r="I34" s="65"/>
      <c r="J34" s="65"/>
      <c r="K34" s="65"/>
      <c r="L34" s="62"/>
      <c r="M34" s="65"/>
      <c r="N34" s="65"/>
      <c r="O34" s="64"/>
      <c r="P34" s="64"/>
      <c r="Q34" s="64"/>
      <c r="R34" s="66"/>
      <c r="S34" s="66"/>
      <c r="T34" s="66"/>
      <c r="U34" s="64"/>
      <c r="V34" s="64"/>
      <c r="W34" s="64"/>
    </row>
    <row r="35" spans="1:23" ht="15.75" customHeight="1" x14ac:dyDescent="0.25">
      <c r="A35" s="59">
        <v>32</v>
      </c>
      <c r="B35" s="60" t="s">
        <v>229</v>
      </c>
      <c r="C35" s="9"/>
      <c r="D35" s="9" t="s">
        <v>58</v>
      </c>
      <c r="E35" s="61" t="s">
        <v>19</v>
      </c>
      <c r="F35" s="59">
        <v>130</v>
      </c>
      <c r="G35" s="65"/>
      <c r="H35" s="65"/>
      <c r="I35" s="65"/>
      <c r="J35" s="65"/>
      <c r="K35" s="65"/>
      <c r="L35" s="62"/>
      <c r="M35" s="65"/>
      <c r="N35" s="65"/>
      <c r="O35" s="64"/>
      <c r="P35" s="64"/>
      <c r="Q35" s="66"/>
      <c r="R35" s="66"/>
      <c r="S35" s="66"/>
      <c r="T35" s="66"/>
      <c r="U35" s="66"/>
      <c r="V35" s="64"/>
      <c r="W35" s="64"/>
    </row>
    <row r="36" spans="1:23" ht="15.75" customHeight="1" x14ac:dyDescent="0.25">
      <c r="A36" s="59">
        <v>33</v>
      </c>
      <c r="B36" s="60" t="s">
        <v>230</v>
      </c>
      <c r="C36" s="9"/>
      <c r="D36" s="9" t="s">
        <v>58</v>
      </c>
      <c r="E36" s="61" t="s">
        <v>19</v>
      </c>
      <c r="F36" s="59">
        <v>44</v>
      </c>
      <c r="G36" s="65"/>
      <c r="H36" s="65"/>
      <c r="I36" s="65"/>
      <c r="J36" s="65"/>
      <c r="K36" s="59" t="s">
        <v>231</v>
      </c>
      <c r="L36" s="62"/>
      <c r="M36" s="65"/>
      <c r="N36" s="65"/>
      <c r="O36" s="64"/>
      <c r="P36" s="64"/>
      <c r="Q36" s="66"/>
      <c r="R36" s="66"/>
      <c r="S36" s="66"/>
      <c r="T36" s="66"/>
      <c r="U36" s="66"/>
      <c r="V36" s="64"/>
      <c r="W36" s="64"/>
    </row>
    <row r="37" spans="1:23" ht="15.75" customHeight="1" x14ac:dyDescent="0.25">
      <c r="A37" s="59">
        <v>34</v>
      </c>
      <c r="B37" s="60" t="s">
        <v>232</v>
      </c>
      <c r="C37" s="9"/>
      <c r="D37" s="9" t="s">
        <v>58</v>
      </c>
      <c r="E37" s="61" t="s">
        <v>19</v>
      </c>
      <c r="F37" s="59">
        <v>795</v>
      </c>
      <c r="G37" s="65"/>
      <c r="H37" s="65"/>
      <c r="I37" s="65"/>
      <c r="J37" s="65"/>
      <c r="K37" s="65"/>
      <c r="L37" s="62"/>
      <c r="M37" s="65"/>
      <c r="N37" s="65"/>
      <c r="O37" s="64"/>
      <c r="P37" s="64"/>
      <c r="Q37" s="64"/>
      <c r="R37" s="66"/>
      <c r="S37" s="66"/>
      <c r="T37" s="66"/>
      <c r="U37" s="66"/>
      <c r="V37" s="64"/>
      <c r="W37" s="64"/>
    </row>
    <row r="38" spans="1:23" ht="15.75" customHeight="1" x14ac:dyDescent="0.25">
      <c r="A38" s="59">
        <v>35</v>
      </c>
      <c r="B38" s="60" t="s">
        <v>233</v>
      </c>
      <c r="C38" s="9"/>
      <c r="D38" s="9" t="s">
        <v>58</v>
      </c>
      <c r="E38" s="61" t="s">
        <v>19</v>
      </c>
      <c r="F38" s="59">
        <v>18</v>
      </c>
      <c r="G38" s="65"/>
      <c r="H38" s="65"/>
      <c r="I38" s="65"/>
      <c r="J38" s="65"/>
      <c r="K38" s="65"/>
      <c r="L38" s="65"/>
      <c r="M38" s="65"/>
      <c r="N38" s="65"/>
      <c r="O38" s="64"/>
      <c r="P38" s="64"/>
      <c r="Q38" s="64"/>
      <c r="R38" s="66"/>
      <c r="S38" s="66"/>
      <c r="T38" s="66"/>
      <c r="U38" s="66"/>
      <c r="V38" s="66"/>
      <c r="W38" s="64"/>
    </row>
    <row r="39" spans="1:23" ht="15.75" customHeight="1" x14ac:dyDescent="0.25">
      <c r="A39" s="61">
        <v>36</v>
      </c>
      <c r="B39" s="60" t="s">
        <v>234</v>
      </c>
      <c r="C39" s="9"/>
      <c r="D39" s="9" t="s">
        <v>58</v>
      </c>
      <c r="E39" s="61" t="s">
        <v>19</v>
      </c>
      <c r="F39" s="59">
        <v>5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6"/>
      <c r="R39" s="66"/>
      <c r="S39" s="66"/>
      <c r="T39" s="66"/>
      <c r="U39" s="66"/>
      <c r="V39" s="64"/>
      <c r="W39" s="64"/>
    </row>
    <row r="40" spans="1:23" ht="15.75" customHeight="1" x14ac:dyDescent="0.25">
      <c r="A40" s="59">
        <v>37</v>
      </c>
      <c r="B40" s="60" t="s">
        <v>235</v>
      </c>
      <c r="C40" s="9"/>
      <c r="D40" s="9" t="s">
        <v>96</v>
      </c>
      <c r="E40" s="61" t="s">
        <v>19</v>
      </c>
      <c r="F40" s="65"/>
      <c r="G40" s="65"/>
      <c r="H40" s="65"/>
      <c r="I40" s="65"/>
      <c r="J40" s="65"/>
      <c r="K40" s="65"/>
      <c r="L40" s="65"/>
      <c r="M40" s="65"/>
      <c r="N40" s="65"/>
      <c r="O40" s="66"/>
      <c r="P40" s="64"/>
      <c r="Q40" s="64"/>
      <c r="R40" s="64"/>
      <c r="S40" s="64"/>
      <c r="T40" s="64"/>
      <c r="U40" s="64"/>
      <c r="V40" s="64"/>
      <c r="W40" s="64"/>
    </row>
    <row r="41" spans="1:23" ht="15.75" customHeight="1" x14ac:dyDescent="0.25">
      <c r="A41" s="59">
        <v>38</v>
      </c>
      <c r="B41" s="60" t="s">
        <v>236</v>
      </c>
      <c r="C41" s="9"/>
      <c r="D41" s="9" t="s">
        <v>96</v>
      </c>
      <c r="E41" s="61" t="s">
        <v>19</v>
      </c>
      <c r="F41" s="59">
        <v>132</v>
      </c>
      <c r="G41" s="65"/>
      <c r="H41" s="65"/>
      <c r="I41" s="65"/>
      <c r="J41" s="65"/>
      <c r="K41" s="65"/>
      <c r="L41" s="65"/>
      <c r="M41" s="65"/>
      <c r="N41" s="65"/>
      <c r="O41" s="64"/>
      <c r="P41" s="64"/>
      <c r="Q41" s="64"/>
      <c r="R41" s="64"/>
      <c r="S41" s="64"/>
      <c r="T41" s="64"/>
      <c r="U41" s="64"/>
      <c r="V41" s="64"/>
      <c r="W41" s="64"/>
    </row>
    <row r="42" spans="1:23" ht="15.75" customHeight="1" x14ac:dyDescent="0.25">
      <c r="A42" s="59">
        <v>39</v>
      </c>
      <c r="B42" s="60" t="s">
        <v>237</v>
      </c>
      <c r="C42" s="9"/>
      <c r="D42" s="9" t="s">
        <v>96</v>
      </c>
      <c r="E42" s="61" t="s">
        <v>19</v>
      </c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64"/>
      <c r="Q42" s="64"/>
      <c r="R42" s="64"/>
      <c r="S42" s="64"/>
      <c r="T42" s="64"/>
      <c r="U42" s="64"/>
      <c r="V42" s="64"/>
      <c r="W42" s="64"/>
    </row>
    <row r="43" spans="1:23" ht="15.75" customHeight="1" x14ac:dyDescent="0.25">
      <c r="A43" s="59">
        <v>40</v>
      </c>
      <c r="B43" s="60" t="s">
        <v>238</v>
      </c>
      <c r="C43" s="9"/>
      <c r="D43" s="9" t="s">
        <v>70</v>
      </c>
      <c r="E43" s="61" t="s">
        <v>19</v>
      </c>
      <c r="F43" s="59">
        <v>170</v>
      </c>
      <c r="G43" s="65"/>
      <c r="H43" s="65"/>
      <c r="I43" s="65"/>
      <c r="J43" s="65"/>
      <c r="K43" s="65"/>
      <c r="L43" s="65"/>
      <c r="M43" s="65"/>
      <c r="N43" s="65"/>
      <c r="O43" s="64"/>
      <c r="P43" s="64"/>
      <c r="Q43" s="64"/>
      <c r="R43" s="64"/>
      <c r="S43" s="64"/>
      <c r="T43" s="64"/>
      <c r="U43" s="64"/>
      <c r="V43" s="64"/>
      <c r="W43" s="64"/>
    </row>
    <row r="44" spans="1:23" ht="15.75" customHeight="1" x14ac:dyDescent="0.25">
      <c r="A44" s="59">
        <v>41</v>
      </c>
      <c r="B44" s="60" t="s">
        <v>239</v>
      </c>
      <c r="C44" s="9"/>
      <c r="D44" s="9" t="s">
        <v>70</v>
      </c>
      <c r="E44" s="61" t="s">
        <v>19</v>
      </c>
      <c r="F44" s="59">
        <v>4</v>
      </c>
      <c r="G44" s="65"/>
      <c r="H44" s="65"/>
      <c r="I44" s="65"/>
      <c r="J44" s="65"/>
      <c r="K44" s="65"/>
      <c r="L44" s="65"/>
      <c r="M44" s="65"/>
      <c r="N44" s="65"/>
      <c r="O44" s="64"/>
      <c r="P44" s="64"/>
      <c r="Q44" s="64"/>
      <c r="R44" s="64"/>
      <c r="S44" s="64"/>
      <c r="T44" s="64"/>
      <c r="U44" s="64"/>
      <c r="V44" s="64"/>
      <c r="W44" s="64"/>
    </row>
    <row r="45" spans="1:23" ht="15.75" customHeight="1" x14ac:dyDescent="0.25">
      <c r="A45" s="59">
        <v>42</v>
      </c>
      <c r="B45" s="60" t="s">
        <v>240</v>
      </c>
      <c r="C45" s="9"/>
      <c r="D45" s="9" t="s">
        <v>44</v>
      </c>
      <c r="E45" s="61" t="s">
        <v>19</v>
      </c>
      <c r="F45" s="59">
        <v>58</v>
      </c>
      <c r="G45" s="65"/>
      <c r="H45" s="65"/>
      <c r="I45" s="65"/>
      <c r="J45" s="65"/>
      <c r="K45" s="65"/>
      <c r="L45" s="65"/>
      <c r="M45" s="65"/>
      <c r="N45" s="65"/>
      <c r="O45" s="66"/>
      <c r="P45" s="64"/>
      <c r="Q45" s="64"/>
      <c r="R45" s="64"/>
      <c r="S45" s="64"/>
      <c r="T45" s="64"/>
      <c r="U45" s="64"/>
      <c r="V45" s="64"/>
      <c r="W45" s="64"/>
    </row>
    <row r="46" spans="1:23" ht="15.75" customHeight="1" x14ac:dyDescent="0.25">
      <c r="A46" s="59">
        <v>43</v>
      </c>
      <c r="B46" s="60" t="s">
        <v>241</v>
      </c>
      <c r="C46" s="9"/>
      <c r="D46" s="9" t="s">
        <v>44</v>
      </c>
      <c r="E46" s="61" t="s">
        <v>19</v>
      </c>
      <c r="F46" s="59">
        <v>258</v>
      </c>
      <c r="G46" s="65"/>
      <c r="H46" s="65"/>
      <c r="I46" s="65"/>
      <c r="J46" s="65"/>
      <c r="K46" s="65"/>
      <c r="L46" s="65"/>
      <c r="M46" s="65"/>
      <c r="N46" s="65"/>
      <c r="O46" s="66"/>
      <c r="P46" s="64"/>
      <c r="Q46" s="64"/>
      <c r="R46" s="64"/>
      <c r="S46" s="64"/>
      <c r="T46" s="64"/>
      <c r="U46" s="64"/>
      <c r="V46" s="64"/>
      <c r="W46" s="64"/>
    </row>
    <row r="47" spans="1:23" ht="15.75" customHeight="1" x14ac:dyDescent="0.25">
      <c r="A47" s="59">
        <v>44</v>
      </c>
      <c r="B47" s="60" t="s">
        <v>242</v>
      </c>
      <c r="C47" s="9"/>
      <c r="D47" s="9" t="s">
        <v>44</v>
      </c>
      <c r="E47" s="61" t="s">
        <v>19</v>
      </c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4"/>
      <c r="Q47" s="64"/>
      <c r="R47" s="64"/>
      <c r="S47" s="64"/>
      <c r="T47" s="64"/>
      <c r="U47" s="64"/>
      <c r="V47" s="64"/>
      <c r="W47" s="64"/>
    </row>
    <row r="48" spans="1:23" ht="13.2" x14ac:dyDescent="0.25">
      <c r="A48" s="69"/>
      <c r="B48" s="70"/>
      <c r="C48" s="71"/>
      <c r="D48" s="71"/>
      <c r="E48" s="69"/>
      <c r="F48" s="69"/>
      <c r="G48" s="72"/>
      <c r="H48" s="72"/>
      <c r="I48" s="72"/>
      <c r="J48" s="72"/>
      <c r="K48" s="72"/>
      <c r="L48" s="72"/>
      <c r="M48" s="72"/>
      <c r="N48" s="72"/>
      <c r="O48" s="63"/>
      <c r="P48" s="63"/>
      <c r="Q48" s="63"/>
      <c r="R48" s="63"/>
      <c r="S48" s="63"/>
      <c r="T48" s="63"/>
      <c r="U48" s="63"/>
      <c r="V48" s="63"/>
      <c r="W48" s="63"/>
    </row>
    <row r="49" spans="1:23" ht="13.2" x14ac:dyDescent="0.25">
      <c r="A49" s="57" t="s">
        <v>0</v>
      </c>
      <c r="B49" s="58" t="s">
        <v>1</v>
      </c>
      <c r="C49" s="44" t="s">
        <v>2</v>
      </c>
      <c r="D49" s="44" t="s">
        <v>3</v>
      </c>
      <c r="E49" s="57" t="s">
        <v>195</v>
      </c>
      <c r="F49" s="57" t="s">
        <v>9</v>
      </c>
      <c r="G49" s="57" t="s">
        <v>14</v>
      </c>
      <c r="H49" s="57" t="s">
        <v>17</v>
      </c>
      <c r="I49" s="57" t="s">
        <v>20</v>
      </c>
      <c r="J49" s="57" t="s">
        <v>23</v>
      </c>
      <c r="K49" s="57" t="s">
        <v>26</v>
      </c>
      <c r="L49" s="57" t="s">
        <v>29</v>
      </c>
      <c r="M49" s="57" t="s">
        <v>33</v>
      </c>
      <c r="N49" s="57" t="s">
        <v>37</v>
      </c>
      <c r="O49" s="63"/>
      <c r="P49" s="63"/>
      <c r="Q49" s="63"/>
      <c r="R49" s="63"/>
      <c r="S49" s="63"/>
      <c r="T49" s="63"/>
      <c r="U49" s="63"/>
      <c r="V49" s="63"/>
      <c r="W49" s="63"/>
    </row>
    <row r="50" spans="1:23" ht="13.2" x14ac:dyDescent="0.25">
      <c r="A50" s="59">
        <v>1</v>
      </c>
      <c r="B50" s="60" t="s">
        <v>196</v>
      </c>
      <c r="C50" s="16"/>
      <c r="D50" s="16" t="s">
        <v>107</v>
      </c>
      <c r="E50" s="59" t="s">
        <v>12</v>
      </c>
      <c r="F50" s="59"/>
      <c r="G50" s="62"/>
      <c r="H50" s="62"/>
      <c r="I50" s="62"/>
      <c r="J50" s="62"/>
      <c r="K50" s="62"/>
      <c r="L50" s="62"/>
      <c r="M50" s="62"/>
      <c r="N50" s="62"/>
      <c r="O50" s="63"/>
      <c r="P50" s="63"/>
      <c r="Q50" s="63"/>
      <c r="R50" s="63"/>
      <c r="S50" s="63"/>
      <c r="T50" s="63"/>
      <c r="U50" s="63"/>
      <c r="V50" s="63"/>
      <c r="W50" s="63"/>
    </row>
    <row r="51" spans="1:23" ht="13.2" x14ac:dyDescent="0.25">
      <c r="A51" s="59">
        <v>2</v>
      </c>
      <c r="B51" s="60" t="s">
        <v>197</v>
      </c>
      <c r="C51" s="16"/>
      <c r="D51" s="16" t="s">
        <v>107</v>
      </c>
      <c r="E51" s="59" t="s">
        <v>12</v>
      </c>
      <c r="F51" s="59"/>
      <c r="G51" s="62"/>
      <c r="H51" s="62"/>
      <c r="I51" s="62"/>
      <c r="J51" s="62"/>
      <c r="K51" s="62"/>
      <c r="L51" s="62"/>
      <c r="M51" s="62"/>
      <c r="N51" s="62"/>
      <c r="O51" s="63"/>
      <c r="P51" s="63"/>
      <c r="Q51" s="64"/>
      <c r="R51" s="64"/>
      <c r="S51" s="64"/>
      <c r="T51" s="64"/>
      <c r="U51" s="64"/>
      <c r="V51" s="64"/>
      <c r="W51" s="63"/>
    </row>
    <row r="52" spans="1:23" ht="13.2" x14ac:dyDescent="0.25">
      <c r="A52" s="59">
        <v>3</v>
      </c>
      <c r="B52" s="60" t="s">
        <v>198</v>
      </c>
      <c r="C52" s="16"/>
      <c r="D52" s="16" t="s">
        <v>107</v>
      </c>
      <c r="E52" s="59" t="s">
        <v>12</v>
      </c>
      <c r="F52" s="59"/>
      <c r="G52" s="65"/>
      <c r="H52" s="65"/>
      <c r="I52" s="65"/>
      <c r="J52" s="65"/>
      <c r="K52" s="65"/>
      <c r="L52" s="65"/>
      <c r="M52" s="65"/>
      <c r="N52" s="65"/>
      <c r="O52" s="64"/>
      <c r="P52" s="64"/>
      <c r="Q52" s="64"/>
      <c r="R52" s="64"/>
      <c r="S52" s="64"/>
      <c r="T52" s="64"/>
      <c r="U52" s="64"/>
      <c r="V52" s="64"/>
      <c r="W52" s="64"/>
    </row>
    <row r="53" spans="1:23" ht="13.2" x14ac:dyDescent="0.25">
      <c r="A53" s="59">
        <v>4</v>
      </c>
      <c r="B53" s="60" t="s">
        <v>199</v>
      </c>
      <c r="C53" s="9"/>
      <c r="D53" s="16" t="s">
        <v>107</v>
      </c>
      <c r="E53" s="59" t="s">
        <v>12</v>
      </c>
      <c r="F53" s="59"/>
      <c r="G53" s="65"/>
      <c r="H53" s="65"/>
      <c r="I53" s="65"/>
      <c r="J53" s="65"/>
      <c r="K53" s="65"/>
      <c r="L53" s="65"/>
      <c r="M53" s="65"/>
      <c r="N53" s="65"/>
      <c r="O53" s="64"/>
      <c r="P53" s="64"/>
      <c r="Q53" s="64"/>
      <c r="R53" s="64"/>
      <c r="S53" s="64"/>
      <c r="T53" s="64"/>
      <c r="U53" s="64"/>
      <c r="V53" s="64"/>
      <c r="W53" s="64"/>
    </row>
    <row r="54" spans="1:23" ht="13.2" x14ac:dyDescent="0.25">
      <c r="A54" s="59">
        <v>5</v>
      </c>
      <c r="B54" s="60" t="s">
        <v>200</v>
      </c>
      <c r="C54" s="9"/>
      <c r="D54" s="16" t="s">
        <v>107</v>
      </c>
      <c r="E54" s="59" t="s">
        <v>12</v>
      </c>
      <c r="F54" s="59"/>
      <c r="G54" s="65"/>
      <c r="H54" s="65"/>
      <c r="I54" s="65"/>
      <c r="J54" s="65"/>
      <c r="K54" s="65"/>
      <c r="L54" s="65"/>
      <c r="M54" s="65"/>
      <c r="N54" s="65"/>
      <c r="O54" s="64"/>
      <c r="P54" s="64"/>
      <c r="Q54" s="64"/>
      <c r="R54" s="64"/>
      <c r="S54" s="64"/>
      <c r="T54" s="64"/>
      <c r="U54" s="64"/>
      <c r="V54" s="64"/>
      <c r="W54" s="64"/>
    </row>
    <row r="55" spans="1:23" ht="13.2" x14ac:dyDescent="0.25">
      <c r="A55" s="59">
        <v>6</v>
      </c>
      <c r="B55" s="60" t="s">
        <v>201</v>
      </c>
      <c r="C55" s="9"/>
      <c r="D55" s="16" t="s">
        <v>107</v>
      </c>
      <c r="E55" s="59" t="s">
        <v>12</v>
      </c>
      <c r="F55" s="59"/>
      <c r="G55" s="65"/>
      <c r="H55" s="65"/>
      <c r="I55" s="65"/>
      <c r="J55" s="65"/>
      <c r="K55" s="65"/>
      <c r="L55" s="65"/>
      <c r="M55" s="65"/>
      <c r="N55" s="65"/>
      <c r="O55" s="64"/>
      <c r="P55" s="64"/>
      <c r="Q55" s="64"/>
      <c r="R55" s="64"/>
      <c r="S55" s="64"/>
      <c r="T55" s="64"/>
      <c r="U55" s="64"/>
      <c r="V55" s="64"/>
      <c r="W55" s="64"/>
    </row>
    <row r="56" spans="1:23" ht="13.2" x14ac:dyDescent="0.25">
      <c r="A56" s="59">
        <v>7</v>
      </c>
      <c r="B56" s="60" t="s">
        <v>202</v>
      </c>
      <c r="C56" s="9"/>
      <c r="D56" s="9" t="s">
        <v>108</v>
      </c>
      <c r="E56" s="59" t="s">
        <v>12</v>
      </c>
      <c r="F56" s="59"/>
      <c r="G56" s="65"/>
      <c r="H56" s="65"/>
      <c r="I56" s="65"/>
      <c r="J56" s="65"/>
      <c r="K56" s="65"/>
      <c r="L56" s="65"/>
      <c r="M56" s="65"/>
      <c r="N56" s="65"/>
      <c r="O56" s="64"/>
      <c r="P56" s="64"/>
      <c r="Q56" s="64"/>
      <c r="R56" s="64"/>
      <c r="S56" s="64"/>
      <c r="T56" s="64"/>
      <c r="U56" s="64"/>
      <c r="V56" s="64"/>
      <c r="W56" s="64"/>
    </row>
    <row r="57" spans="1:23" ht="13.2" x14ac:dyDescent="0.25">
      <c r="A57" s="59">
        <v>8</v>
      </c>
      <c r="B57" s="60" t="s">
        <v>203</v>
      </c>
      <c r="C57" s="9"/>
      <c r="D57" s="9" t="s">
        <v>83</v>
      </c>
      <c r="E57" s="59" t="s">
        <v>12</v>
      </c>
      <c r="F57" s="59"/>
      <c r="G57" s="65"/>
      <c r="H57" s="65"/>
      <c r="I57" s="65"/>
      <c r="J57" s="65"/>
      <c r="K57" s="65"/>
      <c r="L57" s="65"/>
      <c r="M57" s="65"/>
      <c r="N57" s="65"/>
      <c r="O57" s="64"/>
      <c r="P57" s="64"/>
      <c r="Q57" s="64"/>
      <c r="R57" s="64"/>
      <c r="S57" s="64"/>
      <c r="T57" s="64"/>
      <c r="U57" s="64"/>
      <c r="V57" s="64"/>
      <c r="W57" s="64"/>
    </row>
    <row r="58" spans="1:23" ht="13.2" x14ac:dyDescent="0.25">
      <c r="A58" s="59">
        <v>9</v>
      </c>
      <c r="B58" s="60" t="s">
        <v>204</v>
      </c>
      <c r="C58" s="9"/>
      <c r="D58" s="9" t="s">
        <v>83</v>
      </c>
      <c r="E58" s="59" t="s">
        <v>12</v>
      </c>
      <c r="F58" s="59"/>
      <c r="G58" s="65"/>
      <c r="H58" s="65"/>
      <c r="I58" s="65"/>
      <c r="J58" s="65"/>
      <c r="K58" s="65"/>
      <c r="L58" s="65"/>
      <c r="M58" s="65"/>
      <c r="N58" s="65"/>
      <c r="O58" s="64"/>
      <c r="P58" s="64"/>
      <c r="Q58" s="64"/>
      <c r="R58" s="64"/>
      <c r="S58" s="64"/>
      <c r="T58" s="64"/>
      <c r="U58" s="64"/>
      <c r="V58" s="64"/>
      <c r="W58" s="64"/>
    </row>
    <row r="59" spans="1:23" ht="13.2" x14ac:dyDescent="0.25">
      <c r="A59" s="59">
        <v>10</v>
      </c>
      <c r="B59" s="60" t="s">
        <v>205</v>
      </c>
      <c r="C59" s="9"/>
      <c r="D59" s="9" t="s">
        <v>83</v>
      </c>
      <c r="E59" s="59" t="s">
        <v>12</v>
      </c>
      <c r="F59" s="59"/>
      <c r="G59" s="65"/>
      <c r="H59" s="65"/>
      <c r="I59" s="65"/>
      <c r="J59" s="65"/>
      <c r="K59" s="65"/>
      <c r="L59" s="65"/>
      <c r="M59" s="65"/>
      <c r="N59" s="65"/>
      <c r="O59" s="64"/>
      <c r="P59" s="64"/>
      <c r="Q59" s="64"/>
      <c r="R59" s="64"/>
      <c r="S59" s="64"/>
      <c r="T59" s="64"/>
      <c r="U59" s="64"/>
      <c r="V59" s="64"/>
      <c r="W59" s="64"/>
    </row>
    <row r="60" spans="1:23" ht="13.2" x14ac:dyDescent="0.25">
      <c r="A60" s="59">
        <v>11</v>
      </c>
      <c r="B60" s="60" t="s">
        <v>206</v>
      </c>
      <c r="C60" s="16"/>
      <c r="D60" s="16" t="s">
        <v>83</v>
      </c>
      <c r="E60" s="59" t="s">
        <v>12</v>
      </c>
      <c r="F60" s="59"/>
      <c r="G60" s="65"/>
      <c r="H60" s="65"/>
      <c r="I60" s="65"/>
      <c r="J60" s="65"/>
      <c r="K60" s="65"/>
      <c r="L60" s="65"/>
      <c r="M60" s="65"/>
      <c r="N60" s="65"/>
      <c r="O60" s="64"/>
      <c r="P60" s="64"/>
      <c r="Q60" s="64"/>
      <c r="R60" s="64"/>
      <c r="S60" s="64"/>
      <c r="T60" s="64"/>
      <c r="U60" s="64"/>
      <c r="V60" s="64"/>
      <c r="W60" s="64"/>
    </row>
    <row r="61" spans="1:23" ht="13.2" x14ac:dyDescent="0.25">
      <c r="A61" s="59">
        <v>12</v>
      </c>
      <c r="B61" s="60" t="s">
        <v>207</v>
      </c>
      <c r="C61" s="9"/>
      <c r="D61" s="9" t="s">
        <v>83</v>
      </c>
      <c r="E61" s="59" t="s">
        <v>12</v>
      </c>
      <c r="F61" s="59"/>
      <c r="G61" s="65"/>
      <c r="H61" s="65"/>
      <c r="I61" s="65"/>
      <c r="J61" s="65"/>
      <c r="K61" s="65"/>
      <c r="L61" s="65"/>
      <c r="M61" s="65"/>
      <c r="N61" s="65"/>
      <c r="O61" s="61"/>
      <c r="P61" s="64"/>
      <c r="Q61" s="64"/>
      <c r="R61" s="64"/>
      <c r="S61" s="64"/>
      <c r="T61" s="64"/>
      <c r="U61" s="64"/>
      <c r="V61" s="64"/>
      <c r="W61" s="64"/>
    </row>
    <row r="62" spans="1:23" ht="13.2" x14ac:dyDescent="0.25">
      <c r="A62" s="59">
        <v>13</v>
      </c>
      <c r="B62" s="60" t="s">
        <v>208</v>
      </c>
      <c r="C62" s="9"/>
      <c r="D62" s="9" t="s">
        <v>83</v>
      </c>
      <c r="E62" s="59" t="s">
        <v>12</v>
      </c>
      <c r="F62" s="59"/>
      <c r="G62" s="65"/>
      <c r="H62" s="65"/>
      <c r="I62" s="65"/>
      <c r="J62" s="65"/>
      <c r="K62" s="65"/>
      <c r="L62" s="65"/>
      <c r="M62" s="65"/>
      <c r="N62" s="65"/>
      <c r="O62" s="61"/>
      <c r="P62" s="64"/>
      <c r="Q62" s="64"/>
      <c r="R62" s="64"/>
      <c r="S62" s="64"/>
      <c r="T62" s="64"/>
      <c r="U62" s="64"/>
      <c r="V62" s="64"/>
      <c r="W62" s="64"/>
    </row>
    <row r="63" spans="1:23" ht="13.2" x14ac:dyDescent="0.25">
      <c r="A63" s="59" t="s">
        <v>113</v>
      </c>
      <c r="B63" s="60" t="s">
        <v>209</v>
      </c>
      <c r="C63" s="9"/>
      <c r="D63" s="9" t="s">
        <v>83</v>
      </c>
      <c r="E63" s="59" t="s">
        <v>12</v>
      </c>
      <c r="F63" s="59">
        <v>1520</v>
      </c>
      <c r="G63" s="62"/>
      <c r="H63" s="62"/>
      <c r="I63" s="65"/>
      <c r="J63" s="62"/>
      <c r="K63" s="62"/>
      <c r="L63" s="62"/>
      <c r="M63" s="62"/>
      <c r="N63" s="62"/>
      <c r="O63" s="63"/>
      <c r="P63" s="63"/>
      <c r="Q63" s="64"/>
      <c r="R63" s="61"/>
      <c r="S63" s="61"/>
      <c r="T63" s="61"/>
      <c r="U63" s="61"/>
      <c r="V63" s="61"/>
      <c r="W63" s="63"/>
    </row>
    <row r="64" spans="1:23" ht="13.2" x14ac:dyDescent="0.25">
      <c r="A64" s="59">
        <v>14</v>
      </c>
      <c r="B64" s="60" t="s">
        <v>210</v>
      </c>
      <c r="C64" s="9"/>
      <c r="D64" s="9" t="s">
        <v>21</v>
      </c>
      <c r="E64" s="59" t="s">
        <v>12</v>
      </c>
      <c r="F64" s="59"/>
      <c r="G64" s="62"/>
      <c r="H64" s="62"/>
      <c r="I64" s="59">
        <v>570</v>
      </c>
      <c r="J64" s="59">
        <v>700</v>
      </c>
      <c r="K64" s="59">
        <v>2100</v>
      </c>
      <c r="L64" s="59">
        <v>1560</v>
      </c>
      <c r="M64" s="59">
        <v>460</v>
      </c>
      <c r="N64" s="62"/>
      <c r="O64" s="63"/>
      <c r="P64" s="63"/>
      <c r="Q64" s="61"/>
      <c r="R64" s="64"/>
      <c r="S64" s="61"/>
      <c r="T64" s="64"/>
      <c r="U64" s="61"/>
      <c r="V64" s="64"/>
      <c r="W64" s="63"/>
    </row>
    <row r="65" spans="1:23" ht="13.2" x14ac:dyDescent="0.25">
      <c r="A65" s="59">
        <v>15</v>
      </c>
      <c r="B65" s="60" t="s">
        <v>211</v>
      </c>
      <c r="C65" s="9"/>
      <c r="D65" s="9" t="s">
        <v>21</v>
      </c>
      <c r="E65" s="59" t="s">
        <v>12</v>
      </c>
      <c r="F65" s="59"/>
      <c r="G65" s="65"/>
      <c r="H65" s="59">
        <v>1700</v>
      </c>
      <c r="I65" s="65"/>
      <c r="J65" s="59">
        <v>1200</v>
      </c>
      <c r="K65" s="65"/>
      <c r="L65" s="59">
        <v>1250</v>
      </c>
      <c r="M65" s="65"/>
      <c r="N65" s="65"/>
      <c r="O65" s="64"/>
      <c r="P65" s="64"/>
      <c r="Q65" s="64"/>
      <c r="R65" s="64"/>
      <c r="S65" s="64"/>
      <c r="T65" s="64"/>
      <c r="U65" s="64"/>
      <c r="V65" s="64"/>
      <c r="W65" s="64"/>
    </row>
    <row r="66" spans="1:23" ht="13.2" x14ac:dyDescent="0.25">
      <c r="A66" s="59">
        <v>16</v>
      </c>
      <c r="B66" s="60" t="s">
        <v>212</v>
      </c>
      <c r="C66" s="9"/>
      <c r="D66" s="9" t="s">
        <v>21</v>
      </c>
      <c r="E66" s="59" t="s">
        <v>12</v>
      </c>
      <c r="F66" s="59"/>
      <c r="G66" s="65"/>
      <c r="H66" s="65"/>
      <c r="I66" s="65"/>
      <c r="J66" s="65"/>
      <c r="K66" s="65"/>
      <c r="L66" s="65"/>
      <c r="M66" s="65"/>
      <c r="N66" s="65"/>
      <c r="O66" s="64"/>
      <c r="P66" s="64"/>
      <c r="Q66" s="64"/>
      <c r="R66" s="64"/>
      <c r="S66" s="64"/>
      <c r="T66" s="64"/>
      <c r="U66" s="64"/>
      <c r="V66" s="64"/>
      <c r="W66" s="64"/>
    </row>
    <row r="67" spans="1:23" ht="13.2" x14ac:dyDescent="0.25">
      <c r="A67" s="59">
        <v>17</v>
      </c>
      <c r="B67" s="60" t="s">
        <v>213</v>
      </c>
      <c r="C67" s="9"/>
      <c r="D67" s="9" t="s">
        <v>21</v>
      </c>
      <c r="E67" s="59" t="s">
        <v>12</v>
      </c>
      <c r="F67" s="59"/>
      <c r="G67" s="65"/>
      <c r="H67" s="65"/>
      <c r="I67" s="65"/>
      <c r="J67" s="65"/>
      <c r="K67" s="65"/>
      <c r="L67" s="65"/>
      <c r="M67" s="65"/>
      <c r="N67" s="65"/>
      <c r="O67" s="64"/>
      <c r="P67" s="64"/>
      <c r="Q67" s="64"/>
      <c r="R67" s="64"/>
      <c r="S67" s="64"/>
      <c r="T67" s="64"/>
      <c r="U67" s="64"/>
      <c r="V67" s="64"/>
      <c r="W67" s="64"/>
    </row>
    <row r="68" spans="1:23" ht="13.2" x14ac:dyDescent="0.25">
      <c r="A68" s="59">
        <v>18</v>
      </c>
      <c r="B68" s="60" t="s">
        <v>214</v>
      </c>
      <c r="C68" s="9"/>
      <c r="D68" s="9" t="s">
        <v>21</v>
      </c>
      <c r="E68" s="59" t="s">
        <v>12</v>
      </c>
      <c r="F68" s="59"/>
      <c r="G68" s="65"/>
      <c r="H68" s="65"/>
      <c r="I68" s="65"/>
      <c r="J68" s="65"/>
      <c r="K68" s="65"/>
      <c r="L68" s="62"/>
      <c r="M68" s="65"/>
      <c r="N68" s="65"/>
      <c r="O68" s="64"/>
      <c r="P68" s="64"/>
      <c r="Q68" s="64"/>
      <c r="R68" s="64"/>
      <c r="S68" s="64"/>
      <c r="T68" s="64"/>
      <c r="U68" s="64"/>
      <c r="V68" s="64"/>
      <c r="W68" s="64"/>
    </row>
    <row r="69" spans="1:23" ht="13.2" x14ac:dyDescent="0.25">
      <c r="A69" s="59">
        <v>19</v>
      </c>
      <c r="B69" s="60" t="s">
        <v>215</v>
      </c>
      <c r="C69" s="9"/>
      <c r="D69" s="9" t="s">
        <v>54</v>
      </c>
      <c r="E69" s="59" t="s">
        <v>12</v>
      </c>
      <c r="F69" s="59"/>
      <c r="G69" s="65"/>
      <c r="H69" s="65"/>
      <c r="I69" s="65"/>
      <c r="J69" s="65"/>
      <c r="K69" s="65"/>
      <c r="L69" s="62"/>
      <c r="M69" s="65"/>
      <c r="N69" s="65"/>
      <c r="O69" s="64"/>
      <c r="P69" s="64"/>
      <c r="Q69" s="64"/>
      <c r="R69" s="64"/>
      <c r="S69" s="64"/>
      <c r="T69" s="64"/>
      <c r="U69" s="64"/>
      <c r="V69" s="64"/>
      <c r="W69" s="64"/>
    </row>
    <row r="70" spans="1:23" ht="13.2" x14ac:dyDescent="0.25">
      <c r="A70" s="59">
        <v>20</v>
      </c>
      <c r="B70" s="60" t="s">
        <v>216</v>
      </c>
      <c r="C70" s="9"/>
      <c r="D70" s="9" t="s">
        <v>54</v>
      </c>
      <c r="E70" s="59" t="s">
        <v>12</v>
      </c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34"/>
      <c r="R70" s="64"/>
      <c r="S70" s="64"/>
      <c r="T70" s="64"/>
      <c r="U70" s="34"/>
      <c r="V70" s="64"/>
      <c r="W70" s="64"/>
    </row>
    <row r="71" spans="1:23" ht="13.2" x14ac:dyDescent="0.25">
      <c r="A71" s="59">
        <v>21</v>
      </c>
      <c r="B71" s="60" t="s">
        <v>217</v>
      </c>
      <c r="C71" s="9"/>
      <c r="D71" s="9" t="s">
        <v>54</v>
      </c>
      <c r="E71" s="59" t="s">
        <v>12</v>
      </c>
      <c r="F71" s="59"/>
      <c r="G71" s="65"/>
      <c r="H71" s="65"/>
      <c r="I71" s="65"/>
      <c r="J71" s="65"/>
      <c r="K71" s="65"/>
      <c r="L71" s="62"/>
      <c r="M71" s="65"/>
      <c r="N71" s="65"/>
      <c r="O71" s="64"/>
      <c r="P71" s="64"/>
      <c r="Q71" s="64"/>
      <c r="R71" s="68"/>
      <c r="S71" s="64"/>
      <c r="T71" s="64"/>
      <c r="U71" s="64"/>
      <c r="V71" s="64"/>
      <c r="W71" s="64"/>
    </row>
    <row r="72" spans="1:23" ht="13.2" x14ac:dyDescent="0.25">
      <c r="A72" s="59">
        <v>22</v>
      </c>
      <c r="B72" s="60" t="s">
        <v>218</v>
      </c>
      <c r="C72" s="9"/>
      <c r="D72" s="9" t="s">
        <v>24</v>
      </c>
      <c r="E72" s="59" t="s">
        <v>12</v>
      </c>
      <c r="F72" s="59"/>
      <c r="G72" s="65"/>
      <c r="H72" s="65"/>
      <c r="I72" s="65"/>
      <c r="J72" s="65"/>
      <c r="K72" s="65"/>
      <c r="L72" s="62"/>
      <c r="M72" s="65"/>
      <c r="N72" s="65"/>
      <c r="O72" s="64"/>
      <c r="P72" s="64"/>
      <c r="Q72" s="64"/>
      <c r="R72" s="68"/>
      <c r="S72" s="64"/>
      <c r="T72" s="64"/>
      <c r="U72" s="64"/>
      <c r="V72" s="64"/>
      <c r="W72" s="64"/>
    </row>
    <row r="73" spans="1:23" ht="13.2" x14ac:dyDescent="0.25">
      <c r="A73" s="59">
        <v>23</v>
      </c>
      <c r="B73" s="60" t="s">
        <v>219</v>
      </c>
      <c r="C73" s="9"/>
      <c r="D73" s="9" t="s">
        <v>24</v>
      </c>
      <c r="E73" s="59" t="s">
        <v>12</v>
      </c>
      <c r="F73" s="59"/>
      <c r="G73" s="65"/>
      <c r="H73" s="65"/>
      <c r="I73" s="65"/>
      <c r="J73" s="65"/>
      <c r="K73" s="65"/>
      <c r="L73" s="62"/>
      <c r="M73" s="65"/>
      <c r="N73" s="65"/>
      <c r="O73" s="64"/>
      <c r="P73" s="64"/>
      <c r="Q73" s="64"/>
      <c r="R73" s="64"/>
      <c r="S73" s="64"/>
      <c r="T73" s="64"/>
      <c r="U73" s="64"/>
      <c r="V73" s="64"/>
      <c r="W73" s="64"/>
    </row>
    <row r="74" spans="1:23" ht="13.2" x14ac:dyDescent="0.25">
      <c r="A74" s="59">
        <v>24</v>
      </c>
      <c r="B74" s="60" t="s">
        <v>220</v>
      </c>
      <c r="C74" s="9"/>
      <c r="D74" s="9" t="s">
        <v>24</v>
      </c>
      <c r="E74" s="59" t="s">
        <v>12</v>
      </c>
      <c r="F74" s="59"/>
      <c r="G74" s="65"/>
      <c r="H74" s="65"/>
      <c r="I74" s="65"/>
      <c r="J74" s="65"/>
      <c r="K74" s="65"/>
      <c r="L74" s="62"/>
      <c r="M74" s="65"/>
      <c r="N74" s="65"/>
      <c r="O74" s="64"/>
      <c r="P74" s="64"/>
      <c r="Q74" s="64"/>
      <c r="R74" s="64"/>
      <c r="S74" s="64"/>
      <c r="T74" s="64"/>
      <c r="U74" s="64"/>
      <c r="V74" s="64"/>
      <c r="W74" s="64"/>
    </row>
    <row r="75" spans="1:23" ht="13.2" x14ac:dyDescent="0.25">
      <c r="A75" s="59" t="s">
        <v>151</v>
      </c>
      <c r="B75" s="60" t="s">
        <v>221</v>
      </c>
      <c r="C75" s="9"/>
      <c r="D75" s="9" t="s">
        <v>24</v>
      </c>
      <c r="E75" s="59" t="s">
        <v>12</v>
      </c>
      <c r="F75" s="65"/>
      <c r="G75" s="64"/>
      <c r="H75" s="64"/>
      <c r="I75" s="61"/>
      <c r="J75" s="61"/>
      <c r="K75" s="61"/>
      <c r="L75" s="64"/>
      <c r="M75" s="64"/>
      <c r="N75" s="64"/>
      <c r="O75" s="64"/>
      <c r="P75" s="64"/>
      <c r="Q75" s="64"/>
      <c r="R75" s="61"/>
      <c r="S75" s="61"/>
      <c r="T75" s="61"/>
      <c r="U75" s="64"/>
      <c r="V75" s="64"/>
      <c r="W75" s="64"/>
    </row>
    <row r="76" spans="1:23" ht="13.2" x14ac:dyDescent="0.25">
      <c r="A76" s="61">
        <v>25</v>
      </c>
      <c r="B76" s="60" t="s">
        <v>222</v>
      </c>
      <c r="C76" s="9"/>
      <c r="D76" s="9" t="s">
        <v>24</v>
      </c>
      <c r="E76" s="59" t="s">
        <v>12</v>
      </c>
      <c r="F76" s="59"/>
      <c r="G76" s="65"/>
      <c r="H76" s="65"/>
      <c r="I76" s="61">
        <v>20</v>
      </c>
      <c r="J76" s="61">
        <v>120</v>
      </c>
      <c r="K76" s="61">
        <v>170</v>
      </c>
      <c r="L76" s="62"/>
      <c r="M76" s="65"/>
      <c r="N76" s="65"/>
      <c r="O76" s="61"/>
      <c r="P76" s="64"/>
      <c r="Q76" s="64"/>
      <c r="R76" s="64"/>
      <c r="S76" s="64"/>
      <c r="T76" s="64"/>
      <c r="U76" s="64"/>
      <c r="V76" s="64"/>
      <c r="W76" s="64"/>
    </row>
    <row r="77" spans="1:23" ht="13.2" x14ac:dyDescent="0.25">
      <c r="A77" s="59">
        <v>26</v>
      </c>
      <c r="B77" s="60" t="s">
        <v>223</v>
      </c>
      <c r="C77" s="9"/>
      <c r="D77" s="9" t="s">
        <v>49</v>
      </c>
      <c r="E77" s="59" t="s">
        <v>12</v>
      </c>
      <c r="F77" s="59"/>
      <c r="G77" s="65"/>
      <c r="H77" s="65"/>
      <c r="I77" s="65"/>
      <c r="J77" s="65"/>
      <c r="K77" s="65"/>
      <c r="L77" s="62"/>
      <c r="M77" s="65"/>
      <c r="N77" s="65"/>
      <c r="O77" s="61"/>
      <c r="P77" s="64"/>
      <c r="Q77" s="64"/>
      <c r="R77" s="64"/>
      <c r="S77" s="64"/>
      <c r="T77" s="64"/>
      <c r="U77" s="64"/>
      <c r="V77" s="64"/>
      <c r="W77" s="64"/>
    </row>
    <row r="78" spans="1:23" ht="13.2" x14ac:dyDescent="0.25">
      <c r="A78" s="59">
        <v>27</v>
      </c>
      <c r="B78" s="60" t="s">
        <v>224</v>
      </c>
      <c r="C78" s="9"/>
      <c r="D78" s="9" t="s">
        <v>49</v>
      </c>
      <c r="E78" s="59" t="s">
        <v>12</v>
      </c>
      <c r="F78" s="59">
        <v>2000</v>
      </c>
      <c r="G78" s="65"/>
      <c r="H78" s="65"/>
      <c r="I78" s="65"/>
      <c r="J78" s="65"/>
      <c r="K78" s="65"/>
      <c r="L78" s="65"/>
      <c r="M78" s="65"/>
      <c r="N78" s="65"/>
      <c r="O78" s="64"/>
      <c r="P78" s="64"/>
      <c r="Q78" s="64"/>
      <c r="R78" s="64"/>
      <c r="S78" s="64"/>
      <c r="T78" s="64"/>
      <c r="U78" s="64"/>
      <c r="V78" s="64"/>
      <c r="W78" s="64"/>
    </row>
    <row r="79" spans="1:23" ht="13.2" x14ac:dyDescent="0.25">
      <c r="A79" s="59">
        <v>28</v>
      </c>
      <c r="B79" s="60" t="s">
        <v>225</v>
      </c>
      <c r="C79" s="9"/>
      <c r="D79" s="9" t="s">
        <v>91</v>
      </c>
      <c r="E79" s="59" t="s">
        <v>12</v>
      </c>
      <c r="F79" s="59"/>
      <c r="G79" s="65"/>
      <c r="H79" s="65"/>
      <c r="I79" s="65"/>
      <c r="J79" s="65"/>
      <c r="K79" s="65"/>
      <c r="L79" s="62"/>
      <c r="M79" s="65"/>
      <c r="N79" s="65"/>
      <c r="O79" s="64"/>
      <c r="P79" s="64"/>
      <c r="Q79" s="64"/>
      <c r="R79" s="61"/>
      <c r="S79" s="61"/>
      <c r="T79" s="61"/>
      <c r="U79" s="61"/>
      <c r="V79" s="64"/>
      <c r="W79" s="64"/>
    </row>
    <row r="80" spans="1:23" ht="13.2" x14ac:dyDescent="0.25">
      <c r="A80" s="59">
        <v>29</v>
      </c>
      <c r="B80" s="60" t="s">
        <v>226</v>
      </c>
      <c r="C80" s="9"/>
      <c r="D80" s="9" t="s">
        <v>58</v>
      </c>
      <c r="E80" s="59" t="s">
        <v>12</v>
      </c>
      <c r="F80" s="59"/>
      <c r="G80" s="65"/>
      <c r="H80" s="65"/>
      <c r="I80" s="59">
        <v>1450</v>
      </c>
      <c r="J80" s="59">
        <v>1300</v>
      </c>
      <c r="K80" s="59">
        <v>2170</v>
      </c>
      <c r="L80" s="59">
        <v>1800</v>
      </c>
      <c r="M80" s="65"/>
      <c r="N80" s="65"/>
      <c r="O80" s="64"/>
      <c r="P80" s="64"/>
      <c r="Q80" s="64"/>
      <c r="R80" s="61"/>
      <c r="S80" s="61"/>
      <c r="T80" s="61"/>
      <c r="U80" s="61"/>
      <c r="V80" s="64"/>
      <c r="W80" s="64"/>
    </row>
    <row r="81" spans="1:23" ht="13.2" x14ac:dyDescent="0.25">
      <c r="A81" s="59">
        <v>30</v>
      </c>
      <c r="B81" s="60" t="s">
        <v>227</v>
      </c>
      <c r="C81" s="9"/>
      <c r="D81" s="9" t="s">
        <v>58</v>
      </c>
      <c r="E81" s="59" t="s">
        <v>12</v>
      </c>
      <c r="F81" s="59"/>
      <c r="G81" s="65"/>
      <c r="H81" s="65"/>
      <c r="I81" s="59">
        <v>200</v>
      </c>
      <c r="J81" s="59">
        <v>300</v>
      </c>
      <c r="K81" s="59">
        <v>200</v>
      </c>
      <c r="L81" s="59">
        <v>150</v>
      </c>
      <c r="M81" s="65"/>
      <c r="N81" s="65"/>
      <c r="O81" s="64"/>
      <c r="P81" s="64"/>
      <c r="Q81" s="64"/>
      <c r="R81" s="61"/>
      <c r="S81" s="61"/>
      <c r="T81" s="61"/>
      <c r="U81" s="64"/>
      <c r="V81" s="64"/>
      <c r="W81" s="64"/>
    </row>
    <row r="82" spans="1:23" ht="13.2" x14ac:dyDescent="0.25">
      <c r="A82" s="59">
        <v>31</v>
      </c>
      <c r="B82" s="60" t="s">
        <v>228</v>
      </c>
      <c r="C82" s="9"/>
      <c r="D82" s="9" t="s">
        <v>58</v>
      </c>
      <c r="E82" s="59" t="s">
        <v>12</v>
      </c>
      <c r="F82" s="59"/>
      <c r="G82" s="65"/>
      <c r="H82" s="65"/>
      <c r="I82" s="59">
        <v>0</v>
      </c>
      <c r="J82" s="59">
        <v>1500</v>
      </c>
      <c r="K82" s="59">
        <v>399</v>
      </c>
      <c r="L82" s="62"/>
      <c r="M82" s="65"/>
      <c r="N82" s="65"/>
      <c r="O82" s="64"/>
      <c r="P82" s="64"/>
      <c r="Q82" s="61"/>
      <c r="R82" s="61"/>
      <c r="S82" s="61"/>
      <c r="T82" s="61"/>
      <c r="U82" s="61"/>
      <c r="V82" s="64"/>
      <c r="W82" s="64"/>
    </row>
    <row r="83" spans="1:23" ht="13.2" x14ac:dyDescent="0.25">
      <c r="A83" s="59">
        <v>32</v>
      </c>
      <c r="B83" s="60" t="s">
        <v>229</v>
      </c>
      <c r="C83" s="9"/>
      <c r="D83" s="9" t="s">
        <v>58</v>
      </c>
      <c r="E83" s="59" t="s">
        <v>12</v>
      </c>
      <c r="F83" s="59"/>
      <c r="G83" s="65"/>
      <c r="H83" s="59">
        <v>1680</v>
      </c>
      <c r="I83" s="59">
        <v>2400</v>
      </c>
      <c r="J83" s="59">
        <v>2500</v>
      </c>
      <c r="K83" s="59">
        <v>0</v>
      </c>
      <c r="L83" s="59">
        <v>147</v>
      </c>
      <c r="M83" s="65"/>
      <c r="N83" s="65"/>
      <c r="O83" s="64"/>
      <c r="P83" s="64"/>
      <c r="Q83" s="61"/>
      <c r="R83" s="61"/>
      <c r="S83" s="61"/>
      <c r="T83" s="61"/>
      <c r="U83" s="61"/>
      <c r="V83" s="64"/>
      <c r="W83" s="64"/>
    </row>
    <row r="84" spans="1:23" ht="13.2" x14ac:dyDescent="0.25">
      <c r="A84" s="59">
        <v>33</v>
      </c>
      <c r="B84" s="60" t="s">
        <v>230</v>
      </c>
      <c r="C84" s="9"/>
      <c r="D84" s="9" t="s">
        <v>58</v>
      </c>
      <c r="E84" s="59" t="s">
        <v>12</v>
      </c>
      <c r="F84" s="59"/>
      <c r="G84" s="65"/>
      <c r="H84" s="59">
        <v>950</v>
      </c>
      <c r="I84" s="59">
        <v>0</v>
      </c>
      <c r="J84" s="59">
        <v>0</v>
      </c>
      <c r="K84" s="59">
        <v>1100</v>
      </c>
      <c r="L84" s="59">
        <v>0</v>
      </c>
      <c r="M84" s="65"/>
      <c r="N84" s="65"/>
      <c r="O84" s="64"/>
      <c r="P84" s="64"/>
      <c r="Q84" s="64"/>
      <c r="R84" s="61"/>
      <c r="S84" s="61"/>
      <c r="T84" s="61"/>
      <c r="U84" s="61"/>
      <c r="V84" s="64"/>
      <c r="W84" s="64"/>
    </row>
    <row r="85" spans="1:23" ht="13.2" x14ac:dyDescent="0.25">
      <c r="A85" s="59">
        <v>34</v>
      </c>
      <c r="B85" s="60" t="s">
        <v>232</v>
      </c>
      <c r="C85" s="9"/>
      <c r="D85" s="9" t="s">
        <v>58</v>
      </c>
      <c r="E85" s="59" t="s">
        <v>12</v>
      </c>
      <c r="F85" s="59"/>
      <c r="G85" s="65"/>
      <c r="H85" s="65"/>
      <c r="I85" s="59">
        <v>900</v>
      </c>
      <c r="J85" s="59">
        <v>100</v>
      </c>
      <c r="K85" s="59">
        <v>1600</v>
      </c>
      <c r="L85" s="59">
        <v>1900</v>
      </c>
      <c r="M85" s="65"/>
      <c r="N85" s="65"/>
      <c r="O85" s="64"/>
      <c r="P85" s="64"/>
      <c r="Q85" s="64"/>
      <c r="R85" s="61"/>
      <c r="S85" s="61"/>
      <c r="T85" s="61"/>
      <c r="U85" s="61"/>
      <c r="V85" s="61"/>
      <c r="W85" s="64"/>
    </row>
    <row r="86" spans="1:23" ht="13.2" x14ac:dyDescent="0.25">
      <c r="A86" s="59">
        <v>35</v>
      </c>
      <c r="B86" s="60" t="s">
        <v>233</v>
      </c>
      <c r="C86" s="9"/>
      <c r="D86" s="9" t="s">
        <v>58</v>
      </c>
      <c r="E86" s="59" t="s">
        <v>12</v>
      </c>
      <c r="F86" s="59"/>
      <c r="G86" s="64"/>
      <c r="H86" s="64"/>
      <c r="I86" s="59">
        <v>1000</v>
      </c>
      <c r="J86" s="59">
        <v>200</v>
      </c>
      <c r="K86" s="59">
        <v>300</v>
      </c>
      <c r="L86" s="59">
        <v>400</v>
      </c>
      <c r="M86" s="59">
        <v>400</v>
      </c>
      <c r="N86" s="64"/>
      <c r="O86" s="64"/>
      <c r="P86" s="64"/>
      <c r="Q86" s="61"/>
      <c r="R86" s="61"/>
      <c r="S86" s="61"/>
      <c r="T86" s="61"/>
      <c r="U86" s="61"/>
      <c r="V86" s="64"/>
      <c r="W86" s="64"/>
    </row>
    <row r="87" spans="1:23" ht="13.2" x14ac:dyDescent="0.25">
      <c r="A87" s="61">
        <v>36</v>
      </c>
      <c r="B87" s="60" t="s">
        <v>234</v>
      </c>
      <c r="C87" s="9"/>
      <c r="D87" s="9" t="s">
        <v>58</v>
      </c>
      <c r="E87" s="59" t="s">
        <v>12</v>
      </c>
      <c r="F87" s="65"/>
      <c r="G87" s="65"/>
      <c r="H87" s="61">
        <v>373</v>
      </c>
      <c r="I87" s="61">
        <v>518</v>
      </c>
      <c r="J87" s="61">
        <v>348</v>
      </c>
      <c r="K87" s="61">
        <v>1448</v>
      </c>
      <c r="L87" s="61">
        <v>1647</v>
      </c>
      <c r="M87" s="65"/>
      <c r="N87" s="65"/>
      <c r="O87" s="61"/>
      <c r="P87" s="64"/>
      <c r="Q87" s="64"/>
      <c r="R87" s="64"/>
      <c r="S87" s="64"/>
      <c r="T87" s="64"/>
      <c r="U87" s="64"/>
      <c r="V87" s="64"/>
      <c r="W87" s="64"/>
    </row>
    <row r="88" spans="1:23" ht="13.2" x14ac:dyDescent="0.25">
      <c r="A88" s="59">
        <v>37</v>
      </c>
      <c r="B88" s="60" t="s">
        <v>235</v>
      </c>
      <c r="C88" s="9"/>
      <c r="D88" s="9" t="s">
        <v>96</v>
      </c>
      <c r="E88" s="59" t="s">
        <v>12</v>
      </c>
      <c r="F88" s="59">
        <v>1700</v>
      </c>
      <c r="G88" s="65"/>
      <c r="H88" s="65"/>
      <c r="I88" s="65"/>
      <c r="J88" s="65"/>
      <c r="K88" s="65"/>
      <c r="L88" s="65"/>
      <c r="M88" s="65"/>
      <c r="N88" s="65"/>
      <c r="O88" s="64"/>
      <c r="P88" s="64"/>
      <c r="Q88" s="64"/>
      <c r="R88" s="64"/>
      <c r="S88" s="64"/>
      <c r="T88" s="64"/>
      <c r="U88" s="64"/>
      <c r="V88" s="64"/>
      <c r="W88" s="64"/>
    </row>
    <row r="89" spans="1:23" ht="13.2" x14ac:dyDescent="0.25">
      <c r="A89" s="59">
        <v>38</v>
      </c>
      <c r="B89" s="60" t="s">
        <v>236</v>
      </c>
      <c r="C89" s="9"/>
      <c r="D89" s="9" t="s">
        <v>96</v>
      </c>
      <c r="E89" s="59" t="s">
        <v>12</v>
      </c>
      <c r="F89" s="65"/>
      <c r="G89" s="65"/>
      <c r="H89" s="65"/>
      <c r="I89" s="65"/>
      <c r="J89" s="65"/>
      <c r="K89" s="65"/>
      <c r="L89" s="65"/>
      <c r="M89" s="65"/>
      <c r="N89" s="65"/>
      <c r="O89" s="61"/>
      <c r="P89" s="64"/>
      <c r="Q89" s="64"/>
      <c r="R89" s="64"/>
      <c r="S89" s="64"/>
      <c r="T89" s="64"/>
      <c r="U89" s="64"/>
      <c r="V89" s="64"/>
      <c r="W89" s="64"/>
    </row>
    <row r="90" spans="1:23" ht="13.2" x14ac:dyDescent="0.25">
      <c r="A90" s="59">
        <v>39</v>
      </c>
      <c r="B90" s="60" t="s">
        <v>237</v>
      </c>
      <c r="C90" s="9"/>
      <c r="D90" s="9" t="s">
        <v>96</v>
      </c>
      <c r="E90" s="59" t="s">
        <v>12</v>
      </c>
      <c r="F90" s="59">
        <v>1500</v>
      </c>
      <c r="G90" s="65"/>
      <c r="H90" s="65"/>
      <c r="I90" s="65"/>
      <c r="J90" s="65"/>
      <c r="K90" s="65"/>
      <c r="L90" s="65"/>
      <c r="M90" s="65"/>
      <c r="N90" s="65"/>
      <c r="O90" s="64"/>
      <c r="P90" s="64"/>
      <c r="Q90" s="64"/>
      <c r="R90" s="64"/>
      <c r="S90" s="64"/>
      <c r="T90" s="64"/>
      <c r="U90" s="64"/>
      <c r="V90" s="64"/>
      <c r="W90" s="64"/>
    </row>
    <row r="91" spans="1:23" ht="13.2" x14ac:dyDescent="0.25">
      <c r="A91" s="59">
        <v>40</v>
      </c>
      <c r="B91" s="60" t="s">
        <v>238</v>
      </c>
      <c r="C91" s="9"/>
      <c r="D91" s="9" t="s">
        <v>70</v>
      </c>
      <c r="E91" s="59" t="s">
        <v>12</v>
      </c>
      <c r="F91" s="59"/>
      <c r="G91" s="65"/>
      <c r="H91" s="65"/>
      <c r="I91" s="65"/>
      <c r="J91" s="65"/>
      <c r="K91" s="65"/>
      <c r="L91" s="65"/>
      <c r="M91" s="65"/>
      <c r="N91" s="65"/>
      <c r="O91" s="64"/>
      <c r="P91" s="64"/>
      <c r="Q91" s="64"/>
      <c r="R91" s="64"/>
      <c r="S91" s="64"/>
      <c r="T91" s="64"/>
      <c r="U91" s="64"/>
      <c r="V91" s="64"/>
      <c r="W91" s="64"/>
    </row>
    <row r="92" spans="1:23" ht="13.2" x14ac:dyDescent="0.25">
      <c r="A92" s="59">
        <v>41</v>
      </c>
      <c r="B92" s="60" t="s">
        <v>239</v>
      </c>
      <c r="C92" s="9"/>
      <c r="D92" s="9" t="s">
        <v>70</v>
      </c>
      <c r="E92" s="59" t="s">
        <v>12</v>
      </c>
      <c r="F92" s="59"/>
      <c r="G92" s="65"/>
      <c r="H92" s="65"/>
      <c r="I92" s="65"/>
      <c r="J92" s="65"/>
      <c r="K92" s="65"/>
      <c r="L92" s="65"/>
      <c r="M92" s="65"/>
      <c r="N92" s="65"/>
      <c r="O92" s="61"/>
      <c r="P92" s="64"/>
      <c r="Q92" s="64"/>
      <c r="R92" s="64"/>
      <c r="S92" s="64"/>
      <c r="T92" s="64"/>
      <c r="U92" s="64"/>
      <c r="V92" s="64"/>
      <c r="W92" s="64"/>
    </row>
    <row r="93" spans="1:23" ht="13.2" x14ac:dyDescent="0.25">
      <c r="A93" s="59">
        <v>42</v>
      </c>
      <c r="B93" s="60" t="s">
        <v>240</v>
      </c>
      <c r="C93" s="9"/>
      <c r="D93" s="9" t="s">
        <v>44</v>
      </c>
      <c r="E93" s="59" t="s">
        <v>12</v>
      </c>
      <c r="F93" s="59">
        <v>150</v>
      </c>
      <c r="G93" s="65"/>
      <c r="H93" s="65"/>
      <c r="I93" s="65"/>
      <c r="J93" s="65"/>
      <c r="K93" s="65"/>
      <c r="L93" s="65"/>
      <c r="M93" s="65"/>
      <c r="N93" s="65"/>
      <c r="O93" s="61"/>
      <c r="P93" s="64"/>
      <c r="Q93" s="64"/>
      <c r="R93" s="64"/>
      <c r="S93" s="64"/>
      <c r="T93" s="64"/>
      <c r="U93" s="64"/>
      <c r="V93" s="64"/>
      <c r="W93" s="64"/>
    </row>
    <row r="94" spans="1:23" ht="13.2" x14ac:dyDescent="0.25">
      <c r="A94" s="59">
        <v>43</v>
      </c>
      <c r="B94" s="60" t="s">
        <v>241</v>
      </c>
      <c r="C94" s="9"/>
      <c r="D94" s="9" t="s">
        <v>44</v>
      </c>
      <c r="E94" s="59" t="s">
        <v>12</v>
      </c>
      <c r="F94" s="59">
        <v>300</v>
      </c>
      <c r="G94" s="65"/>
      <c r="H94" s="65"/>
      <c r="I94" s="65"/>
      <c r="J94" s="65"/>
      <c r="K94" s="65"/>
      <c r="L94" s="65"/>
      <c r="M94" s="65"/>
      <c r="N94" s="65"/>
      <c r="O94" s="61"/>
      <c r="P94" s="64"/>
      <c r="Q94" s="64"/>
      <c r="R94" s="64"/>
      <c r="S94" s="64"/>
      <c r="T94" s="64"/>
      <c r="U94" s="64"/>
      <c r="V94" s="64"/>
      <c r="W94" s="64"/>
    </row>
    <row r="95" spans="1:23" ht="13.2" x14ac:dyDescent="0.25">
      <c r="A95" s="59">
        <v>44</v>
      </c>
      <c r="B95" s="60" t="s">
        <v>242</v>
      </c>
      <c r="C95" s="9"/>
      <c r="D95" s="9" t="s">
        <v>44</v>
      </c>
      <c r="E95" s="59" t="s">
        <v>12</v>
      </c>
      <c r="F95" s="59">
        <v>200</v>
      </c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</row>
    <row r="96" spans="1:23" ht="13.2" x14ac:dyDescent="0.25">
      <c r="A96" s="82"/>
      <c r="B96" s="83"/>
      <c r="C96" s="84"/>
      <c r="D96" s="84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57"/>
      <c r="P96" s="57"/>
      <c r="Q96" s="57"/>
      <c r="R96" s="57"/>
      <c r="S96" s="57"/>
      <c r="T96" s="57"/>
      <c r="U96" s="57"/>
      <c r="V96" s="57"/>
      <c r="W96" s="57"/>
    </row>
    <row r="97" spans="1:23" ht="13.2" x14ac:dyDescent="0.25">
      <c r="A97" s="57" t="s">
        <v>0</v>
      </c>
      <c r="B97" s="58" t="s">
        <v>1</v>
      </c>
      <c r="C97" s="44" t="s">
        <v>2</v>
      </c>
      <c r="D97" s="44" t="s">
        <v>3</v>
      </c>
      <c r="E97" s="57" t="s">
        <v>195</v>
      </c>
      <c r="F97" s="57" t="s">
        <v>9</v>
      </c>
      <c r="G97" s="86" t="s">
        <v>40</v>
      </c>
      <c r="H97" s="86" t="s">
        <v>43</v>
      </c>
      <c r="I97" s="86" t="s">
        <v>47</v>
      </c>
      <c r="J97" s="86" t="s">
        <v>50</v>
      </c>
      <c r="K97" s="86" t="s">
        <v>53</v>
      </c>
      <c r="L97" s="86" t="s">
        <v>56</v>
      </c>
      <c r="M97" s="86" t="s">
        <v>60</v>
      </c>
      <c r="N97" s="86" t="s">
        <v>37</v>
      </c>
      <c r="O97" s="87"/>
      <c r="P97" s="87"/>
      <c r="Q97" s="87"/>
      <c r="R97" s="87"/>
      <c r="S97" s="87"/>
      <c r="T97" s="87"/>
      <c r="U97" s="87"/>
      <c r="V97" s="87"/>
      <c r="W97" s="87"/>
    </row>
    <row r="98" spans="1:23" ht="13.2" x14ac:dyDescent="0.25">
      <c r="A98" s="59">
        <v>45</v>
      </c>
      <c r="B98" s="60" t="s">
        <v>321</v>
      </c>
      <c r="C98" s="9"/>
      <c r="D98" s="9" t="s">
        <v>41</v>
      </c>
      <c r="E98" s="59" t="s">
        <v>19</v>
      </c>
      <c r="F98" s="59">
        <v>130</v>
      </c>
      <c r="G98" s="65"/>
      <c r="H98" s="65"/>
      <c r="I98" s="65"/>
      <c r="J98" s="65"/>
      <c r="K98" s="65"/>
      <c r="L98" s="65"/>
      <c r="M98" s="65"/>
      <c r="N98" s="65"/>
      <c r="O98" s="87"/>
      <c r="P98" s="87"/>
      <c r="Q98" s="87"/>
      <c r="R98" s="87"/>
      <c r="S98" s="87"/>
      <c r="T98" s="87"/>
      <c r="U98" s="87"/>
      <c r="V98" s="87"/>
      <c r="W98" s="87"/>
    </row>
    <row r="99" spans="1:23" ht="13.2" x14ac:dyDescent="0.25">
      <c r="A99" s="59">
        <v>46</v>
      </c>
      <c r="B99" s="60" t="s">
        <v>324</v>
      </c>
      <c r="C99" s="9"/>
      <c r="D99" s="9" t="s">
        <v>41</v>
      </c>
      <c r="E99" s="59" t="s">
        <v>19</v>
      </c>
      <c r="F99" s="59">
        <v>130</v>
      </c>
      <c r="G99" s="65"/>
      <c r="H99" s="65"/>
      <c r="I99" s="65"/>
      <c r="J99" s="65"/>
      <c r="K99" s="65"/>
      <c r="L99" s="65"/>
      <c r="M99" s="65"/>
      <c r="N99" s="65"/>
      <c r="O99" s="87"/>
      <c r="P99" s="87"/>
      <c r="Q99" s="87"/>
      <c r="R99" s="87"/>
      <c r="S99" s="87"/>
      <c r="T99" s="87"/>
      <c r="U99" s="87"/>
      <c r="V99" s="87"/>
      <c r="W99" s="87"/>
    </row>
    <row r="100" spans="1:23" ht="13.2" x14ac:dyDescent="0.25">
      <c r="A100" s="59">
        <v>47</v>
      </c>
      <c r="B100" s="60" t="s">
        <v>327</v>
      </c>
      <c r="C100" s="9"/>
      <c r="D100" s="9" t="s">
        <v>41</v>
      </c>
      <c r="E100" s="59" t="s">
        <v>19</v>
      </c>
      <c r="F100" s="65"/>
      <c r="G100" s="65"/>
      <c r="H100" s="65"/>
      <c r="I100" s="59">
        <v>249</v>
      </c>
      <c r="J100" s="59">
        <v>65</v>
      </c>
      <c r="K100" s="59">
        <v>150</v>
      </c>
      <c r="L100" s="59">
        <v>142</v>
      </c>
      <c r="M100" s="65"/>
      <c r="N100" s="65"/>
      <c r="O100" s="87"/>
      <c r="P100" s="87"/>
      <c r="Q100" s="87"/>
      <c r="R100" s="87"/>
      <c r="S100" s="87"/>
      <c r="T100" s="87"/>
      <c r="U100" s="87"/>
      <c r="V100" s="87"/>
      <c r="W100" s="87"/>
    </row>
    <row r="101" spans="1:23" ht="13.2" x14ac:dyDescent="0.25">
      <c r="A101" s="59">
        <v>48</v>
      </c>
      <c r="B101" s="60" t="s">
        <v>330</v>
      </c>
      <c r="C101" s="9"/>
      <c r="D101" s="9" t="s">
        <v>41</v>
      </c>
      <c r="E101" s="59" t="s">
        <v>19</v>
      </c>
      <c r="F101" s="59">
        <v>29</v>
      </c>
      <c r="G101" s="65"/>
      <c r="H101" s="65"/>
      <c r="I101" s="65"/>
      <c r="J101" s="65"/>
      <c r="K101" s="65"/>
      <c r="L101" s="65"/>
      <c r="M101" s="65"/>
      <c r="N101" s="65"/>
      <c r="O101" s="87"/>
      <c r="P101" s="87"/>
      <c r="Q101" s="87"/>
      <c r="R101" s="87"/>
      <c r="S101" s="87"/>
      <c r="T101" s="87"/>
      <c r="U101" s="87"/>
      <c r="V101" s="87"/>
      <c r="W101" s="87"/>
    </row>
    <row r="102" spans="1:23" ht="13.2" x14ac:dyDescent="0.25">
      <c r="A102" s="59">
        <v>49</v>
      </c>
      <c r="B102" s="60" t="s">
        <v>333</v>
      </c>
      <c r="C102" s="9"/>
      <c r="D102" s="9" t="s">
        <v>41</v>
      </c>
      <c r="E102" s="59" t="s">
        <v>19</v>
      </c>
      <c r="F102" s="59">
        <v>150</v>
      </c>
      <c r="G102" s="65"/>
      <c r="H102" s="65"/>
      <c r="I102" s="65"/>
      <c r="J102" s="65"/>
      <c r="K102" s="65"/>
      <c r="L102" s="65"/>
      <c r="M102" s="65"/>
      <c r="N102" s="65"/>
      <c r="O102" s="87"/>
      <c r="P102" s="87"/>
      <c r="Q102" s="87"/>
      <c r="R102" s="87"/>
      <c r="S102" s="87"/>
      <c r="T102" s="87"/>
      <c r="U102" s="87"/>
      <c r="V102" s="87"/>
      <c r="W102" s="87"/>
    </row>
    <row r="103" spans="1:23" ht="13.2" x14ac:dyDescent="0.25">
      <c r="A103" s="59">
        <v>50</v>
      </c>
      <c r="B103" s="60" t="s">
        <v>336</v>
      </c>
      <c r="C103" s="9"/>
      <c r="D103" s="9" t="s">
        <v>41</v>
      </c>
      <c r="E103" s="59" t="s">
        <v>19</v>
      </c>
      <c r="F103" s="59">
        <v>74</v>
      </c>
      <c r="G103" s="65"/>
      <c r="H103" s="65"/>
      <c r="I103" s="65"/>
      <c r="J103" s="65"/>
      <c r="K103" s="65"/>
      <c r="L103" s="65"/>
      <c r="M103" s="65"/>
      <c r="N103" s="65"/>
      <c r="O103" s="87"/>
      <c r="P103" s="87"/>
      <c r="Q103" s="87"/>
      <c r="R103" s="87"/>
      <c r="S103" s="87"/>
      <c r="T103" s="87"/>
      <c r="U103" s="87"/>
      <c r="V103" s="87"/>
      <c r="W103" s="87"/>
    </row>
    <row r="104" spans="1:23" ht="13.2" x14ac:dyDescent="0.25">
      <c r="A104" s="61">
        <v>51</v>
      </c>
      <c r="B104" s="60" t="s">
        <v>339</v>
      </c>
      <c r="C104" s="9"/>
      <c r="D104" s="9" t="s">
        <v>41</v>
      </c>
      <c r="E104" s="59" t="s">
        <v>19</v>
      </c>
      <c r="F104" s="65"/>
      <c r="G104" s="64"/>
      <c r="H104" s="64"/>
      <c r="I104" s="61">
        <v>255</v>
      </c>
      <c r="J104" s="61">
        <v>59</v>
      </c>
      <c r="K104" s="61">
        <v>30</v>
      </c>
      <c r="L104" s="61">
        <v>45</v>
      </c>
      <c r="M104" s="64"/>
      <c r="N104" s="64"/>
      <c r="O104" s="87"/>
      <c r="P104" s="87"/>
      <c r="Q104" s="87"/>
      <c r="R104" s="87"/>
      <c r="S104" s="87"/>
      <c r="T104" s="87"/>
      <c r="U104" s="87"/>
      <c r="V104" s="87"/>
      <c r="W104" s="87"/>
    </row>
    <row r="105" spans="1:23" ht="13.2" x14ac:dyDescent="0.25">
      <c r="A105" s="59">
        <v>52</v>
      </c>
      <c r="B105" s="60" t="s">
        <v>342</v>
      </c>
      <c r="C105" s="9"/>
      <c r="D105" s="9" t="s">
        <v>10</v>
      </c>
      <c r="E105" s="59" t="s">
        <v>19</v>
      </c>
      <c r="F105" s="59">
        <v>205</v>
      </c>
      <c r="G105" s="65"/>
      <c r="H105" s="65"/>
      <c r="I105" s="65"/>
      <c r="J105" s="65"/>
      <c r="K105" s="65"/>
      <c r="L105" s="65"/>
      <c r="M105" s="65"/>
      <c r="N105" s="65"/>
      <c r="O105" s="87"/>
      <c r="P105" s="87"/>
      <c r="Q105" s="87"/>
      <c r="R105" s="87"/>
      <c r="S105" s="87"/>
      <c r="T105" s="87"/>
      <c r="U105" s="87"/>
      <c r="V105" s="87"/>
      <c r="W105" s="87"/>
    </row>
    <row r="106" spans="1:23" ht="13.2" x14ac:dyDescent="0.25">
      <c r="A106" s="59">
        <v>53</v>
      </c>
      <c r="B106" s="60" t="s">
        <v>345</v>
      </c>
      <c r="C106" s="9"/>
      <c r="D106" s="9" t="s">
        <v>10</v>
      </c>
      <c r="E106" s="59" t="s">
        <v>19</v>
      </c>
      <c r="F106" s="59">
        <v>339</v>
      </c>
      <c r="G106" s="65"/>
      <c r="H106" s="65"/>
      <c r="I106" s="65"/>
      <c r="J106" s="65"/>
      <c r="K106" s="65"/>
      <c r="L106" s="65"/>
      <c r="M106" s="65"/>
      <c r="N106" s="65"/>
      <c r="O106" s="87"/>
      <c r="P106" s="87"/>
      <c r="Q106" s="87"/>
      <c r="R106" s="87"/>
      <c r="S106" s="87"/>
      <c r="T106" s="87"/>
      <c r="U106" s="87"/>
      <c r="V106" s="87"/>
      <c r="W106" s="87"/>
    </row>
    <row r="107" spans="1:23" ht="13.2" x14ac:dyDescent="0.25">
      <c r="A107" s="59">
        <v>54</v>
      </c>
      <c r="B107" s="60" t="s">
        <v>348</v>
      </c>
      <c r="C107" s="9"/>
      <c r="D107" s="9" t="s">
        <v>10</v>
      </c>
      <c r="E107" s="59" t="s">
        <v>19</v>
      </c>
      <c r="F107" s="65"/>
      <c r="G107" s="65"/>
      <c r="H107" s="65"/>
      <c r="I107" s="65"/>
      <c r="J107" s="65"/>
      <c r="K107" s="65"/>
      <c r="L107" s="65"/>
      <c r="M107" s="65"/>
      <c r="N107" s="65"/>
      <c r="O107" s="87"/>
      <c r="P107" s="87"/>
      <c r="Q107" s="87"/>
      <c r="R107" s="87"/>
      <c r="S107" s="87"/>
      <c r="T107" s="87"/>
      <c r="U107" s="87"/>
      <c r="V107" s="87"/>
      <c r="W107" s="87"/>
    </row>
    <row r="108" spans="1:23" ht="13.2" x14ac:dyDescent="0.25">
      <c r="A108" s="59">
        <v>55</v>
      </c>
      <c r="B108" s="60" t="s">
        <v>351</v>
      </c>
      <c r="C108" s="9"/>
      <c r="D108" s="9" t="s">
        <v>10</v>
      </c>
      <c r="E108" s="59" t="s">
        <v>19</v>
      </c>
      <c r="F108" s="59">
        <v>350</v>
      </c>
      <c r="G108" s="65"/>
      <c r="H108" s="65"/>
      <c r="I108" s="65"/>
      <c r="J108" s="65"/>
      <c r="K108" s="65"/>
      <c r="L108" s="65"/>
      <c r="M108" s="65"/>
      <c r="N108" s="65"/>
      <c r="O108" s="87"/>
      <c r="P108" s="87"/>
      <c r="Q108" s="87"/>
      <c r="R108" s="87"/>
      <c r="S108" s="87"/>
      <c r="T108" s="87"/>
      <c r="U108" s="87"/>
      <c r="V108" s="87"/>
      <c r="W108" s="87"/>
    </row>
    <row r="109" spans="1:23" ht="13.2" x14ac:dyDescent="0.25">
      <c r="A109" s="59">
        <v>56</v>
      </c>
      <c r="B109" s="60" t="s">
        <v>354</v>
      </c>
      <c r="C109" s="9"/>
      <c r="D109" s="9" t="s">
        <v>93</v>
      </c>
      <c r="E109" s="59" t="s">
        <v>19</v>
      </c>
      <c r="F109" s="59">
        <v>50</v>
      </c>
      <c r="G109" s="62"/>
      <c r="H109" s="62"/>
      <c r="I109" s="62"/>
      <c r="J109" s="62"/>
      <c r="K109" s="62"/>
      <c r="L109" s="62"/>
      <c r="M109" s="62"/>
      <c r="N109" s="62"/>
      <c r="O109" s="87"/>
      <c r="P109" s="87"/>
      <c r="Q109" s="87"/>
      <c r="R109" s="87"/>
      <c r="S109" s="87"/>
      <c r="T109" s="87"/>
      <c r="U109" s="87"/>
      <c r="V109" s="87"/>
      <c r="W109" s="87"/>
    </row>
    <row r="110" spans="1:23" ht="13.2" x14ac:dyDescent="0.25">
      <c r="A110" s="59">
        <v>57</v>
      </c>
      <c r="B110" s="60" t="s">
        <v>361</v>
      </c>
      <c r="C110" s="9"/>
      <c r="D110" s="9" t="s">
        <v>93</v>
      </c>
      <c r="E110" s="59" t="s">
        <v>19</v>
      </c>
      <c r="F110" s="59">
        <v>76</v>
      </c>
      <c r="G110" s="65"/>
      <c r="H110" s="65"/>
      <c r="I110" s="65"/>
      <c r="J110" s="65"/>
      <c r="K110" s="65"/>
      <c r="L110" s="65"/>
      <c r="M110" s="65"/>
      <c r="N110" s="65"/>
      <c r="O110" s="87"/>
      <c r="P110" s="87"/>
      <c r="Q110" s="87"/>
      <c r="R110" s="87"/>
      <c r="S110" s="87"/>
      <c r="T110" s="87"/>
      <c r="U110" s="87"/>
      <c r="V110" s="87"/>
      <c r="W110" s="87"/>
    </row>
    <row r="111" spans="1:23" ht="13.2" x14ac:dyDescent="0.25">
      <c r="A111" s="59">
        <v>58</v>
      </c>
      <c r="B111" s="60" t="s">
        <v>368</v>
      </c>
      <c r="C111" s="9"/>
      <c r="D111" s="9" t="s">
        <v>93</v>
      </c>
      <c r="E111" s="59" t="s">
        <v>19</v>
      </c>
      <c r="F111" s="59">
        <v>136</v>
      </c>
      <c r="G111" s="65"/>
      <c r="H111" s="65"/>
      <c r="I111" s="65"/>
      <c r="J111" s="65"/>
      <c r="K111" s="65"/>
      <c r="L111" s="65"/>
      <c r="M111" s="65"/>
      <c r="N111" s="65"/>
      <c r="O111" s="87"/>
      <c r="P111" s="87"/>
      <c r="Q111" s="87"/>
      <c r="R111" s="87"/>
      <c r="S111" s="87"/>
      <c r="T111" s="87"/>
      <c r="U111" s="87"/>
      <c r="V111" s="87"/>
      <c r="W111" s="87"/>
    </row>
    <row r="112" spans="1:23" ht="13.2" x14ac:dyDescent="0.25">
      <c r="A112" s="59">
        <v>59</v>
      </c>
      <c r="B112" s="60" t="s">
        <v>369</v>
      </c>
      <c r="C112" s="9"/>
      <c r="D112" s="9" t="s">
        <v>93</v>
      </c>
      <c r="E112" s="59" t="s">
        <v>19</v>
      </c>
      <c r="F112" s="59">
        <v>110</v>
      </c>
      <c r="G112" s="65"/>
      <c r="H112" s="65"/>
      <c r="I112" s="65"/>
      <c r="J112" s="65"/>
      <c r="K112" s="65"/>
      <c r="L112" s="65"/>
      <c r="M112" s="65"/>
      <c r="N112" s="65"/>
      <c r="O112" s="87"/>
      <c r="P112" s="87"/>
      <c r="Q112" s="87"/>
      <c r="R112" s="87"/>
      <c r="S112" s="87"/>
      <c r="T112" s="87"/>
      <c r="U112" s="87"/>
      <c r="V112" s="87"/>
      <c r="W112" s="87"/>
    </row>
    <row r="113" spans="1:23" ht="13.2" x14ac:dyDescent="0.25">
      <c r="A113" s="59">
        <v>60</v>
      </c>
      <c r="B113" s="60" t="s">
        <v>373</v>
      </c>
      <c r="C113" s="9"/>
      <c r="D113" s="9" t="s">
        <v>111</v>
      </c>
      <c r="E113" s="59" t="s">
        <v>19</v>
      </c>
      <c r="F113" s="59">
        <v>125</v>
      </c>
      <c r="G113" s="65"/>
      <c r="H113" s="65"/>
      <c r="I113" s="65"/>
      <c r="J113" s="65"/>
      <c r="K113" s="65"/>
      <c r="L113" s="65"/>
      <c r="M113" s="65"/>
      <c r="N113" s="65"/>
      <c r="O113" s="87"/>
      <c r="P113" s="87"/>
      <c r="Q113" s="87"/>
      <c r="R113" s="87"/>
      <c r="S113" s="87"/>
      <c r="T113" s="87"/>
      <c r="U113" s="87"/>
      <c r="V113" s="87"/>
      <c r="W113" s="87"/>
    </row>
    <row r="114" spans="1:23" ht="13.2" x14ac:dyDescent="0.25">
      <c r="A114" s="59">
        <v>61</v>
      </c>
      <c r="B114" s="60" t="s">
        <v>376</v>
      </c>
      <c r="C114" s="9"/>
      <c r="D114" s="9" t="s">
        <v>111</v>
      </c>
      <c r="E114" s="59" t="s">
        <v>19</v>
      </c>
      <c r="F114" s="59">
        <v>559</v>
      </c>
      <c r="G114" s="65"/>
      <c r="H114" s="65"/>
      <c r="I114" s="65"/>
      <c r="J114" s="65"/>
      <c r="K114" s="65"/>
      <c r="L114" s="65"/>
      <c r="M114" s="65"/>
      <c r="N114" s="65"/>
      <c r="O114" s="87"/>
      <c r="P114" s="87"/>
      <c r="Q114" s="87"/>
      <c r="R114" s="87"/>
      <c r="S114" s="87"/>
      <c r="T114" s="87"/>
      <c r="U114" s="87"/>
      <c r="V114" s="87"/>
      <c r="W114" s="87"/>
    </row>
    <row r="115" spans="1:23" ht="13.2" x14ac:dyDescent="0.25">
      <c r="A115" s="59">
        <v>62</v>
      </c>
      <c r="B115" s="60" t="s">
        <v>381</v>
      </c>
      <c r="C115" s="9"/>
      <c r="D115" s="9" t="s">
        <v>111</v>
      </c>
      <c r="E115" s="59" t="s">
        <v>19</v>
      </c>
      <c r="F115" s="59">
        <v>580</v>
      </c>
      <c r="G115" s="65"/>
      <c r="H115" s="65"/>
      <c r="I115" s="65"/>
      <c r="J115" s="65"/>
      <c r="K115" s="65"/>
      <c r="L115" s="65"/>
      <c r="M115" s="65"/>
      <c r="N115" s="65"/>
      <c r="O115" s="87"/>
      <c r="P115" s="87"/>
      <c r="Q115" s="87"/>
      <c r="R115" s="87"/>
      <c r="S115" s="87"/>
      <c r="T115" s="87"/>
      <c r="U115" s="87"/>
      <c r="V115" s="87"/>
      <c r="W115" s="87"/>
    </row>
    <row r="116" spans="1:23" ht="13.2" x14ac:dyDescent="0.25">
      <c r="A116" s="59">
        <v>63</v>
      </c>
      <c r="B116" s="60" t="s">
        <v>391</v>
      </c>
      <c r="C116" s="9"/>
      <c r="D116" s="9" t="s">
        <v>111</v>
      </c>
      <c r="E116" s="59" t="s">
        <v>19</v>
      </c>
      <c r="F116" s="59">
        <v>510</v>
      </c>
      <c r="G116" s="65"/>
      <c r="H116" s="65"/>
      <c r="I116" s="65"/>
      <c r="J116" s="65"/>
      <c r="K116" s="65"/>
      <c r="L116" s="65"/>
      <c r="M116" s="65"/>
      <c r="N116" s="65"/>
      <c r="O116" s="87"/>
      <c r="P116" s="87"/>
      <c r="Q116" s="87"/>
      <c r="R116" s="87"/>
      <c r="S116" s="87"/>
      <c r="T116" s="87"/>
      <c r="U116" s="87"/>
      <c r="V116" s="87"/>
      <c r="W116" s="87"/>
    </row>
    <row r="117" spans="1:23" ht="13.2" x14ac:dyDescent="0.25">
      <c r="A117" s="61">
        <v>64</v>
      </c>
      <c r="B117" s="60" t="s">
        <v>396</v>
      </c>
      <c r="C117" s="9"/>
      <c r="D117" s="9" t="s">
        <v>111</v>
      </c>
      <c r="E117" s="59" t="s">
        <v>19</v>
      </c>
      <c r="F117" s="59">
        <v>0</v>
      </c>
      <c r="G117" s="64"/>
      <c r="H117" s="64"/>
      <c r="I117" s="64"/>
      <c r="J117" s="64"/>
      <c r="K117" s="64"/>
      <c r="L117" s="64"/>
      <c r="M117" s="64"/>
      <c r="N117" s="64"/>
      <c r="O117" s="87"/>
      <c r="P117" s="87"/>
      <c r="Q117" s="87"/>
      <c r="R117" s="87"/>
      <c r="S117" s="87"/>
      <c r="T117" s="87"/>
      <c r="U117" s="87"/>
      <c r="V117" s="87"/>
      <c r="W117" s="87"/>
    </row>
    <row r="118" spans="1:23" ht="13.2" x14ac:dyDescent="0.25">
      <c r="A118" s="61">
        <v>65</v>
      </c>
      <c r="B118" s="60" t="s">
        <v>402</v>
      </c>
      <c r="C118" s="9"/>
      <c r="D118" s="9" t="s">
        <v>111</v>
      </c>
      <c r="E118" s="59" t="s">
        <v>19</v>
      </c>
      <c r="F118" s="59">
        <v>0</v>
      </c>
      <c r="G118" s="64"/>
      <c r="H118" s="64"/>
      <c r="I118" s="64"/>
      <c r="J118" s="64"/>
      <c r="K118" s="64"/>
      <c r="L118" s="64"/>
      <c r="M118" s="64"/>
      <c r="N118" s="64"/>
      <c r="O118" s="87"/>
      <c r="P118" s="87"/>
      <c r="Q118" s="87"/>
      <c r="R118" s="87"/>
      <c r="S118" s="87"/>
      <c r="T118" s="87"/>
      <c r="U118" s="87"/>
      <c r="V118" s="87"/>
      <c r="W118" s="87"/>
    </row>
    <row r="119" spans="1:23" ht="13.2" x14ac:dyDescent="0.25">
      <c r="A119" s="59">
        <v>66</v>
      </c>
      <c r="B119" s="60" t="s">
        <v>408</v>
      </c>
      <c r="C119" s="9"/>
      <c r="D119" s="9" t="s">
        <v>73</v>
      </c>
      <c r="E119" s="59" t="s">
        <v>19</v>
      </c>
      <c r="F119" s="59">
        <v>195</v>
      </c>
      <c r="G119" s="65"/>
      <c r="H119" s="65"/>
      <c r="I119" s="65"/>
      <c r="J119" s="65"/>
      <c r="K119" s="65"/>
      <c r="L119" s="65"/>
      <c r="M119" s="65"/>
      <c r="N119" s="65"/>
      <c r="O119" s="87"/>
      <c r="P119" s="87"/>
      <c r="Q119" s="87"/>
      <c r="R119" s="87"/>
      <c r="S119" s="87"/>
      <c r="T119" s="87"/>
      <c r="U119" s="87"/>
      <c r="V119" s="87"/>
      <c r="W119" s="87"/>
    </row>
    <row r="120" spans="1:23" ht="13.2" x14ac:dyDescent="0.25">
      <c r="A120" s="59">
        <v>67</v>
      </c>
      <c r="B120" s="60" t="s">
        <v>413</v>
      </c>
      <c r="C120" s="9"/>
      <c r="D120" s="9" t="s">
        <v>73</v>
      </c>
      <c r="E120" s="59" t="s">
        <v>19</v>
      </c>
      <c r="F120" s="59">
        <v>0</v>
      </c>
      <c r="G120" s="65"/>
      <c r="H120" s="65"/>
      <c r="I120" s="65"/>
      <c r="J120" s="65"/>
      <c r="K120" s="65"/>
      <c r="L120" s="65"/>
      <c r="M120" s="65"/>
      <c r="N120" s="65"/>
      <c r="O120" s="87"/>
      <c r="P120" s="87"/>
      <c r="Q120" s="87"/>
      <c r="R120" s="87"/>
      <c r="S120" s="87"/>
      <c r="T120" s="87"/>
      <c r="U120" s="87"/>
      <c r="V120" s="87"/>
      <c r="W120" s="87"/>
    </row>
    <row r="121" spans="1:23" ht="13.2" x14ac:dyDescent="0.25">
      <c r="A121" s="59">
        <v>68</v>
      </c>
      <c r="B121" s="60" t="s">
        <v>416</v>
      </c>
      <c r="C121" s="9"/>
      <c r="D121" s="9" t="s">
        <v>73</v>
      </c>
      <c r="E121" s="59" t="s">
        <v>19</v>
      </c>
      <c r="F121" s="59">
        <v>200</v>
      </c>
      <c r="G121" s="65"/>
      <c r="H121" s="65"/>
      <c r="I121" s="65"/>
      <c r="J121" s="65"/>
      <c r="K121" s="65"/>
      <c r="L121" s="65"/>
      <c r="M121" s="65"/>
      <c r="N121" s="65"/>
      <c r="O121" s="87"/>
      <c r="P121" s="87"/>
      <c r="Q121" s="87"/>
      <c r="R121" s="87"/>
      <c r="S121" s="87"/>
      <c r="T121" s="87"/>
      <c r="U121" s="87"/>
      <c r="V121" s="87"/>
      <c r="W121" s="87"/>
    </row>
    <row r="122" spans="1:23" ht="13.2" x14ac:dyDescent="0.25">
      <c r="A122" s="59">
        <v>69</v>
      </c>
      <c r="B122" s="60" t="s">
        <v>421</v>
      </c>
      <c r="C122" s="9"/>
      <c r="D122" s="9" t="s">
        <v>73</v>
      </c>
      <c r="E122" s="59" t="s">
        <v>19</v>
      </c>
      <c r="F122" s="59">
        <v>155</v>
      </c>
      <c r="G122" s="65"/>
      <c r="H122" s="65"/>
      <c r="I122" s="65"/>
      <c r="J122" s="65"/>
      <c r="K122" s="65"/>
      <c r="L122" s="65"/>
      <c r="M122" s="65"/>
      <c r="N122" s="65"/>
      <c r="O122" s="87"/>
      <c r="P122" s="87"/>
      <c r="Q122" s="87"/>
      <c r="R122" s="87"/>
      <c r="S122" s="87"/>
      <c r="T122" s="87"/>
      <c r="U122" s="87"/>
      <c r="V122" s="87"/>
      <c r="W122" s="87"/>
    </row>
    <row r="123" spans="1:23" ht="13.2" x14ac:dyDescent="0.25">
      <c r="A123" s="59">
        <v>70</v>
      </c>
      <c r="B123" s="60" t="s">
        <v>429</v>
      </c>
      <c r="C123" s="9"/>
      <c r="D123" s="9" t="s">
        <v>73</v>
      </c>
      <c r="E123" s="59" t="s">
        <v>19</v>
      </c>
      <c r="F123" s="59">
        <v>115</v>
      </c>
      <c r="G123" s="65"/>
      <c r="H123" s="65"/>
      <c r="I123" s="65"/>
      <c r="J123" s="65"/>
      <c r="K123" s="65"/>
      <c r="L123" s="65"/>
      <c r="M123" s="65"/>
      <c r="N123" s="65"/>
      <c r="O123" s="87"/>
      <c r="P123" s="87"/>
      <c r="Q123" s="87"/>
      <c r="R123" s="87"/>
      <c r="S123" s="87"/>
      <c r="T123" s="87"/>
      <c r="U123" s="87"/>
      <c r="V123" s="87"/>
      <c r="W123" s="87"/>
    </row>
    <row r="124" spans="1:23" ht="13.2" x14ac:dyDescent="0.25">
      <c r="A124" s="59">
        <v>71</v>
      </c>
      <c r="B124" s="60" t="s">
        <v>433</v>
      </c>
      <c r="C124" s="9"/>
      <c r="D124" s="9" t="s">
        <v>73</v>
      </c>
      <c r="E124" s="59" t="s">
        <v>19</v>
      </c>
      <c r="F124" s="65"/>
      <c r="G124" s="65"/>
      <c r="H124" s="65"/>
      <c r="I124" s="65"/>
      <c r="J124" s="65"/>
      <c r="K124" s="65"/>
      <c r="L124" s="65"/>
      <c r="M124" s="65"/>
      <c r="N124" s="65"/>
      <c r="O124" s="87"/>
      <c r="P124" s="87"/>
      <c r="Q124" s="87"/>
      <c r="R124" s="87"/>
      <c r="S124" s="87"/>
      <c r="T124" s="87"/>
      <c r="U124" s="87"/>
      <c r="V124" s="87"/>
      <c r="W124" s="87"/>
    </row>
    <row r="125" spans="1:23" ht="13.2" x14ac:dyDescent="0.25">
      <c r="A125" s="59">
        <v>72</v>
      </c>
      <c r="B125" s="60" t="s">
        <v>434</v>
      </c>
      <c r="C125" s="9"/>
      <c r="D125" s="9" t="s">
        <v>73</v>
      </c>
      <c r="E125" s="59" t="s">
        <v>19</v>
      </c>
      <c r="F125" s="59">
        <v>23</v>
      </c>
      <c r="G125" s="65"/>
      <c r="H125" s="65"/>
      <c r="I125" s="65"/>
      <c r="J125" s="65"/>
      <c r="K125" s="65"/>
      <c r="L125" s="65"/>
      <c r="M125" s="65"/>
      <c r="N125" s="65"/>
      <c r="O125" s="87"/>
      <c r="P125" s="87"/>
      <c r="Q125" s="87"/>
      <c r="R125" s="87"/>
      <c r="S125" s="87"/>
      <c r="T125" s="87"/>
      <c r="U125" s="87"/>
      <c r="V125" s="87"/>
      <c r="W125" s="87"/>
    </row>
    <row r="126" spans="1:23" ht="13.2" x14ac:dyDescent="0.25">
      <c r="A126" s="59">
        <v>73</v>
      </c>
      <c r="B126" s="60" t="s">
        <v>439</v>
      </c>
      <c r="C126" s="9"/>
      <c r="D126" s="9" t="s">
        <v>73</v>
      </c>
      <c r="E126" s="59" t="s">
        <v>19</v>
      </c>
      <c r="F126" s="59">
        <v>41</v>
      </c>
      <c r="G126" s="65"/>
      <c r="H126" s="65"/>
      <c r="I126" s="65"/>
      <c r="J126" s="65"/>
      <c r="K126" s="65"/>
      <c r="L126" s="65"/>
      <c r="M126" s="65"/>
      <c r="N126" s="65"/>
      <c r="O126" s="87"/>
      <c r="P126" s="87"/>
      <c r="Q126" s="87"/>
      <c r="R126" s="87"/>
      <c r="S126" s="87"/>
      <c r="T126" s="87"/>
      <c r="U126" s="87"/>
      <c r="V126" s="87"/>
      <c r="W126" s="87"/>
    </row>
    <row r="127" spans="1:23" ht="13.2" x14ac:dyDescent="0.25">
      <c r="A127" s="59">
        <v>74</v>
      </c>
      <c r="B127" s="60" t="s">
        <v>444</v>
      </c>
      <c r="C127" s="9"/>
      <c r="D127" s="9" t="s">
        <v>73</v>
      </c>
      <c r="E127" s="59" t="s">
        <v>19</v>
      </c>
      <c r="F127" s="59">
        <v>220</v>
      </c>
      <c r="G127" s="65"/>
      <c r="H127" s="65"/>
      <c r="I127" s="65"/>
      <c r="J127" s="65"/>
      <c r="K127" s="65"/>
      <c r="L127" s="65"/>
      <c r="M127" s="65"/>
      <c r="N127" s="65"/>
      <c r="O127" s="87"/>
      <c r="P127" s="87"/>
      <c r="Q127" s="87"/>
      <c r="R127" s="87"/>
      <c r="S127" s="87"/>
      <c r="T127" s="87"/>
      <c r="U127" s="87"/>
      <c r="V127" s="87"/>
      <c r="W127" s="87"/>
    </row>
    <row r="128" spans="1:23" ht="13.2" x14ac:dyDescent="0.25">
      <c r="A128" s="59">
        <v>75</v>
      </c>
      <c r="B128" s="60" t="s">
        <v>448</v>
      </c>
      <c r="C128" s="9"/>
      <c r="D128" s="9" t="s">
        <v>73</v>
      </c>
      <c r="E128" s="59" t="s">
        <v>19</v>
      </c>
      <c r="F128" s="59">
        <v>60</v>
      </c>
      <c r="G128" s="65"/>
      <c r="H128" s="65"/>
      <c r="I128" s="65"/>
      <c r="J128" s="65"/>
      <c r="K128" s="65"/>
      <c r="L128" s="65"/>
      <c r="M128" s="65"/>
      <c r="N128" s="65"/>
      <c r="O128" s="87"/>
      <c r="P128" s="87"/>
      <c r="Q128" s="87"/>
      <c r="R128" s="87"/>
      <c r="S128" s="87"/>
      <c r="T128" s="87"/>
      <c r="U128" s="87"/>
      <c r="V128" s="87"/>
      <c r="W128" s="87"/>
    </row>
    <row r="129" spans="1:23" ht="13.2" x14ac:dyDescent="0.25">
      <c r="A129" s="59">
        <v>76</v>
      </c>
      <c r="B129" s="60" t="s">
        <v>450</v>
      </c>
      <c r="C129" s="9"/>
      <c r="D129" s="9" t="s">
        <v>61</v>
      </c>
      <c r="E129" s="59" t="s">
        <v>19</v>
      </c>
      <c r="F129" s="65"/>
      <c r="G129" s="65"/>
      <c r="H129" s="65"/>
      <c r="I129" s="59">
        <v>20</v>
      </c>
      <c r="J129" s="59">
        <v>25</v>
      </c>
      <c r="K129" s="59">
        <v>25</v>
      </c>
      <c r="L129" s="65"/>
      <c r="M129" s="65"/>
      <c r="N129" s="65"/>
      <c r="O129" s="87"/>
      <c r="P129" s="87"/>
      <c r="Q129" s="87"/>
      <c r="R129" s="87"/>
      <c r="S129" s="87"/>
      <c r="T129" s="87"/>
      <c r="U129" s="87"/>
      <c r="V129" s="87"/>
      <c r="W129" s="87"/>
    </row>
    <row r="130" spans="1:23" ht="13.2" x14ac:dyDescent="0.25">
      <c r="A130" s="59" t="s">
        <v>458</v>
      </c>
      <c r="B130" s="60" t="s">
        <v>459</v>
      </c>
      <c r="C130" s="9"/>
      <c r="D130" s="9" t="s">
        <v>61</v>
      </c>
      <c r="E130" s="59" t="s">
        <v>19</v>
      </c>
      <c r="F130" s="65"/>
      <c r="G130" s="65"/>
      <c r="H130" s="65"/>
      <c r="I130" s="59">
        <v>425</v>
      </c>
      <c r="J130" s="59">
        <v>880</v>
      </c>
      <c r="K130" s="59">
        <v>335</v>
      </c>
      <c r="L130" s="65"/>
      <c r="M130" s="65"/>
      <c r="N130" s="65"/>
      <c r="O130" s="87"/>
      <c r="P130" s="87"/>
      <c r="Q130" s="87"/>
      <c r="R130" s="87"/>
      <c r="S130" s="87"/>
      <c r="T130" s="87"/>
      <c r="U130" s="87"/>
      <c r="V130" s="87"/>
      <c r="W130" s="87"/>
    </row>
    <row r="131" spans="1:23" ht="13.2" x14ac:dyDescent="0.25">
      <c r="A131" s="59">
        <v>77</v>
      </c>
      <c r="B131" s="60" t="s">
        <v>462</v>
      </c>
      <c r="C131" s="9"/>
      <c r="D131" s="9" t="s">
        <v>61</v>
      </c>
      <c r="E131" s="59" t="s">
        <v>19</v>
      </c>
      <c r="F131" s="67">
        <v>62</v>
      </c>
      <c r="G131" s="64"/>
      <c r="H131" s="64"/>
      <c r="I131" s="64"/>
      <c r="J131" s="64"/>
      <c r="K131" s="64"/>
      <c r="L131" s="64"/>
      <c r="M131" s="64"/>
      <c r="N131" s="64"/>
      <c r="O131" s="87"/>
      <c r="P131" s="87"/>
      <c r="Q131" s="87"/>
      <c r="R131" s="87"/>
      <c r="S131" s="87"/>
      <c r="T131" s="87"/>
      <c r="U131" s="87"/>
      <c r="V131" s="87"/>
      <c r="W131" s="87"/>
    </row>
    <row r="132" spans="1:23" ht="13.2" x14ac:dyDescent="0.25">
      <c r="A132" s="59">
        <v>78</v>
      </c>
      <c r="B132" s="60" t="s">
        <v>463</v>
      </c>
      <c r="C132" s="9"/>
      <c r="D132" s="9" t="s">
        <v>18</v>
      </c>
      <c r="E132" s="59" t="s">
        <v>19</v>
      </c>
      <c r="F132" s="59">
        <v>200</v>
      </c>
      <c r="G132" s="65"/>
      <c r="H132" s="65"/>
      <c r="I132" s="65"/>
      <c r="J132" s="65"/>
      <c r="K132" s="65"/>
      <c r="L132" s="65"/>
      <c r="M132" s="65"/>
      <c r="N132" s="65"/>
      <c r="O132" s="87"/>
      <c r="P132" s="87"/>
      <c r="Q132" s="87"/>
      <c r="R132" s="87"/>
      <c r="S132" s="87"/>
      <c r="T132" s="87"/>
      <c r="U132" s="87"/>
      <c r="V132" s="87"/>
      <c r="W132" s="87"/>
    </row>
    <row r="133" spans="1:23" ht="13.2" x14ac:dyDescent="0.25">
      <c r="A133" s="59">
        <v>79</v>
      </c>
      <c r="B133" s="60" t="s">
        <v>468</v>
      </c>
      <c r="C133" s="9"/>
      <c r="D133" s="9" t="s">
        <v>18</v>
      </c>
      <c r="E133" s="59" t="s">
        <v>19</v>
      </c>
      <c r="F133" s="59">
        <v>17</v>
      </c>
      <c r="G133" s="65"/>
      <c r="H133" s="65"/>
      <c r="I133" s="65"/>
      <c r="J133" s="65"/>
      <c r="K133" s="65"/>
      <c r="L133" s="65"/>
      <c r="M133" s="65"/>
      <c r="N133" s="65"/>
      <c r="O133" s="87"/>
      <c r="P133" s="87"/>
      <c r="Q133" s="87"/>
      <c r="R133" s="87"/>
      <c r="S133" s="87"/>
      <c r="T133" s="87"/>
      <c r="U133" s="87"/>
      <c r="V133" s="87"/>
      <c r="W133" s="87"/>
    </row>
    <row r="134" spans="1:23" ht="13.2" x14ac:dyDescent="0.25">
      <c r="A134" s="59">
        <v>80</v>
      </c>
      <c r="B134" s="60" t="s">
        <v>481</v>
      </c>
      <c r="C134" s="9"/>
      <c r="D134" s="9" t="s">
        <v>76</v>
      </c>
      <c r="E134" s="59" t="s">
        <v>19</v>
      </c>
      <c r="F134" s="59">
        <v>65</v>
      </c>
      <c r="G134" s="65"/>
      <c r="H134" s="65"/>
      <c r="I134" s="65"/>
      <c r="J134" s="65"/>
      <c r="K134" s="65"/>
      <c r="L134" s="65"/>
      <c r="M134" s="65"/>
      <c r="N134" s="65"/>
      <c r="O134" s="87"/>
      <c r="P134" s="87"/>
      <c r="Q134" s="87"/>
      <c r="R134" s="87"/>
      <c r="S134" s="87"/>
      <c r="T134" s="87"/>
      <c r="U134" s="87"/>
      <c r="V134" s="87"/>
      <c r="W134" s="87"/>
    </row>
    <row r="135" spans="1:23" ht="13.2" x14ac:dyDescent="0.25">
      <c r="A135" s="59">
        <v>81</v>
      </c>
      <c r="B135" s="60" t="s">
        <v>493</v>
      </c>
      <c r="C135" s="9"/>
      <c r="D135" s="9" t="s">
        <v>76</v>
      </c>
      <c r="E135" s="59" t="s">
        <v>19</v>
      </c>
      <c r="F135" s="59">
        <v>75</v>
      </c>
      <c r="G135" s="65"/>
      <c r="H135" s="65"/>
      <c r="I135" s="65"/>
      <c r="J135" s="65"/>
      <c r="K135" s="65"/>
      <c r="L135" s="65"/>
      <c r="M135" s="65"/>
      <c r="N135" s="65"/>
      <c r="O135" s="87"/>
      <c r="P135" s="87"/>
      <c r="Q135" s="87"/>
      <c r="R135" s="87"/>
      <c r="S135" s="87"/>
      <c r="T135" s="87"/>
      <c r="U135" s="87"/>
      <c r="V135" s="87"/>
      <c r="W135" s="87"/>
    </row>
    <row r="136" spans="1:23" ht="13.2" x14ac:dyDescent="0.25">
      <c r="A136" s="59">
        <v>82</v>
      </c>
      <c r="B136" s="60" t="s">
        <v>502</v>
      </c>
      <c r="C136" s="9"/>
      <c r="D136" s="9" t="s">
        <v>76</v>
      </c>
      <c r="E136" s="59" t="s">
        <v>19</v>
      </c>
      <c r="F136" s="59">
        <v>40</v>
      </c>
      <c r="G136" s="65"/>
      <c r="H136" s="65"/>
      <c r="I136" s="65"/>
      <c r="J136" s="65"/>
      <c r="K136" s="65"/>
      <c r="L136" s="65"/>
      <c r="M136" s="65"/>
      <c r="N136" s="65"/>
      <c r="O136" s="87"/>
      <c r="P136" s="87"/>
      <c r="Q136" s="87"/>
      <c r="R136" s="87"/>
      <c r="S136" s="87"/>
      <c r="T136" s="87"/>
      <c r="U136" s="87"/>
      <c r="V136" s="87"/>
      <c r="W136" s="87"/>
    </row>
    <row r="137" spans="1:23" ht="13.2" x14ac:dyDescent="0.25">
      <c r="A137" s="59">
        <v>83</v>
      </c>
      <c r="B137" s="60" t="s">
        <v>515</v>
      </c>
      <c r="C137" s="9"/>
      <c r="D137" s="9" t="s">
        <v>112</v>
      </c>
      <c r="E137" s="59" t="s">
        <v>19</v>
      </c>
      <c r="F137" s="59">
        <v>39</v>
      </c>
      <c r="G137" s="65"/>
      <c r="H137" s="65"/>
      <c r="I137" s="65"/>
      <c r="J137" s="65"/>
      <c r="K137" s="65"/>
      <c r="L137" s="65"/>
      <c r="M137" s="65"/>
      <c r="N137" s="65"/>
      <c r="O137" s="87"/>
      <c r="P137" s="87"/>
      <c r="Q137" s="87"/>
      <c r="R137" s="87"/>
      <c r="S137" s="87"/>
      <c r="T137" s="87"/>
      <c r="U137" s="87"/>
      <c r="V137" s="87"/>
      <c r="W137" s="87"/>
    </row>
    <row r="138" spans="1:23" ht="13.2" x14ac:dyDescent="0.25">
      <c r="A138" s="59">
        <v>84</v>
      </c>
      <c r="B138" s="60" t="s">
        <v>526</v>
      </c>
      <c r="C138" s="9"/>
      <c r="D138" s="9" t="s">
        <v>112</v>
      </c>
      <c r="E138" s="59" t="s">
        <v>19</v>
      </c>
      <c r="F138" s="59">
        <v>248</v>
      </c>
      <c r="G138" s="65"/>
      <c r="H138" s="65"/>
      <c r="I138" s="65"/>
      <c r="J138" s="65"/>
      <c r="K138" s="65"/>
      <c r="L138" s="65"/>
      <c r="M138" s="65"/>
      <c r="N138" s="65"/>
      <c r="O138" s="87"/>
      <c r="P138" s="87"/>
      <c r="Q138" s="87"/>
      <c r="R138" s="87"/>
      <c r="S138" s="87"/>
      <c r="T138" s="87"/>
      <c r="U138" s="87"/>
      <c r="V138" s="87"/>
      <c r="W138" s="87"/>
    </row>
    <row r="139" spans="1:23" ht="13.2" x14ac:dyDescent="0.25">
      <c r="A139" s="59">
        <v>85</v>
      </c>
      <c r="B139" s="60" t="s">
        <v>535</v>
      </c>
      <c r="C139" s="9"/>
      <c r="D139" s="9" t="s">
        <v>30</v>
      </c>
      <c r="E139" s="59" t="s">
        <v>19</v>
      </c>
      <c r="F139" s="59">
        <v>60</v>
      </c>
      <c r="G139" s="65"/>
      <c r="H139" s="123"/>
      <c r="I139" s="123"/>
      <c r="J139" s="123"/>
      <c r="K139" s="123"/>
      <c r="L139" s="123"/>
      <c r="M139" s="123"/>
      <c r="N139" s="65"/>
      <c r="O139" s="87"/>
      <c r="P139" s="87"/>
      <c r="Q139" s="87"/>
      <c r="R139" s="87"/>
      <c r="S139" s="87"/>
      <c r="T139" s="87"/>
      <c r="U139" s="87"/>
      <c r="V139" s="87"/>
      <c r="W139" s="87"/>
    </row>
    <row r="140" spans="1:23" ht="13.2" x14ac:dyDescent="0.25">
      <c r="A140" s="59" t="s">
        <v>550</v>
      </c>
      <c r="B140" s="60" t="s">
        <v>551</v>
      </c>
      <c r="C140" s="9"/>
      <c r="D140" s="9" t="s">
        <v>30</v>
      </c>
      <c r="E140" s="59" t="s">
        <v>19</v>
      </c>
      <c r="F140" s="59">
        <v>140</v>
      </c>
      <c r="G140" s="65"/>
      <c r="H140" s="123"/>
      <c r="I140" s="123"/>
      <c r="J140" s="123"/>
      <c r="K140" s="123"/>
      <c r="L140" s="123"/>
      <c r="M140" s="123"/>
      <c r="N140" s="65"/>
      <c r="O140" s="87"/>
      <c r="P140" s="87"/>
      <c r="Q140" s="87"/>
      <c r="R140" s="87"/>
      <c r="S140" s="87"/>
      <c r="T140" s="87"/>
      <c r="U140" s="87"/>
      <c r="V140" s="87"/>
      <c r="W140" s="87"/>
    </row>
    <row r="141" spans="1:23" ht="13.2" x14ac:dyDescent="0.25">
      <c r="A141" s="59">
        <v>86</v>
      </c>
      <c r="B141" s="60" t="s">
        <v>563</v>
      </c>
      <c r="C141" s="9"/>
      <c r="D141" s="9" t="s">
        <v>30</v>
      </c>
      <c r="E141" s="59" t="s">
        <v>19</v>
      </c>
      <c r="F141" s="59">
        <v>285</v>
      </c>
      <c r="G141" s="65"/>
      <c r="H141" s="65"/>
      <c r="I141" s="65"/>
      <c r="J141" s="65"/>
      <c r="K141" s="65"/>
      <c r="L141" s="65"/>
      <c r="M141" s="65"/>
      <c r="N141" s="65"/>
      <c r="O141" s="87"/>
      <c r="P141" s="87"/>
      <c r="Q141" s="87"/>
      <c r="R141" s="87"/>
      <c r="S141" s="87"/>
      <c r="T141" s="87"/>
      <c r="U141" s="87"/>
      <c r="V141" s="87"/>
      <c r="W141" s="87"/>
    </row>
    <row r="142" spans="1:23" ht="13.2" x14ac:dyDescent="0.25">
      <c r="A142" s="59">
        <v>87</v>
      </c>
      <c r="B142" s="60" t="s">
        <v>573</v>
      </c>
      <c r="C142" s="9"/>
      <c r="D142" s="9" t="s">
        <v>30</v>
      </c>
      <c r="E142" s="59" t="s">
        <v>19</v>
      </c>
      <c r="F142" s="59">
        <v>160</v>
      </c>
      <c r="G142" s="65"/>
      <c r="H142" s="65"/>
      <c r="I142" s="65"/>
      <c r="J142" s="65"/>
      <c r="K142" s="65"/>
      <c r="L142" s="65"/>
      <c r="M142" s="65"/>
      <c r="N142" s="65"/>
      <c r="O142" s="87"/>
      <c r="P142" s="87"/>
      <c r="Q142" s="87"/>
      <c r="R142" s="87"/>
      <c r="S142" s="87"/>
      <c r="T142" s="87"/>
      <c r="U142" s="87"/>
      <c r="V142" s="87"/>
      <c r="W142" s="87"/>
    </row>
    <row r="143" spans="1:23" ht="13.2" x14ac:dyDescent="0.25">
      <c r="A143" s="59" t="s">
        <v>585</v>
      </c>
      <c r="B143" s="60" t="s">
        <v>586</v>
      </c>
      <c r="C143" s="9"/>
      <c r="D143" s="9" t="s">
        <v>30</v>
      </c>
      <c r="E143" s="59" t="s">
        <v>19</v>
      </c>
      <c r="F143" s="59">
        <v>275</v>
      </c>
      <c r="G143" s="65"/>
      <c r="H143" s="65"/>
      <c r="I143" s="65"/>
      <c r="J143" s="65"/>
      <c r="K143" s="65"/>
      <c r="L143" s="65"/>
      <c r="M143" s="65"/>
      <c r="N143" s="65"/>
      <c r="O143" s="87"/>
      <c r="P143" s="87"/>
      <c r="Q143" s="87"/>
      <c r="R143" s="87"/>
      <c r="S143" s="87"/>
      <c r="T143" s="87"/>
      <c r="U143" s="87"/>
      <c r="V143" s="87"/>
      <c r="W143" s="87"/>
    </row>
    <row r="144" spans="1:23" ht="13.2" x14ac:dyDescent="0.25">
      <c r="A144" s="59">
        <v>88</v>
      </c>
      <c r="B144" s="60" t="s">
        <v>599</v>
      </c>
      <c r="C144" s="9"/>
      <c r="D144" s="9" t="s">
        <v>30</v>
      </c>
      <c r="E144" s="59" t="s">
        <v>19</v>
      </c>
      <c r="F144" s="59">
        <v>80</v>
      </c>
      <c r="G144" s="59">
        <v>0</v>
      </c>
      <c r="H144" s="65"/>
      <c r="I144" s="59">
        <v>0</v>
      </c>
      <c r="J144" s="59">
        <v>0</v>
      </c>
      <c r="K144" s="59">
        <v>0</v>
      </c>
      <c r="L144" s="59">
        <v>0</v>
      </c>
      <c r="M144" s="65"/>
      <c r="N144" s="59">
        <v>0</v>
      </c>
      <c r="O144" s="87"/>
      <c r="P144" s="87"/>
      <c r="Q144" s="87"/>
      <c r="R144" s="87"/>
      <c r="S144" s="87"/>
      <c r="T144" s="87"/>
      <c r="U144" s="87"/>
      <c r="V144" s="87"/>
      <c r="W144" s="87"/>
    </row>
    <row r="145" spans="1:23" ht="13.2" x14ac:dyDescent="0.25">
      <c r="A145" s="59" t="s">
        <v>607</v>
      </c>
      <c r="B145" s="60" t="s">
        <v>608</v>
      </c>
      <c r="C145" s="9"/>
      <c r="D145" s="9" t="s">
        <v>30</v>
      </c>
      <c r="E145" s="59" t="s">
        <v>19</v>
      </c>
      <c r="F145" s="59">
        <v>115</v>
      </c>
      <c r="G145" s="65"/>
      <c r="H145" s="65"/>
      <c r="I145" s="65"/>
      <c r="J145" s="65"/>
      <c r="K145" s="65"/>
      <c r="L145" s="65"/>
      <c r="M145" s="65"/>
      <c r="N145" s="65"/>
      <c r="O145" s="87"/>
      <c r="P145" s="87"/>
      <c r="Q145" s="87"/>
      <c r="R145" s="87"/>
      <c r="S145" s="87"/>
      <c r="T145" s="87"/>
      <c r="U145" s="87"/>
      <c r="V145" s="87"/>
      <c r="W145" s="87"/>
    </row>
    <row r="146" spans="1:23" ht="13.2" x14ac:dyDescent="0.25">
      <c r="A146" s="59">
        <v>89</v>
      </c>
      <c r="B146" s="60" t="s">
        <v>612</v>
      </c>
      <c r="C146" s="9"/>
      <c r="D146" s="9" t="s">
        <v>86</v>
      </c>
      <c r="E146" s="59" t="s">
        <v>19</v>
      </c>
      <c r="F146" s="59">
        <v>95</v>
      </c>
      <c r="G146" s="65"/>
      <c r="H146" s="65"/>
      <c r="I146" s="65"/>
      <c r="J146" s="65"/>
      <c r="K146" s="65"/>
      <c r="L146" s="65"/>
      <c r="M146" s="65"/>
      <c r="N146" s="65"/>
      <c r="O146" s="87"/>
      <c r="P146" s="87"/>
      <c r="Q146" s="87"/>
      <c r="R146" s="87"/>
      <c r="S146" s="87"/>
      <c r="T146" s="87"/>
      <c r="U146" s="87"/>
      <c r="V146" s="87"/>
      <c r="W146" s="87"/>
    </row>
    <row r="147" spans="1:23" ht="13.2" x14ac:dyDescent="0.25">
      <c r="A147" s="126"/>
      <c r="B147" s="127"/>
      <c r="C147" s="56"/>
      <c r="D147" s="56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87"/>
      <c r="P147" s="87"/>
      <c r="Q147" s="87"/>
      <c r="R147" s="87"/>
      <c r="S147" s="87"/>
      <c r="T147" s="87"/>
      <c r="U147" s="87"/>
      <c r="V147" s="87"/>
      <c r="W147" s="87"/>
    </row>
    <row r="148" spans="1:23" ht="13.2" x14ac:dyDescent="0.25">
      <c r="A148" s="57" t="s">
        <v>0</v>
      </c>
      <c r="B148" s="58" t="s">
        <v>1</v>
      </c>
      <c r="C148" s="44" t="s">
        <v>2</v>
      </c>
      <c r="D148" s="44" t="s">
        <v>3</v>
      </c>
      <c r="E148" s="57" t="s">
        <v>195</v>
      </c>
      <c r="F148" s="57" t="s">
        <v>9</v>
      </c>
      <c r="G148" s="86" t="s">
        <v>40</v>
      </c>
      <c r="H148" s="86" t="s">
        <v>43</v>
      </c>
      <c r="I148" s="86" t="s">
        <v>47</v>
      </c>
      <c r="J148" s="86" t="s">
        <v>50</v>
      </c>
      <c r="K148" s="86" t="s">
        <v>53</v>
      </c>
      <c r="L148" s="86" t="s">
        <v>56</v>
      </c>
      <c r="M148" s="86" t="s">
        <v>60</v>
      </c>
      <c r="N148" s="86" t="s">
        <v>37</v>
      </c>
      <c r="O148" s="87"/>
      <c r="P148" s="87"/>
      <c r="Q148" s="87"/>
      <c r="R148" s="87"/>
      <c r="S148" s="87"/>
      <c r="T148" s="87"/>
      <c r="U148" s="87"/>
      <c r="V148" s="87"/>
      <c r="W148" s="87"/>
    </row>
    <row r="149" spans="1:23" ht="13.2" x14ac:dyDescent="0.25">
      <c r="A149" s="59">
        <v>45</v>
      </c>
      <c r="B149" s="60" t="s">
        <v>321</v>
      </c>
      <c r="C149" s="9"/>
      <c r="D149" s="9" t="s">
        <v>41</v>
      </c>
      <c r="E149" s="59" t="s">
        <v>12</v>
      </c>
      <c r="F149" s="59">
        <v>894</v>
      </c>
      <c r="G149" s="65"/>
      <c r="H149" s="65"/>
      <c r="I149" s="65"/>
      <c r="J149" s="65"/>
      <c r="K149" s="65"/>
      <c r="L149" s="65"/>
      <c r="M149" s="65"/>
      <c r="N149" s="65"/>
      <c r="O149" s="87"/>
      <c r="P149" s="87"/>
      <c r="Q149" s="87"/>
      <c r="R149" s="87"/>
      <c r="S149" s="87"/>
      <c r="T149" s="87"/>
      <c r="U149" s="87"/>
      <c r="V149" s="87"/>
      <c r="W149" s="87"/>
    </row>
    <row r="150" spans="1:23" ht="13.2" x14ac:dyDescent="0.25">
      <c r="A150" s="59">
        <v>46</v>
      </c>
      <c r="B150" s="60" t="s">
        <v>324</v>
      </c>
      <c r="C150" s="9"/>
      <c r="D150" s="9" t="s">
        <v>41</v>
      </c>
      <c r="E150" s="59" t="s">
        <v>12</v>
      </c>
      <c r="F150" s="59">
        <v>250</v>
      </c>
      <c r="G150" s="65"/>
      <c r="H150" s="65"/>
      <c r="I150" s="65"/>
      <c r="J150" s="65"/>
      <c r="K150" s="65"/>
      <c r="L150" s="65"/>
      <c r="M150" s="65"/>
      <c r="N150" s="65"/>
      <c r="O150" s="87"/>
      <c r="P150" s="87"/>
      <c r="Q150" s="87"/>
      <c r="R150" s="87"/>
      <c r="S150" s="87"/>
      <c r="T150" s="87"/>
      <c r="U150" s="87"/>
      <c r="V150" s="87"/>
      <c r="W150" s="87"/>
    </row>
    <row r="151" spans="1:23" ht="13.2" x14ac:dyDescent="0.25">
      <c r="A151" s="59">
        <v>47</v>
      </c>
      <c r="B151" s="60" t="s">
        <v>327</v>
      </c>
      <c r="C151" s="9"/>
      <c r="D151" s="9" t="s">
        <v>41</v>
      </c>
      <c r="E151" s="59" t="s">
        <v>12</v>
      </c>
      <c r="F151" s="65"/>
      <c r="G151" s="65"/>
      <c r="H151" s="65"/>
      <c r="I151" s="59">
        <v>0</v>
      </c>
      <c r="J151" s="59">
        <v>0</v>
      </c>
      <c r="K151" s="59">
        <v>77</v>
      </c>
      <c r="L151" s="59">
        <v>70</v>
      </c>
      <c r="M151" s="65"/>
      <c r="N151" s="65"/>
      <c r="O151" s="87"/>
      <c r="P151" s="87"/>
      <c r="Q151" s="87"/>
      <c r="R151" s="87"/>
      <c r="S151" s="87"/>
      <c r="T151" s="87"/>
      <c r="U151" s="87"/>
      <c r="V151" s="87"/>
      <c r="W151" s="87"/>
    </row>
    <row r="152" spans="1:23" ht="13.2" x14ac:dyDescent="0.25">
      <c r="A152" s="59">
        <v>48</v>
      </c>
      <c r="B152" s="60" t="s">
        <v>330</v>
      </c>
      <c r="C152" s="9"/>
      <c r="D152" s="9" t="s">
        <v>41</v>
      </c>
      <c r="E152" s="59" t="s">
        <v>12</v>
      </c>
      <c r="F152" s="59">
        <v>0</v>
      </c>
      <c r="G152" s="65"/>
      <c r="H152" s="65"/>
      <c r="I152" s="65"/>
      <c r="J152" s="65"/>
      <c r="K152" s="65"/>
      <c r="L152" s="65"/>
      <c r="M152" s="65"/>
      <c r="N152" s="65"/>
      <c r="O152" s="87"/>
      <c r="P152" s="87"/>
      <c r="Q152" s="87"/>
      <c r="R152" s="87"/>
      <c r="S152" s="87"/>
      <c r="T152" s="87"/>
      <c r="U152" s="87"/>
      <c r="V152" s="87"/>
      <c r="W152" s="87"/>
    </row>
    <row r="153" spans="1:23" ht="13.2" x14ac:dyDescent="0.25">
      <c r="A153" s="59">
        <v>49</v>
      </c>
      <c r="B153" s="60" t="s">
        <v>333</v>
      </c>
      <c r="C153" s="9"/>
      <c r="D153" s="9" t="s">
        <v>41</v>
      </c>
      <c r="E153" s="59" t="s">
        <v>12</v>
      </c>
      <c r="F153" s="59">
        <v>1600</v>
      </c>
      <c r="G153" s="65"/>
      <c r="H153" s="65"/>
      <c r="I153" s="65"/>
      <c r="J153" s="65"/>
      <c r="K153" s="65"/>
      <c r="L153" s="65"/>
      <c r="M153" s="65"/>
      <c r="N153" s="65"/>
      <c r="O153" s="87"/>
      <c r="P153" s="87"/>
      <c r="Q153" s="87"/>
      <c r="R153" s="87"/>
      <c r="S153" s="87"/>
      <c r="T153" s="87"/>
      <c r="U153" s="87"/>
      <c r="V153" s="87"/>
      <c r="W153" s="87"/>
    </row>
    <row r="154" spans="1:23" ht="13.2" x14ac:dyDescent="0.25">
      <c r="A154" s="59">
        <v>50</v>
      </c>
      <c r="B154" s="60" t="s">
        <v>336</v>
      </c>
      <c r="C154" s="9"/>
      <c r="D154" s="9" t="s">
        <v>41</v>
      </c>
      <c r="E154" s="59" t="s">
        <v>12</v>
      </c>
      <c r="F154" s="65"/>
      <c r="G154" s="65"/>
      <c r="H154" s="65"/>
      <c r="I154" s="65"/>
      <c r="J154" s="65"/>
      <c r="K154" s="59">
        <v>653</v>
      </c>
      <c r="L154" s="59">
        <v>1186</v>
      </c>
      <c r="M154" s="65"/>
      <c r="N154" s="65"/>
      <c r="O154" s="87"/>
      <c r="P154" s="87"/>
      <c r="Q154" s="87"/>
      <c r="R154" s="87"/>
      <c r="S154" s="87"/>
      <c r="T154" s="87"/>
      <c r="U154" s="87"/>
      <c r="V154" s="87"/>
      <c r="W154" s="87"/>
    </row>
    <row r="155" spans="1:23" ht="13.2" x14ac:dyDescent="0.25">
      <c r="A155" s="61">
        <v>51</v>
      </c>
      <c r="B155" s="60" t="s">
        <v>339</v>
      </c>
      <c r="C155" s="9"/>
      <c r="D155" s="9" t="s">
        <v>41</v>
      </c>
      <c r="E155" s="59" t="s">
        <v>12</v>
      </c>
      <c r="F155" s="64"/>
      <c r="G155" s="64"/>
      <c r="H155" s="64"/>
      <c r="I155" s="64"/>
      <c r="J155" s="64"/>
      <c r="K155" s="64"/>
      <c r="L155" s="64"/>
      <c r="M155" s="64"/>
      <c r="N155" s="64"/>
      <c r="O155" s="87"/>
      <c r="P155" s="87"/>
      <c r="Q155" s="87"/>
      <c r="R155" s="87"/>
      <c r="S155" s="87"/>
      <c r="T155" s="87"/>
      <c r="U155" s="87"/>
      <c r="V155" s="87"/>
      <c r="W155" s="87"/>
    </row>
    <row r="156" spans="1:23" ht="13.2" x14ac:dyDescent="0.25">
      <c r="A156" s="59">
        <v>52</v>
      </c>
      <c r="B156" s="60" t="s">
        <v>342</v>
      </c>
      <c r="C156" s="9"/>
      <c r="D156" s="9" t="s">
        <v>10</v>
      </c>
      <c r="E156" s="59" t="s">
        <v>12</v>
      </c>
      <c r="F156" s="65"/>
      <c r="G156" s="65"/>
      <c r="H156" s="65"/>
      <c r="I156" s="65"/>
      <c r="J156" s="65"/>
      <c r="K156" s="65"/>
      <c r="L156" s="65"/>
      <c r="M156" s="65"/>
      <c r="N156" s="65"/>
      <c r="O156" s="87"/>
      <c r="P156" s="87"/>
      <c r="Q156" s="87"/>
      <c r="R156" s="87"/>
      <c r="S156" s="87"/>
      <c r="T156" s="87"/>
      <c r="U156" s="87"/>
      <c r="V156" s="87"/>
      <c r="W156" s="87"/>
    </row>
    <row r="157" spans="1:23" ht="13.2" x14ac:dyDescent="0.25">
      <c r="A157" s="59">
        <v>53</v>
      </c>
      <c r="B157" s="60" t="s">
        <v>345</v>
      </c>
      <c r="C157" s="9"/>
      <c r="D157" s="9" t="s">
        <v>10</v>
      </c>
      <c r="E157" s="59" t="s">
        <v>12</v>
      </c>
      <c r="F157" s="65"/>
      <c r="G157" s="65"/>
      <c r="H157" s="65"/>
      <c r="I157" s="65"/>
      <c r="J157" s="65"/>
      <c r="K157" s="65"/>
      <c r="L157" s="65"/>
      <c r="M157" s="65"/>
      <c r="N157" s="65"/>
      <c r="O157" s="87"/>
      <c r="P157" s="87"/>
      <c r="Q157" s="87"/>
      <c r="R157" s="87"/>
      <c r="S157" s="87"/>
      <c r="T157" s="87"/>
      <c r="U157" s="87"/>
      <c r="V157" s="87"/>
      <c r="W157" s="87"/>
    </row>
    <row r="158" spans="1:23" ht="13.2" x14ac:dyDescent="0.25">
      <c r="A158" s="59">
        <v>54</v>
      </c>
      <c r="B158" s="60" t="s">
        <v>348</v>
      </c>
      <c r="C158" s="9"/>
      <c r="D158" s="9" t="s">
        <v>10</v>
      </c>
      <c r="E158" s="59" t="s">
        <v>12</v>
      </c>
      <c r="F158" s="59">
        <v>600</v>
      </c>
      <c r="G158" s="65"/>
      <c r="H158" s="65"/>
      <c r="I158" s="65"/>
      <c r="J158" s="65"/>
      <c r="K158" s="65"/>
      <c r="L158" s="65"/>
      <c r="M158" s="65"/>
      <c r="N158" s="65"/>
      <c r="O158" s="87"/>
      <c r="P158" s="87"/>
      <c r="Q158" s="87"/>
      <c r="R158" s="87"/>
      <c r="S158" s="87"/>
      <c r="T158" s="87"/>
      <c r="U158" s="87"/>
      <c r="V158" s="87"/>
      <c r="W158" s="87"/>
    </row>
    <row r="159" spans="1:23" ht="13.2" x14ac:dyDescent="0.25">
      <c r="A159" s="59">
        <v>55</v>
      </c>
      <c r="B159" s="60" t="s">
        <v>351</v>
      </c>
      <c r="C159" s="9"/>
      <c r="D159" s="9" t="s">
        <v>10</v>
      </c>
      <c r="E159" s="59" t="s">
        <v>12</v>
      </c>
      <c r="F159" s="65"/>
      <c r="G159" s="65"/>
      <c r="H159" s="65"/>
      <c r="I159" s="65"/>
      <c r="J159" s="65"/>
      <c r="K159" s="65"/>
      <c r="L159" s="65"/>
      <c r="M159" s="65"/>
      <c r="N159" s="65"/>
      <c r="O159" s="87"/>
      <c r="P159" s="87"/>
      <c r="Q159" s="87"/>
      <c r="R159" s="87"/>
      <c r="S159" s="87"/>
      <c r="T159" s="87"/>
      <c r="U159" s="87"/>
      <c r="V159" s="87"/>
      <c r="W159" s="87"/>
    </row>
    <row r="160" spans="1:23" ht="13.2" x14ac:dyDescent="0.25">
      <c r="A160" s="59">
        <v>56</v>
      </c>
      <c r="B160" s="60" t="s">
        <v>354</v>
      </c>
      <c r="C160" s="9"/>
      <c r="D160" s="9" t="s">
        <v>93</v>
      </c>
      <c r="E160" s="59" t="s">
        <v>12</v>
      </c>
      <c r="F160" s="62"/>
      <c r="G160" s="62"/>
      <c r="H160" s="62"/>
      <c r="I160" s="62"/>
      <c r="J160" s="62"/>
      <c r="K160" s="62"/>
      <c r="L160" s="62"/>
      <c r="M160" s="62"/>
      <c r="N160" s="62"/>
      <c r="O160" s="87"/>
      <c r="P160" s="87"/>
      <c r="Q160" s="87"/>
      <c r="R160" s="87"/>
      <c r="S160" s="87"/>
      <c r="T160" s="87"/>
      <c r="U160" s="87"/>
      <c r="V160" s="87"/>
      <c r="W160" s="87"/>
    </row>
    <row r="161" spans="1:23" ht="13.2" x14ac:dyDescent="0.25">
      <c r="A161" s="59">
        <v>57</v>
      </c>
      <c r="B161" s="60" t="s">
        <v>361</v>
      </c>
      <c r="C161" s="9"/>
      <c r="D161" s="9" t="s">
        <v>93</v>
      </c>
      <c r="E161" s="59" t="s">
        <v>12</v>
      </c>
      <c r="F161" s="65"/>
      <c r="G161" s="65"/>
      <c r="H161" s="65"/>
      <c r="I161" s="65"/>
      <c r="J161" s="65"/>
      <c r="K161" s="65"/>
      <c r="L161" s="65"/>
      <c r="M161" s="65"/>
      <c r="N161" s="65"/>
      <c r="O161" s="87"/>
      <c r="P161" s="87"/>
      <c r="Q161" s="87"/>
      <c r="R161" s="87"/>
      <c r="S161" s="87"/>
      <c r="T161" s="87"/>
      <c r="U161" s="87"/>
      <c r="V161" s="87"/>
      <c r="W161" s="87"/>
    </row>
    <row r="162" spans="1:23" ht="13.2" x14ac:dyDescent="0.25">
      <c r="A162" s="59">
        <v>58</v>
      </c>
      <c r="B162" s="60" t="s">
        <v>368</v>
      </c>
      <c r="C162" s="9"/>
      <c r="D162" s="9" t="s">
        <v>93</v>
      </c>
      <c r="E162" s="59" t="s">
        <v>12</v>
      </c>
      <c r="F162" s="65"/>
      <c r="G162" s="65"/>
      <c r="H162" s="65"/>
      <c r="I162" s="65"/>
      <c r="J162" s="65"/>
      <c r="K162" s="65"/>
      <c r="L162" s="65"/>
      <c r="M162" s="65"/>
      <c r="N162" s="65"/>
      <c r="O162" s="87"/>
      <c r="P162" s="87"/>
      <c r="Q162" s="87"/>
      <c r="R162" s="87"/>
      <c r="S162" s="87"/>
      <c r="T162" s="87"/>
      <c r="U162" s="87"/>
      <c r="V162" s="87"/>
      <c r="W162" s="87"/>
    </row>
    <row r="163" spans="1:23" ht="13.2" x14ac:dyDescent="0.25">
      <c r="A163" s="59">
        <v>59</v>
      </c>
      <c r="B163" s="60" t="s">
        <v>369</v>
      </c>
      <c r="C163" s="9"/>
      <c r="D163" s="9" t="s">
        <v>93</v>
      </c>
      <c r="E163" s="59" t="s">
        <v>12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87"/>
      <c r="P163" s="87"/>
      <c r="Q163" s="87"/>
      <c r="R163" s="87"/>
      <c r="S163" s="87"/>
      <c r="T163" s="87"/>
      <c r="U163" s="87"/>
      <c r="V163" s="87"/>
      <c r="W163" s="87"/>
    </row>
    <row r="164" spans="1:23" ht="13.2" x14ac:dyDescent="0.25">
      <c r="A164" s="59">
        <v>60</v>
      </c>
      <c r="B164" s="60" t="s">
        <v>373</v>
      </c>
      <c r="C164" s="9"/>
      <c r="D164" s="9" t="s">
        <v>111</v>
      </c>
      <c r="E164" s="59" t="s">
        <v>12</v>
      </c>
      <c r="F164" s="65"/>
      <c r="G164" s="65"/>
      <c r="H164" s="65"/>
      <c r="I164" s="65"/>
      <c r="J164" s="65"/>
      <c r="K164" s="65"/>
      <c r="L164" s="65"/>
      <c r="M164" s="65"/>
      <c r="N164" s="65"/>
      <c r="O164" s="87"/>
      <c r="P164" s="87"/>
      <c r="Q164" s="87"/>
      <c r="R164" s="87"/>
      <c r="S164" s="87"/>
      <c r="T164" s="87"/>
      <c r="U164" s="87"/>
      <c r="V164" s="87"/>
      <c r="W164" s="87"/>
    </row>
    <row r="165" spans="1:23" ht="13.2" x14ac:dyDescent="0.25">
      <c r="A165" s="59">
        <v>61</v>
      </c>
      <c r="B165" s="60" t="s">
        <v>376</v>
      </c>
      <c r="C165" s="9"/>
      <c r="D165" s="9" t="s">
        <v>111</v>
      </c>
      <c r="E165" s="59" t="s">
        <v>12</v>
      </c>
      <c r="F165" s="65"/>
      <c r="G165" s="65"/>
      <c r="H165" s="65"/>
      <c r="I165" s="65"/>
      <c r="J165" s="65"/>
      <c r="K165" s="65"/>
      <c r="L165" s="65"/>
      <c r="M165" s="65"/>
      <c r="N165" s="65"/>
      <c r="O165" s="87"/>
      <c r="P165" s="87"/>
      <c r="Q165" s="87"/>
      <c r="R165" s="87"/>
      <c r="S165" s="87"/>
      <c r="T165" s="87"/>
      <c r="U165" s="87"/>
      <c r="V165" s="87"/>
      <c r="W165" s="87"/>
    </row>
    <row r="166" spans="1:23" ht="13.2" x14ac:dyDescent="0.25">
      <c r="A166" s="59">
        <v>62</v>
      </c>
      <c r="B166" s="60" t="s">
        <v>381</v>
      </c>
      <c r="C166" s="9"/>
      <c r="D166" s="9" t="s">
        <v>111</v>
      </c>
      <c r="E166" s="59" t="s">
        <v>12</v>
      </c>
      <c r="F166" s="65"/>
      <c r="G166" s="65"/>
      <c r="H166" s="65"/>
      <c r="I166" s="65"/>
      <c r="J166" s="65"/>
      <c r="K166" s="65"/>
      <c r="L166" s="65"/>
      <c r="M166" s="65"/>
      <c r="N166" s="65"/>
      <c r="O166" s="87"/>
      <c r="P166" s="87"/>
      <c r="Q166" s="87"/>
      <c r="R166" s="87"/>
      <c r="S166" s="87"/>
      <c r="T166" s="87"/>
      <c r="U166" s="87"/>
      <c r="V166" s="87"/>
      <c r="W166" s="87"/>
    </row>
    <row r="167" spans="1:23" ht="13.2" x14ac:dyDescent="0.25">
      <c r="A167" s="59">
        <v>63</v>
      </c>
      <c r="B167" s="60" t="s">
        <v>391</v>
      </c>
      <c r="C167" s="9"/>
      <c r="D167" s="9" t="s">
        <v>111</v>
      </c>
      <c r="E167" s="59" t="s">
        <v>12</v>
      </c>
      <c r="F167" s="65"/>
      <c r="G167" s="65"/>
      <c r="H167" s="65"/>
      <c r="I167" s="65"/>
      <c r="J167" s="65"/>
      <c r="K167" s="65"/>
      <c r="L167" s="65"/>
      <c r="M167" s="65"/>
      <c r="N167" s="65"/>
      <c r="O167" s="87"/>
      <c r="P167" s="87"/>
      <c r="Q167" s="87"/>
      <c r="R167" s="87"/>
      <c r="S167" s="87"/>
      <c r="T167" s="87"/>
      <c r="U167" s="87"/>
      <c r="V167" s="87"/>
      <c r="W167" s="87"/>
    </row>
    <row r="168" spans="1:23" ht="13.2" x14ac:dyDescent="0.25">
      <c r="A168" s="61">
        <v>64</v>
      </c>
      <c r="B168" s="60" t="s">
        <v>396</v>
      </c>
      <c r="C168" s="9"/>
      <c r="D168" s="9" t="s">
        <v>111</v>
      </c>
      <c r="E168" s="59" t="s">
        <v>12</v>
      </c>
      <c r="F168" s="61">
        <v>0</v>
      </c>
      <c r="G168" s="64"/>
      <c r="H168" s="64"/>
      <c r="I168" s="64"/>
      <c r="J168" s="64"/>
      <c r="K168" s="64"/>
      <c r="L168" s="64"/>
      <c r="M168" s="64"/>
      <c r="N168" s="64"/>
      <c r="O168" s="87"/>
      <c r="P168" s="87"/>
      <c r="Q168" s="87"/>
      <c r="R168" s="87"/>
      <c r="S168" s="87"/>
      <c r="T168" s="87"/>
      <c r="U168" s="87"/>
      <c r="V168" s="87"/>
      <c r="W168" s="87"/>
    </row>
    <row r="169" spans="1:23" ht="13.2" x14ac:dyDescent="0.25">
      <c r="A169" s="61">
        <v>65</v>
      </c>
      <c r="B169" s="60" t="s">
        <v>402</v>
      </c>
      <c r="C169" s="9"/>
      <c r="D169" s="9" t="s">
        <v>111</v>
      </c>
      <c r="E169" s="59" t="s">
        <v>12</v>
      </c>
      <c r="F169" s="61">
        <v>0</v>
      </c>
      <c r="G169" s="64"/>
      <c r="H169" s="64"/>
      <c r="I169" s="64"/>
      <c r="J169" s="64"/>
      <c r="K169" s="64"/>
      <c r="L169" s="64"/>
      <c r="M169" s="64"/>
      <c r="N169" s="64"/>
      <c r="O169" s="87"/>
      <c r="P169" s="87"/>
      <c r="Q169" s="87"/>
      <c r="R169" s="87"/>
      <c r="S169" s="87"/>
      <c r="T169" s="87"/>
      <c r="U169" s="87"/>
      <c r="V169" s="87"/>
      <c r="W169" s="87"/>
    </row>
    <row r="170" spans="1:23" ht="13.2" x14ac:dyDescent="0.25">
      <c r="A170" s="59">
        <v>66</v>
      </c>
      <c r="B170" s="60" t="s">
        <v>408</v>
      </c>
      <c r="C170" s="9"/>
      <c r="D170" s="9" t="s">
        <v>73</v>
      </c>
      <c r="E170" s="59" t="s">
        <v>12</v>
      </c>
      <c r="F170" s="65"/>
      <c r="G170" s="65"/>
      <c r="H170" s="65"/>
      <c r="I170" s="65"/>
      <c r="J170" s="65"/>
      <c r="K170" s="65"/>
      <c r="L170" s="65"/>
      <c r="M170" s="65"/>
      <c r="N170" s="65"/>
      <c r="O170" s="87"/>
      <c r="P170" s="87"/>
      <c r="Q170" s="87"/>
      <c r="R170" s="87"/>
      <c r="S170" s="87"/>
      <c r="T170" s="87"/>
      <c r="U170" s="87"/>
      <c r="V170" s="87"/>
      <c r="W170" s="87"/>
    </row>
    <row r="171" spans="1:23" ht="13.2" x14ac:dyDescent="0.25">
      <c r="A171" s="59">
        <v>67</v>
      </c>
      <c r="B171" s="60" t="s">
        <v>413</v>
      </c>
      <c r="C171" s="9"/>
      <c r="D171" s="9" t="s">
        <v>73</v>
      </c>
      <c r="E171" s="59" t="s">
        <v>12</v>
      </c>
      <c r="F171" s="65"/>
      <c r="G171" s="65"/>
      <c r="H171" s="65"/>
      <c r="I171" s="65"/>
      <c r="J171" s="65"/>
      <c r="K171" s="65"/>
      <c r="L171" s="65"/>
      <c r="M171" s="65"/>
      <c r="N171" s="65"/>
      <c r="O171" s="87"/>
      <c r="P171" s="87"/>
      <c r="Q171" s="87"/>
      <c r="R171" s="87"/>
      <c r="S171" s="87"/>
      <c r="T171" s="87"/>
      <c r="U171" s="87"/>
      <c r="V171" s="87"/>
      <c r="W171" s="87"/>
    </row>
    <row r="172" spans="1:23" ht="13.2" x14ac:dyDescent="0.25">
      <c r="A172" s="59">
        <v>68</v>
      </c>
      <c r="B172" s="60" t="s">
        <v>416</v>
      </c>
      <c r="C172" s="9"/>
      <c r="D172" s="9" t="s">
        <v>73</v>
      </c>
      <c r="E172" s="59" t="s">
        <v>12</v>
      </c>
      <c r="F172" s="65"/>
      <c r="G172" s="65"/>
      <c r="H172" s="65"/>
      <c r="I172" s="65"/>
      <c r="J172" s="65"/>
      <c r="K172" s="65"/>
      <c r="L172" s="65"/>
      <c r="M172" s="65"/>
      <c r="N172" s="65"/>
      <c r="O172" s="87"/>
      <c r="P172" s="87"/>
      <c r="Q172" s="87"/>
      <c r="R172" s="87"/>
      <c r="S172" s="87"/>
      <c r="T172" s="87"/>
      <c r="U172" s="87"/>
      <c r="V172" s="87"/>
      <c r="W172" s="87"/>
    </row>
    <row r="173" spans="1:23" ht="13.2" x14ac:dyDescent="0.25">
      <c r="A173" s="59">
        <v>69</v>
      </c>
      <c r="B173" s="60" t="s">
        <v>421</v>
      </c>
      <c r="C173" s="9"/>
      <c r="D173" s="9" t="s">
        <v>73</v>
      </c>
      <c r="E173" s="59" t="s">
        <v>12</v>
      </c>
      <c r="F173" s="65"/>
      <c r="G173" s="65"/>
      <c r="H173" s="65"/>
      <c r="I173" s="65"/>
      <c r="J173" s="65"/>
      <c r="K173" s="65"/>
      <c r="L173" s="65"/>
      <c r="M173" s="65"/>
      <c r="N173" s="65"/>
      <c r="O173" s="87"/>
      <c r="P173" s="87"/>
      <c r="Q173" s="87"/>
      <c r="R173" s="87"/>
      <c r="S173" s="87"/>
      <c r="T173" s="87"/>
      <c r="U173" s="87"/>
      <c r="V173" s="87"/>
      <c r="W173" s="87"/>
    </row>
    <row r="174" spans="1:23" ht="13.2" x14ac:dyDescent="0.25">
      <c r="A174" s="59">
        <v>70</v>
      </c>
      <c r="B174" s="60" t="s">
        <v>429</v>
      </c>
      <c r="C174" s="9"/>
      <c r="D174" s="9" t="s">
        <v>73</v>
      </c>
      <c r="E174" s="59" t="s">
        <v>12</v>
      </c>
      <c r="F174" s="65"/>
      <c r="G174" s="65"/>
      <c r="H174" s="65"/>
      <c r="I174" s="65"/>
      <c r="J174" s="65"/>
      <c r="K174" s="65"/>
      <c r="L174" s="65"/>
      <c r="M174" s="65"/>
      <c r="N174" s="65"/>
      <c r="O174" s="87"/>
      <c r="P174" s="87"/>
      <c r="Q174" s="87"/>
      <c r="R174" s="87"/>
      <c r="S174" s="87"/>
      <c r="T174" s="87"/>
      <c r="U174" s="87"/>
      <c r="V174" s="87"/>
      <c r="W174" s="87"/>
    </row>
    <row r="175" spans="1:23" ht="13.2" x14ac:dyDescent="0.25">
      <c r="A175" s="59">
        <v>71</v>
      </c>
      <c r="B175" s="60" t="s">
        <v>433</v>
      </c>
      <c r="C175" s="9"/>
      <c r="D175" s="9" t="s">
        <v>73</v>
      </c>
      <c r="E175" s="59" t="s">
        <v>12</v>
      </c>
      <c r="F175" s="65"/>
      <c r="G175" s="65"/>
      <c r="H175" s="65"/>
      <c r="I175" s="65"/>
      <c r="J175" s="65"/>
      <c r="K175" s="65"/>
      <c r="L175" s="65"/>
      <c r="M175" s="65"/>
      <c r="N175" s="65"/>
      <c r="O175" s="87"/>
      <c r="P175" s="87"/>
      <c r="Q175" s="87"/>
      <c r="R175" s="87"/>
      <c r="S175" s="87"/>
      <c r="T175" s="87"/>
      <c r="U175" s="87"/>
      <c r="V175" s="87"/>
      <c r="W175" s="87"/>
    </row>
    <row r="176" spans="1:23" ht="13.2" x14ac:dyDescent="0.25">
      <c r="A176" s="59">
        <v>72</v>
      </c>
      <c r="B176" s="60" t="s">
        <v>434</v>
      </c>
      <c r="C176" s="9"/>
      <c r="D176" s="9" t="s">
        <v>73</v>
      </c>
      <c r="E176" s="59" t="s">
        <v>12</v>
      </c>
      <c r="F176" s="59">
        <v>54</v>
      </c>
      <c r="G176" s="65"/>
      <c r="H176" s="65"/>
      <c r="I176" s="65"/>
      <c r="J176" s="65"/>
      <c r="K176" s="65"/>
      <c r="L176" s="65"/>
      <c r="M176" s="65"/>
      <c r="N176" s="65"/>
      <c r="O176" s="87"/>
      <c r="P176" s="87"/>
      <c r="Q176" s="87"/>
      <c r="R176" s="87"/>
      <c r="S176" s="87"/>
      <c r="T176" s="87"/>
      <c r="U176" s="87"/>
      <c r="V176" s="87"/>
      <c r="W176" s="87"/>
    </row>
    <row r="177" spans="1:23" ht="13.2" x14ac:dyDescent="0.25">
      <c r="A177" s="59">
        <v>73</v>
      </c>
      <c r="B177" s="60" t="s">
        <v>439</v>
      </c>
      <c r="C177" s="9"/>
      <c r="D177" s="9" t="s">
        <v>73</v>
      </c>
      <c r="E177" s="59" t="s">
        <v>12</v>
      </c>
      <c r="F177" s="59">
        <v>678</v>
      </c>
      <c r="G177" s="65"/>
      <c r="H177" s="65"/>
      <c r="I177" s="65"/>
      <c r="J177" s="65"/>
      <c r="K177" s="65"/>
      <c r="L177" s="65"/>
      <c r="M177" s="65"/>
      <c r="N177" s="65"/>
      <c r="O177" s="87"/>
      <c r="P177" s="87"/>
      <c r="Q177" s="87"/>
      <c r="R177" s="87"/>
      <c r="S177" s="87"/>
      <c r="T177" s="87"/>
      <c r="U177" s="87"/>
      <c r="V177" s="87"/>
      <c r="W177" s="87"/>
    </row>
    <row r="178" spans="1:23" ht="13.2" x14ac:dyDescent="0.25">
      <c r="A178" s="59">
        <v>74</v>
      </c>
      <c r="B178" s="60" t="s">
        <v>444</v>
      </c>
      <c r="C178" s="9"/>
      <c r="D178" s="9" t="s">
        <v>73</v>
      </c>
      <c r="E178" s="59" t="s">
        <v>12</v>
      </c>
      <c r="F178" s="59">
        <v>450</v>
      </c>
      <c r="G178" s="65"/>
      <c r="H178" s="65"/>
      <c r="I178" s="65"/>
      <c r="J178" s="65"/>
      <c r="K178" s="65"/>
      <c r="L178" s="65"/>
      <c r="M178" s="65"/>
      <c r="N178" s="65"/>
      <c r="O178" s="87"/>
      <c r="P178" s="87"/>
      <c r="Q178" s="87"/>
      <c r="R178" s="87"/>
      <c r="S178" s="87"/>
      <c r="T178" s="87"/>
      <c r="U178" s="87"/>
      <c r="V178" s="87"/>
      <c r="W178" s="87"/>
    </row>
    <row r="179" spans="1:23" ht="13.2" x14ac:dyDescent="0.25">
      <c r="A179" s="59">
        <v>75</v>
      </c>
      <c r="B179" s="60" t="s">
        <v>448</v>
      </c>
      <c r="C179" s="9"/>
      <c r="D179" s="9" t="s">
        <v>73</v>
      </c>
      <c r="E179" s="59" t="s">
        <v>12</v>
      </c>
      <c r="F179" s="59">
        <v>1950</v>
      </c>
      <c r="G179" s="65"/>
      <c r="H179" s="65"/>
      <c r="I179" s="65"/>
      <c r="J179" s="65"/>
      <c r="K179" s="65"/>
      <c r="L179" s="65"/>
      <c r="M179" s="65"/>
      <c r="N179" s="65"/>
      <c r="O179" s="87"/>
      <c r="P179" s="87"/>
      <c r="Q179" s="87"/>
      <c r="R179" s="87"/>
      <c r="S179" s="87"/>
      <c r="T179" s="87"/>
      <c r="U179" s="87"/>
      <c r="V179" s="87"/>
      <c r="W179" s="87"/>
    </row>
    <row r="180" spans="1:23" ht="13.2" x14ac:dyDescent="0.25">
      <c r="A180" s="59">
        <v>76</v>
      </c>
      <c r="B180" s="60" t="s">
        <v>450</v>
      </c>
      <c r="C180" s="9"/>
      <c r="D180" s="9" t="s">
        <v>61</v>
      </c>
      <c r="E180" s="59" t="s">
        <v>12</v>
      </c>
      <c r="F180" s="65"/>
      <c r="G180" s="65"/>
      <c r="H180" s="65"/>
      <c r="I180" s="59">
        <v>80</v>
      </c>
      <c r="J180" s="59">
        <v>20</v>
      </c>
      <c r="K180" s="59">
        <v>40</v>
      </c>
      <c r="L180" s="65"/>
      <c r="M180" s="65"/>
      <c r="N180" s="65"/>
      <c r="O180" s="87"/>
      <c r="P180" s="87"/>
      <c r="Q180" s="87"/>
      <c r="R180" s="87"/>
      <c r="S180" s="87"/>
      <c r="T180" s="87"/>
      <c r="U180" s="87"/>
      <c r="V180" s="87"/>
      <c r="W180" s="87"/>
    </row>
    <row r="181" spans="1:23" ht="13.2" x14ac:dyDescent="0.25">
      <c r="A181" s="59" t="s">
        <v>458</v>
      </c>
      <c r="B181" s="60" t="s">
        <v>459</v>
      </c>
      <c r="C181" s="9"/>
      <c r="D181" s="9" t="s">
        <v>61</v>
      </c>
      <c r="E181" s="59" t="s">
        <v>12</v>
      </c>
      <c r="F181" s="65"/>
      <c r="G181" s="65"/>
      <c r="H181" s="65"/>
      <c r="I181" s="59">
        <v>3600</v>
      </c>
      <c r="J181" s="59">
        <v>7800</v>
      </c>
      <c r="K181" s="59">
        <v>2900</v>
      </c>
      <c r="L181" s="65"/>
      <c r="M181" s="65"/>
      <c r="N181" s="65"/>
      <c r="O181" s="87"/>
      <c r="P181" s="87"/>
      <c r="Q181" s="87"/>
      <c r="R181" s="87"/>
      <c r="S181" s="87"/>
      <c r="T181" s="87"/>
      <c r="U181" s="87"/>
      <c r="V181" s="87"/>
      <c r="W181" s="87"/>
    </row>
    <row r="182" spans="1:23" ht="13.2" x14ac:dyDescent="0.25">
      <c r="A182" s="59">
        <v>77</v>
      </c>
      <c r="B182" s="60" t="s">
        <v>462</v>
      </c>
      <c r="C182" s="9"/>
      <c r="D182" s="9" t="s">
        <v>61</v>
      </c>
      <c r="E182" s="59" t="s">
        <v>12</v>
      </c>
      <c r="F182" s="64"/>
      <c r="G182" s="64"/>
      <c r="H182" s="34"/>
      <c r="I182" s="64"/>
      <c r="J182" s="64"/>
      <c r="K182" s="64"/>
      <c r="L182" s="34"/>
      <c r="M182" s="64"/>
      <c r="N182" s="64"/>
      <c r="O182" s="87"/>
      <c r="P182" s="87"/>
      <c r="Q182" s="87"/>
      <c r="R182" s="87"/>
      <c r="S182" s="87"/>
      <c r="T182" s="87"/>
      <c r="U182" s="87"/>
      <c r="V182" s="87"/>
      <c r="W182" s="87"/>
    </row>
    <row r="183" spans="1:23" ht="13.2" x14ac:dyDescent="0.25">
      <c r="A183" s="59">
        <v>78</v>
      </c>
      <c r="B183" s="60" t="s">
        <v>463</v>
      </c>
      <c r="C183" s="9"/>
      <c r="D183" s="9" t="s">
        <v>18</v>
      </c>
      <c r="E183" s="59" t="s">
        <v>12</v>
      </c>
      <c r="F183" s="65"/>
      <c r="G183" s="65"/>
      <c r="H183" s="65"/>
      <c r="I183" s="65"/>
      <c r="J183" s="65"/>
      <c r="K183" s="65"/>
      <c r="L183" s="65"/>
      <c r="M183" s="65"/>
      <c r="N183" s="65"/>
      <c r="O183" s="87"/>
      <c r="P183" s="87"/>
      <c r="Q183" s="87"/>
      <c r="R183" s="87"/>
      <c r="S183" s="87"/>
      <c r="T183" s="87"/>
      <c r="U183" s="87"/>
      <c r="V183" s="87"/>
      <c r="W183" s="87"/>
    </row>
    <row r="184" spans="1:23" ht="13.2" x14ac:dyDescent="0.25">
      <c r="A184" s="59">
        <v>79</v>
      </c>
      <c r="B184" s="60" t="s">
        <v>468</v>
      </c>
      <c r="C184" s="9"/>
      <c r="D184" s="9" t="s">
        <v>18</v>
      </c>
      <c r="E184" s="59" t="s">
        <v>12</v>
      </c>
      <c r="F184" s="65"/>
      <c r="G184" s="65"/>
      <c r="H184" s="65"/>
      <c r="I184" s="65"/>
      <c r="J184" s="65"/>
      <c r="K184" s="65"/>
      <c r="L184" s="65"/>
      <c r="M184" s="65"/>
      <c r="N184" s="65"/>
      <c r="O184" s="87"/>
      <c r="P184" s="87"/>
      <c r="Q184" s="87"/>
      <c r="R184" s="87"/>
      <c r="S184" s="87"/>
      <c r="T184" s="87"/>
      <c r="U184" s="87"/>
      <c r="V184" s="87"/>
      <c r="W184" s="87"/>
    </row>
    <row r="185" spans="1:23" ht="13.2" x14ac:dyDescent="0.25">
      <c r="A185" s="59">
        <v>80</v>
      </c>
      <c r="B185" s="60" t="s">
        <v>481</v>
      </c>
      <c r="C185" s="9"/>
      <c r="D185" s="9" t="s">
        <v>76</v>
      </c>
      <c r="E185" s="59" t="s">
        <v>12</v>
      </c>
      <c r="F185" s="65"/>
      <c r="G185" s="65"/>
      <c r="H185" s="65"/>
      <c r="I185" s="65"/>
      <c r="J185" s="65"/>
      <c r="K185" s="65"/>
      <c r="L185" s="65"/>
      <c r="M185" s="65"/>
      <c r="N185" s="65"/>
      <c r="O185" s="87"/>
      <c r="P185" s="87"/>
      <c r="Q185" s="87"/>
      <c r="R185" s="87"/>
      <c r="S185" s="87"/>
      <c r="T185" s="87"/>
      <c r="U185" s="87"/>
      <c r="V185" s="87"/>
      <c r="W185" s="87"/>
    </row>
    <row r="186" spans="1:23" ht="13.2" x14ac:dyDescent="0.25">
      <c r="A186" s="59">
        <v>81</v>
      </c>
      <c r="B186" s="60" t="s">
        <v>493</v>
      </c>
      <c r="C186" s="9"/>
      <c r="D186" s="9" t="s">
        <v>76</v>
      </c>
      <c r="E186" s="59" t="s">
        <v>12</v>
      </c>
      <c r="F186" s="65"/>
      <c r="G186" s="65"/>
      <c r="H186" s="65"/>
      <c r="I186" s="65"/>
      <c r="J186" s="65"/>
      <c r="K186" s="65"/>
      <c r="L186" s="65"/>
      <c r="M186" s="65"/>
      <c r="N186" s="65"/>
      <c r="O186" s="87"/>
      <c r="P186" s="87"/>
      <c r="Q186" s="87"/>
      <c r="R186" s="87"/>
      <c r="S186" s="87"/>
      <c r="T186" s="87"/>
      <c r="U186" s="87"/>
      <c r="V186" s="87"/>
      <c r="W186" s="87"/>
    </row>
    <row r="187" spans="1:23" ht="13.2" x14ac:dyDescent="0.25">
      <c r="A187" s="59">
        <v>82</v>
      </c>
      <c r="B187" s="60" t="s">
        <v>502</v>
      </c>
      <c r="C187" s="9"/>
      <c r="D187" s="9" t="s">
        <v>76</v>
      </c>
      <c r="E187" s="59" t="s">
        <v>12</v>
      </c>
      <c r="F187" s="65"/>
      <c r="G187" s="65"/>
      <c r="H187" s="65"/>
      <c r="I187" s="65"/>
      <c r="J187" s="65"/>
      <c r="K187" s="65"/>
      <c r="L187" s="65"/>
      <c r="M187" s="65"/>
      <c r="N187" s="65"/>
      <c r="O187" s="87"/>
      <c r="P187" s="87"/>
      <c r="Q187" s="87"/>
      <c r="R187" s="87"/>
      <c r="S187" s="87"/>
      <c r="T187" s="87"/>
      <c r="U187" s="87"/>
      <c r="V187" s="87"/>
      <c r="W187" s="87"/>
    </row>
    <row r="188" spans="1:23" ht="13.2" x14ac:dyDescent="0.25">
      <c r="A188" s="59">
        <v>83</v>
      </c>
      <c r="B188" s="60" t="s">
        <v>515</v>
      </c>
      <c r="C188" s="9"/>
      <c r="D188" s="9" t="s">
        <v>112</v>
      </c>
      <c r="E188" s="59" t="s">
        <v>12</v>
      </c>
      <c r="F188" s="65"/>
      <c r="G188" s="65"/>
      <c r="H188" s="65"/>
      <c r="I188" s="65"/>
      <c r="J188" s="59">
        <v>893</v>
      </c>
      <c r="K188" s="59">
        <v>400</v>
      </c>
      <c r="L188" s="59">
        <v>1336</v>
      </c>
      <c r="M188" s="59">
        <v>348</v>
      </c>
      <c r="N188" s="65"/>
      <c r="O188" s="87"/>
      <c r="P188" s="87"/>
      <c r="Q188" s="87"/>
      <c r="R188" s="87"/>
      <c r="S188" s="87"/>
      <c r="T188" s="87"/>
      <c r="U188" s="87"/>
      <c r="V188" s="87"/>
      <c r="W188" s="87"/>
    </row>
    <row r="189" spans="1:23" ht="13.2" x14ac:dyDescent="0.25">
      <c r="A189" s="59">
        <v>84</v>
      </c>
      <c r="B189" s="60" t="s">
        <v>526</v>
      </c>
      <c r="C189" s="9"/>
      <c r="D189" s="9" t="s">
        <v>112</v>
      </c>
      <c r="E189" s="59" t="s">
        <v>12</v>
      </c>
      <c r="F189" s="59">
        <v>406</v>
      </c>
      <c r="G189" s="65"/>
      <c r="H189" s="65"/>
      <c r="I189" s="65"/>
      <c r="J189" s="65"/>
      <c r="K189" s="65"/>
      <c r="L189" s="59">
        <v>0</v>
      </c>
      <c r="M189" s="65"/>
      <c r="N189" s="65"/>
      <c r="O189" s="87"/>
      <c r="P189" s="87"/>
      <c r="Q189" s="87"/>
      <c r="R189" s="87"/>
      <c r="S189" s="87"/>
      <c r="T189" s="87"/>
      <c r="U189" s="87"/>
      <c r="V189" s="87"/>
      <c r="W189" s="87"/>
    </row>
    <row r="190" spans="1:23" ht="13.2" x14ac:dyDescent="0.25">
      <c r="A190" s="59">
        <v>85</v>
      </c>
      <c r="B190" s="60" t="s">
        <v>535</v>
      </c>
      <c r="C190" s="9"/>
      <c r="D190" s="9" t="s">
        <v>30</v>
      </c>
      <c r="E190" s="59" t="s">
        <v>12</v>
      </c>
      <c r="F190" s="59">
        <v>0</v>
      </c>
      <c r="G190" s="65"/>
      <c r="H190" s="65"/>
      <c r="I190" s="65"/>
      <c r="J190" s="65"/>
      <c r="K190" s="65"/>
      <c r="L190" s="65"/>
      <c r="M190" s="65"/>
      <c r="N190" s="65"/>
      <c r="O190" s="87"/>
      <c r="P190" s="87"/>
      <c r="Q190" s="87"/>
      <c r="R190" s="87"/>
      <c r="S190" s="87"/>
      <c r="T190" s="87"/>
      <c r="U190" s="87"/>
      <c r="V190" s="87"/>
      <c r="W190" s="87"/>
    </row>
    <row r="191" spans="1:23" ht="13.2" x14ac:dyDescent="0.25">
      <c r="A191" s="59" t="s">
        <v>550</v>
      </c>
      <c r="B191" s="60" t="s">
        <v>551</v>
      </c>
      <c r="C191" s="9"/>
      <c r="D191" s="9" t="s">
        <v>30</v>
      </c>
      <c r="E191" s="59" t="s">
        <v>12</v>
      </c>
      <c r="F191" s="59">
        <v>0</v>
      </c>
      <c r="G191" s="65"/>
      <c r="H191" s="65"/>
      <c r="I191" s="65"/>
      <c r="J191" s="65"/>
      <c r="K191" s="65"/>
      <c r="L191" s="65"/>
      <c r="M191" s="65"/>
      <c r="N191" s="65"/>
      <c r="O191" s="87"/>
      <c r="P191" s="87"/>
      <c r="Q191" s="87"/>
      <c r="R191" s="87"/>
      <c r="S191" s="87"/>
      <c r="T191" s="87"/>
      <c r="U191" s="87"/>
      <c r="V191" s="87"/>
      <c r="W191" s="87"/>
    </row>
    <row r="192" spans="1:23" ht="13.2" x14ac:dyDescent="0.25">
      <c r="A192" s="59">
        <v>86</v>
      </c>
      <c r="B192" s="60" t="s">
        <v>563</v>
      </c>
      <c r="C192" s="9"/>
      <c r="D192" s="9" t="s">
        <v>30</v>
      </c>
      <c r="E192" s="59" t="s">
        <v>12</v>
      </c>
      <c r="F192" s="59">
        <v>0</v>
      </c>
      <c r="G192" s="65"/>
      <c r="H192" s="65"/>
      <c r="I192" s="65"/>
      <c r="J192" s="65"/>
      <c r="K192" s="65"/>
      <c r="L192" s="65"/>
      <c r="M192" s="65"/>
      <c r="N192" s="65"/>
      <c r="O192" s="87"/>
      <c r="P192" s="87"/>
      <c r="Q192" s="87"/>
      <c r="R192" s="87"/>
      <c r="S192" s="87"/>
      <c r="T192" s="87"/>
      <c r="U192" s="87"/>
      <c r="V192" s="87"/>
      <c r="W192" s="87"/>
    </row>
    <row r="193" spans="1:23" ht="13.2" x14ac:dyDescent="0.25">
      <c r="A193" s="59">
        <v>87</v>
      </c>
      <c r="B193" s="60" t="s">
        <v>573</v>
      </c>
      <c r="C193" s="9"/>
      <c r="D193" s="9" t="s">
        <v>30</v>
      </c>
      <c r="E193" s="59" t="s">
        <v>12</v>
      </c>
      <c r="F193" s="59">
        <v>0</v>
      </c>
      <c r="G193" s="65"/>
      <c r="H193" s="65"/>
      <c r="I193" s="65"/>
      <c r="J193" s="65"/>
      <c r="K193" s="65"/>
      <c r="L193" s="65"/>
      <c r="M193" s="65"/>
      <c r="N193" s="65"/>
      <c r="O193" s="87"/>
      <c r="P193" s="87"/>
      <c r="Q193" s="87"/>
      <c r="R193" s="87"/>
      <c r="S193" s="87"/>
      <c r="T193" s="87"/>
      <c r="U193" s="87"/>
      <c r="V193" s="87"/>
      <c r="W193" s="87"/>
    </row>
    <row r="194" spans="1:23" ht="13.2" x14ac:dyDescent="0.25">
      <c r="A194" s="59" t="s">
        <v>585</v>
      </c>
      <c r="B194" s="60" t="s">
        <v>586</v>
      </c>
      <c r="C194" s="9"/>
      <c r="D194" s="9" t="s">
        <v>30</v>
      </c>
      <c r="E194" s="59" t="s">
        <v>12</v>
      </c>
      <c r="F194" s="59">
        <v>2720</v>
      </c>
      <c r="G194" s="65"/>
      <c r="H194" s="65"/>
      <c r="I194" s="65"/>
      <c r="J194" s="65"/>
      <c r="K194" s="65"/>
      <c r="L194" s="65"/>
      <c r="M194" s="65"/>
      <c r="N194" s="65"/>
      <c r="O194" s="87"/>
      <c r="P194" s="87"/>
      <c r="Q194" s="87"/>
      <c r="R194" s="87"/>
      <c r="S194" s="87"/>
      <c r="T194" s="87"/>
      <c r="U194" s="87"/>
      <c r="V194" s="87"/>
      <c r="W194" s="87"/>
    </row>
    <row r="195" spans="1:23" ht="13.2" x14ac:dyDescent="0.25">
      <c r="A195" s="59">
        <v>88</v>
      </c>
      <c r="B195" s="60" t="s">
        <v>599</v>
      </c>
      <c r="C195" s="9"/>
      <c r="D195" s="9" t="s">
        <v>30</v>
      </c>
      <c r="E195" s="59" t="s">
        <v>12</v>
      </c>
      <c r="F195" s="65"/>
      <c r="G195" s="59">
        <v>0</v>
      </c>
      <c r="H195" s="65"/>
      <c r="I195" s="59">
        <v>0</v>
      </c>
      <c r="J195" s="59">
        <v>0</v>
      </c>
      <c r="K195" s="59">
        <v>0</v>
      </c>
      <c r="L195" s="59">
        <v>0</v>
      </c>
      <c r="M195" s="59">
        <v>0</v>
      </c>
      <c r="N195" s="59">
        <v>0</v>
      </c>
      <c r="O195" s="87"/>
      <c r="P195" s="87"/>
      <c r="Q195" s="87"/>
      <c r="R195" s="87"/>
      <c r="S195" s="87"/>
      <c r="T195" s="87"/>
      <c r="U195" s="87"/>
      <c r="V195" s="87"/>
      <c r="W195" s="87"/>
    </row>
    <row r="196" spans="1:23" ht="13.2" x14ac:dyDescent="0.25">
      <c r="A196" s="59" t="s">
        <v>607</v>
      </c>
      <c r="B196" s="60" t="s">
        <v>608</v>
      </c>
      <c r="C196" s="9"/>
      <c r="D196" s="9" t="s">
        <v>30</v>
      </c>
      <c r="E196" s="59" t="s">
        <v>12</v>
      </c>
      <c r="F196" s="65"/>
      <c r="G196" s="65"/>
      <c r="H196" s="65"/>
      <c r="I196" s="65"/>
      <c r="J196" s="65"/>
      <c r="K196" s="65"/>
      <c r="L196" s="65"/>
      <c r="M196" s="65"/>
      <c r="N196" s="65"/>
      <c r="O196" s="87"/>
      <c r="P196" s="87"/>
      <c r="Q196" s="87"/>
      <c r="R196" s="87"/>
      <c r="S196" s="87"/>
      <c r="T196" s="87"/>
      <c r="U196" s="87"/>
      <c r="V196" s="87"/>
      <c r="W196" s="87"/>
    </row>
    <row r="197" spans="1:23" ht="13.2" x14ac:dyDescent="0.25">
      <c r="A197" s="59">
        <v>89</v>
      </c>
      <c r="B197" s="60" t="s">
        <v>612</v>
      </c>
      <c r="C197" s="9"/>
      <c r="D197" s="9" t="s">
        <v>86</v>
      </c>
      <c r="E197" s="59" t="s">
        <v>12</v>
      </c>
      <c r="F197" s="59">
        <v>40</v>
      </c>
      <c r="G197" s="65"/>
      <c r="H197" s="65"/>
      <c r="I197" s="65"/>
      <c r="J197" s="65"/>
      <c r="K197" s="65"/>
      <c r="L197" s="65"/>
      <c r="M197" s="65"/>
      <c r="N197" s="65"/>
      <c r="O197" s="87"/>
      <c r="P197" s="87"/>
      <c r="Q197" s="87"/>
      <c r="R197" s="87"/>
      <c r="S197" s="87"/>
      <c r="T197" s="87"/>
      <c r="U197" s="87"/>
      <c r="V197" s="87"/>
      <c r="W197" s="87"/>
    </row>
    <row r="198" spans="1:23" ht="13.2" x14ac:dyDescent="0.25">
      <c r="A198" s="126"/>
      <c r="B198" s="127"/>
      <c r="C198" s="56"/>
      <c r="D198" s="56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87"/>
      <c r="P198" s="87"/>
      <c r="Q198" s="87"/>
      <c r="R198" s="87"/>
      <c r="S198" s="87"/>
      <c r="T198" s="87"/>
      <c r="U198" s="87"/>
      <c r="V198" s="87"/>
      <c r="W198" s="87"/>
    </row>
    <row r="199" spans="1:23" ht="13.2" x14ac:dyDescent="0.25">
      <c r="A199" s="57" t="s">
        <v>0</v>
      </c>
      <c r="B199" s="58" t="s">
        <v>1</v>
      </c>
      <c r="C199" s="44" t="s">
        <v>2</v>
      </c>
      <c r="D199" s="44" t="s">
        <v>3</v>
      </c>
      <c r="E199" s="57" t="s">
        <v>195</v>
      </c>
      <c r="F199" s="57" t="s">
        <v>9</v>
      </c>
      <c r="G199" s="86" t="s">
        <v>40</v>
      </c>
      <c r="H199" s="86" t="s">
        <v>43</v>
      </c>
      <c r="I199" s="86" t="s">
        <v>47</v>
      </c>
      <c r="J199" s="86" t="s">
        <v>50</v>
      </c>
      <c r="K199" s="86" t="s">
        <v>53</v>
      </c>
      <c r="L199" s="86" t="s">
        <v>56</v>
      </c>
      <c r="M199" s="86" t="s">
        <v>60</v>
      </c>
      <c r="N199" s="86" t="s">
        <v>37</v>
      </c>
      <c r="O199" s="87"/>
      <c r="P199" s="87"/>
      <c r="Q199" s="87"/>
      <c r="R199" s="87"/>
      <c r="S199" s="87"/>
      <c r="T199" s="87"/>
      <c r="U199" s="87"/>
      <c r="V199" s="87"/>
      <c r="W199" s="87"/>
    </row>
    <row r="200" spans="1:23" ht="13.2" x14ac:dyDescent="0.25">
      <c r="A200" s="59">
        <v>90</v>
      </c>
      <c r="B200" s="60" t="s">
        <v>706</v>
      </c>
      <c r="C200" s="9"/>
      <c r="D200" s="9" t="s">
        <v>86</v>
      </c>
      <c r="E200" s="59" t="s">
        <v>19</v>
      </c>
      <c r="F200" s="59">
        <v>0</v>
      </c>
      <c r="G200" s="65"/>
      <c r="H200" s="65"/>
      <c r="I200" s="65"/>
      <c r="J200" s="65"/>
      <c r="K200" s="65"/>
      <c r="L200" s="65"/>
      <c r="M200" s="65"/>
      <c r="N200" s="65"/>
      <c r="O200" s="87"/>
      <c r="P200" s="87"/>
      <c r="Q200" s="87"/>
      <c r="R200" s="87"/>
      <c r="S200" s="87"/>
      <c r="T200" s="87"/>
      <c r="U200" s="87"/>
      <c r="V200" s="87"/>
      <c r="W200" s="87"/>
    </row>
    <row r="201" spans="1:23" ht="13.2" x14ac:dyDescent="0.25">
      <c r="A201" s="59">
        <v>91</v>
      </c>
      <c r="B201" s="60" t="s">
        <v>707</v>
      </c>
      <c r="C201" s="9"/>
      <c r="D201" s="9" t="s">
        <v>86</v>
      </c>
      <c r="E201" s="59" t="s">
        <v>19</v>
      </c>
      <c r="F201" s="59">
        <v>38</v>
      </c>
      <c r="G201" s="65"/>
      <c r="H201" s="65"/>
      <c r="I201" s="65"/>
      <c r="J201" s="65"/>
      <c r="K201" s="65"/>
      <c r="L201" s="65"/>
      <c r="M201" s="65"/>
      <c r="N201" s="65"/>
      <c r="O201" s="87"/>
      <c r="P201" s="87"/>
      <c r="Q201" s="87"/>
      <c r="R201" s="87"/>
      <c r="S201" s="87"/>
      <c r="T201" s="87"/>
      <c r="U201" s="87"/>
      <c r="V201" s="87"/>
      <c r="W201" s="87"/>
    </row>
    <row r="202" spans="1:23" ht="13.2" x14ac:dyDescent="0.25">
      <c r="A202" s="59" t="s">
        <v>708</v>
      </c>
      <c r="B202" s="60" t="s">
        <v>709</v>
      </c>
      <c r="C202" s="9"/>
      <c r="D202" s="9" t="s">
        <v>86</v>
      </c>
      <c r="E202" s="59" t="s">
        <v>19</v>
      </c>
      <c r="F202" s="59">
        <v>145</v>
      </c>
      <c r="G202" s="65"/>
      <c r="H202" s="65"/>
      <c r="I202" s="65"/>
      <c r="J202" s="65"/>
      <c r="K202" s="65"/>
      <c r="L202" s="65"/>
      <c r="M202" s="65"/>
      <c r="N202" s="65"/>
      <c r="O202" s="87"/>
      <c r="P202" s="87"/>
      <c r="Q202" s="87"/>
      <c r="R202" s="87"/>
      <c r="S202" s="87"/>
      <c r="T202" s="87"/>
      <c r="U202" s="87"/>
      <c r="V202" s="87"/>
      <c r="W202" s="87"/>
    </row>
    <row r="203" spans="1:23" ht="13.2" x14ac:dyDescent="0.25">
      <c r="A203" s="59">
        <v>92</v>
      </c>
      <c r="B203" s="60" t="s">
        <v>710</v>
      </c>
      <c r="C203" s="9"/>
      <c r="D203" s="9" t="s">
        <v>109</v>
      </c>
      <c r="E203" s="59" t="s">
        <v>19</v>
      </c>
      <c r="F203" s="59">
        <v>0</v>
      </c>
      <c r="G203" s="65"/>
      <c r="H203" s="65"/>
      <c r="I203" s="59">
        <v>21</v>
      </c>
      <c r="J203" s="59">
        <v>100</v>
      </c>
      <c r="K203" s="59">
        <v>57</v>
      </c>
      <c r="L203" s="59">
        <v>0</v>
      </c>
      <c r="M203" s="65"/>
      <c r="N203" s="65"/>
      <c r="O203" s="87"/>
      <c r="P203" s="87"/>
      <c r="Q203" s="87"/>
      <c r="R203" s="87"/>
      <c r="S203" s="87"/>
      <c r="T203" s="87"/>
      <c r="U203" s="87"/>
      <c r="V203" s="87"/>
      <c r="W203" s="87"/>
    </row>
    <row r="204" spans="1:23" ht="13.2" x14ac:dyDescent="0.25">
      <c r="A204" s="59">
        <v>93</v>
      </c>
      <c r="B204" s="60" t="s">
        <v>711</v>
      </c>
      <c r="C204" s="9"/>
      <c r="D204" s="9" t="s">
        <v>110</v>
      </c>
      <c r="E204" s="59" t="s">
        <v>19</v>
      </c>
      <c r="F204" s="59">
        <v>68</v>
      </c>
      <c r="G204" s="62"/>
      <c r="H204" s="62"/>
      <c r="I204" s="62"/>
      <c r="J204" s="62"/>
      <c r="K204" s="62"/>
      <c r="L204" s="62"/>
      <c r="M204" s="62"/>
      <c r="N204" s="62"/>
      <c r="O204" s="87"/>
      <c r="P204" s="87"/>
      <c r="Q204" s="87"/>
      <c r="R204" s="87"/>
      <c r="S204" s="87"/>
      <c r="T204" s="87"/>
      <c r="U204" s="87"/>
      <c r="V204" s="87"/>
      <c r="W204" s="87"/>
    </row>
    <row r="205" spans="1:23" ht="13.2" x14ac:dyDescent="0.25">
      <c r="A205" s="59">
        <v>94</v>
      </c>
      <c r="B205" s="60" t="s">
        <v>712</v>
      </c>
      <c r="C205" s="9"/>
      <c r="D205" s="9" t="s">
        <v>110</v>
      </c>
      <c r="E205" s="59" t="s">
        <v>19</v>
      </c>
      <c r="F205" s="59">
        <v>251</v>
      </c>
      <c r="G205" s="65"/>
      <c r="H205" s="65"/>
      <c r="I205" s="65"/>
      <c r="J205" s="65"/>
      <c r="K205" s="65"/>
      <c r="L205" s="65"/>
      <c r="M205" s="65"/>
      <c r="N205" s="65"/>
      <c r="O205" s="87"/>
      <c r="P205" s="87"/>
      <c r="Q205" s="87"/>
      <c r="R205" s="87"/>
      <c r="S205" s="87"/>
      <c r="T205" s="87"/>
      <c r="U205" s="87"/>
      <c r="V205" s="87"/>
      <c r="W205" s="87"/>
    </row>
    <row r="206" spans="1:23" ht="13.2" x14ac:dyDescent="0.25">
      <c r="A206" s="59">
        <v>95</v>
      </c>
      <c r="B206" s="60" t="s">
        <v>713</v>
      </c>
      <c r="C206" s="9"/>
      <c r="D206" s="9" t="s">
        <v>110</v>
      </c>
      <c r="E206" s="59" t="s">
        <v>19</v>
      </c>
      <c r="F206" s="65"/>
      <c r="G206" s="65"/>
      <c r="H206" s="65"/>
      <c r="I206" s="65"/>
      <c r="J206" s="65"/>
      <c r="K206" s="65"/>
      <c r="L206" s="65"/>
      <c r="M206" s="65"/>
      <c r="N206" s="65"/>
      <c r="O206" s="87"/>
      <c r="P206" s="87"/>
      <c r="Q206" s="87"/>
      <c r="R206" s="87"/>
      <c r="S206" s="87"/>
      <c r="T206" s="87"/>
      <c r="U206" s="87"/>
      <c r="V206" s="87"/>
      <c r="W206" s="87"/>
    </row>
    <row r="207" spans="1:23" ht="13.2" x14ac:dyDescent="0.25">
      <c r="A207" s="59">
        <v>96</v>
      </c>
      <c r="B207" s="60" t="s">
        <v>714</v>
      </c>
      <c r="C207" s="9"/>
      <c r="D207" s="9" t="s">
        <v>110</v>
      </c>
      <c r="E207" s="59" t="s">
        <v>19</v>
      </c>
      <c r="F207" s="59">
        <v>250</v>
      </c>
      <c r="G207" s="65"/>
      <c r="H207" s="65"/>
      <c r="I207" s="65"/>
      <c r="J207" s="65"/>
      <c r="K207" s="65"/>
      <c r="L207" s="65"/>
      <c r="M207" s="65"/>
      <c r="N207" s="65"/>
      <c r="O207" s="87"/>
      <c r="P207" s="87"/>
      <c r="Q207" s="87"/>
      <c r="R207" s="87"/>
      <c r="S207" s="87"/>
      <c r="T207" s="87"/>
      <c r="U207" s="87"/>
      <c r="V207" s="87"/>
      <c r="W207" s="87"/>
    </row>
    <row r="208" spans="1:23" ht="13.2" x14ac:dyDescent="0.25">
      <c r="A208" s="59">
        <v>97</v>
      </c>
      <c r="B208" s="60" t="s">
        <v>715</v>
      </c>
      <c r="C208" s="9"/>
      <c r="D208" s="9" t="s">
        <v>110</v>
      </c>
      <c r="E208" s="59" t="s">
        <v>19</v>
      </c>
      <c r="F208" s="59">
        <v>23</v>
      </c>
      <c r="G208" s="65"/>
      <c r="H208" s="65"/>
      <c r="I208" s="65"/>
      <c r="J208" s="65"/>
      <c r="K208" s="65"/>
      <c r="L208" s="65"/>
      <c r="M208" s="65"/>
      <c r="N208" s="65"/>
      <c r="O208" s="87"/>
      <c r="P208" s="87"/>
      <c r="Q208" s="87"/>
      <c r="R208" s="87"/>
      <c r="S208" s="87"/>
      <c r="T208" s="87"/>
      <c r="U208" s="87"/>
      <c r="V208" s="87"/>
      <c r="W208" s="87"/>
    </row>
    <row r="209" spans="1:23" ht="13.2" x14ac:dyDescent="0.25">
      <c r="A209" s="59">
        <v>98</v>
      </c>
      <c r="B209" s="60" t="s">
        <v>716</v>
      </c>
      <c r="C209" s="9"/>
      <c r="D209" s="9" t="s">
        <v>110</v>
      </c>
      <c r="E209" s="59" t="s">
        <v>19</v>
      </c>
      <c r="F209" s="59">
        <v>48</v>
      </c>
      <c r="G209" s="65"/>
      <c r="H209" s="65"/>
      <c r="I209" s="65"/>
      <c r="J209" s="65"/>
      <c r="K209" s="65"/>
      <c r="L209" s="65"/>
      <c r="M209" s="65"/>
      <c r="N209" s="65"/>
      <c r="O209" s="87"/>
      <c r="P209" s="87"/>
      <c r="Q209" s="87"/>
      <c r="R209" s="87"/>
      <c r="S209" s="87"/>
      <c r="T209" s="87"/>
      <c r="U209" s="87"/>
      <c r="V209" s="87"/>
      <c r="W209" s="87"/>
    </row>
    <row r="210" spans="1:23" ht="13.2" x14ac:dyDescent="0.25">
      <c r="A210" s="59">
        <v>99</v>
      </c>
      <c r="B210" s="60" t="s">
        <v>717</v>
      </c>
      <c r="C210" s="9"/>
      <c r="D210" s="9" t="s">
        <v>110</v>
      </c>
      <c r="E210" s="59" t="s">
        <v>19</v>
      </c>
      <c r="F210" s="61">
        <v>212</v>
      </c>
      <c r="G210" s="65"/>
      <c r="H210" s="65"/>
      <c r="I210" s="65"/>
      <c r="J210" s="65"/>
      <c r="K210" s="65"/>
      <c r="L210" s="65"/>
      <c r="M210" s="65"/>
      <c r="N210" s="65"/>
      <c r="O210" s="87"/>
      <c r="P210" s="87"/>
      <c r="Q210" s="87"/>
      <c r="R210" s="87"/>
      <c r="S210" s="87"/>
      <c r="T210" s="87"/>
      <c r="U210" s="87"/>
      <c r="V210" s="87"/>
      <c r="W210" s="87"/>
    </row>
    <row r="211" spans="1:23" ht="13.2" x14ac:dyDescent="0.25">
      <c r="A211" s="59">
        <v>100</v>
      </c>
      <c r="B211" s="60" t="s">
        <v>718</v>
      </c>
      <c r="C211" s="9"/>
      <c r="D211" s="9" t="s">
        <v>110</v>
      </c>
      <c r="E211" s="59" t="s">
        <v>19</v>
      </c>
      <c r="F211" s="59">
        <v>207</v>
      </c>
      <c r="G211" s="65"/>
      <c r="H211" s="65"/>
      <c r="I211" s="65"/>
      <c r="J211" s="65"/>
      <c r="K211" s="65"/>
      <c r="L211" s="65"/>
      <c r="M211" s="65"/>
      <c r="N211" s="65"/>
      <c r="O211" s="87"/>
      <c r="P211" s="87"/>
      <c r="Q211" s="87"/>
      <c r="R211" s="87"/>
      <c r="S211" s="87"/>
      <c r="T211" s="87"/>
      <c r="U211" s="87"/>
      <c r="V211" s="87"/>
      <c r="W211" s="87"/>
    </row>
    <row r="212" spans="1:23" ht="13.2" x14ac:dyDescent="0.25">
      <c r="A212" s="59">
        <v>101</v>
      </c>
      <c r="B212" s="60" t="s">
        <v>719</v>
      </c>
      <c r="C212" s="9"/>
      <c r="D212" s="9" t="s">
        <v>110</v>
      </c>
      <c r="E212" s="59" t="s">
        <v>19</v>
      </c>
      <c r="F212" s="59">
        <v>529</v>
      </c>
      <c r="G212" s="65"/>
      <c r="H212" s="65"/>
      <c r="I212" s="65"/>
      <c r="J212" s="65"/>
      <c r="K212" s="65"/>
      <c r="L212" s="65"/>
      <c r="M212" s="65"/>
      <c r="N212" s="65"/>
      <c r="O212" s="87"/>
      <c r="P212" s="87"/>
      <c r="Q212" s="87"/>
      <c r="R212" s="87"/>
      <c r="S212" s="87"/>
      <c r="T212" s="87"/>
      <c r="U212" s="87"/>
      <c r="V212" s="87"/>
      <c r="W212" s="87"/>
    </row>
    <row r="213" spans="1:23" ht="13.2" x14ac:dyDescent="0.25">
      <c r="A213" s="59">
        <v>102</v>
      </c>
      <c r="B213" s="60" t="s">
        <v>720</v>
      </c>
      <c r="C213" s="9"/>
      <c r="D213" s="9" t="s">
        <v>110</v>
      </c>
      <c r="E213" s="59" t="s">
        <v>19</v>
      </c>
      <c r="F213" s="59">
        <v>53</v>
      </c>
      <c r="G213" s="65"/>
      <c r="H213" s="65"/>
      <c r="I213" s="65"/>
      <c r="J213" s="65"/>
      <c r="K213" s="65"/>
      <c r="L213" s="65"/>
      <c r="M213" s="65"/>
      <c r="N213" s="65"/>
      <c r="O213" s="87"/>
      <c r="P213" s="87"/>
      <c r="Q213" s="87"/>
      <c r="R213" s="87"/>
      <c r="S213" s="87"/>
      <c r="T213" s="87"/>
      <c r="U213" s="87"/>
      <c r="V213" s="87"/>
      <c r="W213" s="87"/>
    </row>
    <row r="214" spans="1:23" ht="13.2" x14ac:dyDescent="0.25">
      <c r="A214" s="59">
        <v>103</v>
      </c>
      <c r="B214" s="60" t="s">
        <v>721</v>
      </c>
      <c r="C214" s="9"/>
      <c r="D214" s="9" t="s">
        <v>110</v>
      </c>
      <c r="E214" s="59" t="s">
        <v>19</v>
      </c>
      <c r="F214" s="59">
        <v>31</v>
      </c>
      <c r="G214" s="65"/>
      <c r="H214" s="65"/>
      <c r="I214" s="65"/>
      <c r="J214" s="65"/>
      <c r="K214" s="65"/>
      <c r="L214" s="65"/>
      <c r="M214" s="65"/>
      <c r="N214" s="65"/>
      <c r="O214" s="87"/>
      <c r="P214" s="87"/>
      <c r="Q214" s="87"/>
      <c r="R214" s="87"/>
      <c r="S214" s="87"/>
      <c r="T214" s="87"/>
      <c r="U214" s="87"/>
      <c r="V214" s="87"/>
      <c r="W214" s="87"/>
    </row>
    <row r="215" spans="1:23" ht="13.2" x14ac:dyDescent="0.25">
      <c r="A215" s="59">
        <v>104</v>
      </c>
      <c r="B215" s="60" t="s">
        <v>722</v>
      </c>
      <c r="C215" s="9"/>
      <c r="D215" s="9" t="s">
        <v>110</v>
      </c>
      <c r="E215" s="59" t="s">
        <v>19</v>
      </c>
      <c r="F215" s="59">
        <v>777</v>
      </c>
      <c r="G215" s="65"/>
      <c r="H215" s="65"/>
      <c r="I215" s="65"/>
      <c r="J215" s="65"/>
      <c r="K215" s="65"/>
      <c r="L215" s="65"/>
      <c r="M215" s="65"/>
      <c r="N215" s="65"/>
      <c r="O215" s="87"/>
      <c r="P215" s="87"/>
      <c r="Q215" s="87"/>
      <c r="R215" s="87"/>
      <c r="S215" s="87"/>
      <c r="T215" s="87"/>
      <c r="U215" s="87"/>
      <c r="V215" s="87"/>
      <c r="W215" s="87"/>
    </row>
    <row r="216" spans="1:23" ht="13.2" x14ac:dyDescent="0.25">
      <c r="A216" s="59">
        <v>105</v>
      </c>
      <c r="B216" s="60" t="s">
        <v>723</v>
      </c>
      <c r="C216" s="9"/>
      <c r="D216" s="9" t="s">
        <v>110</v>
      </c>
      <c r="E216" s="59" t="s">
        <v>19</v>
      </c>
      <c r="F216" s="59">
        <v>1859</v>
      </c>
      <c r="G216" s="65"/>
      <c r="H216" s="65"/>
      <c r="I216" s="65"/>
      <c r="J216" s="65"/>
      <c r="K216" s="65"/>
      <c r="L216" s="65"/>
      <c r="M216" s="65"/>
      <c r="N216" s="65"/>
      <c r="O216" s="87"/>
      <c r="P216" s="87"/>
      <c r="Q216" s="87"/>
      <c r="R216" s="87"/>
      <c r="S216" s="87"/>
      <c r="T216" s="87"/>
      <c r="U216" s="87"/>
      <c r="V216" s="87"/>
      <c r="W216" s="87"/>
    </row>
    <row r="217" spans="1:23" ht="13.2" x14ac:dyDescent="0.25">
      <c r="A217" s="59">
        <v>106</v>
      </c>
      <c r="B217" s="60" t="s">
        <v>724</v>
      </c>
      <c r="C217" s="9"/>
      <c r="D217" s="9" t="s">
        <v>110</v>
      </c>
      <c r="E217" s="59" t="s">
        <v>19</v>
      </c>
      <c r="F217" s="59">
        <v>95</v>
      </c>
      <c r="G217" s="65"/>
      <c r="H217" s="65"/>
      <c r="I217" s="65"/>
      <c r="J217" s="65"/>
      <c r="K217" s="65"/>
      <c r="L217" s="65"/>
      <c r="M217" s="65"/>
      <c r="N217" s="65"/>
      <c r="O217" s="87"/>
      <c r="P217" s="87"/>
      <c r="Q217" s="87"/>
      <c r="R217" s="87"/>
      <c r="S217" s="87"/>
      <c r="T217" s="87"/>
      <c r="U217" s="87"/>
      <c r="V217" s="87"/>
      <c r="W217" s="87"/>
    </row>
    <row r="218" spans="1:23" ht="13.2" x14ac:dyDescent="0.25">
      <c r="A218" s="59">
        <v>107</v>
      </c>
      <c r="B218" s="60" t="s">
        <v>725</v>
      </c>
      <c r="C218" s="9"/>
      <c r="D218" s="9" t="s">
        <v>110</v>
      </c>
      <c r="E218" s="59" t="s">
        <v>19</v>
      </c>
      <c r="F218" s="59">
        <v>110</v>
      </c>
      <c r="G218" s="65"/>
      <c r="H218" s="65"/>
      <c r="I218" s="65"/>
      <c r="J218" s="65"/>
      <c r="K218" s="65"/>
      <c r="L218" s="65"/>
      <c r="M218" s="65"/>
      <c r="N218" s="65"/>
      <c r="O218" s="87"/>
      <c r="P218" s="87"/>
      <c r="Q218" s="87"/>
      <c r="R218" s="87"/>
      <c r="S218" s="87"/>
      <c r="T218" s="87"/>
      <c r="U218" s="87"/>
      <c r="V218" s="87"/>
      <c r="W218" s="87"/>
    </row>
    <row r="219" spans="1:23" ht="13.2" x14ac:dyDescent="0.25">
      <c r="A219" s="59">
        <v>108</v>
      </c>
      <c r="B219" s="60" t="s">
        <v>726</v>
      </c>
      <c r="C219" s="9"/>
      <c r="D219" s="9" t="s">
        <v>110</v>
      </c>
      <c r="E219" s="59" t="s">
        <v>19</v>
      </c>
      <c r="F219" s="59">
        <v>20</v>
      </c>
      <c r="G219" s="65"/>
      <c r="H219" s="65"/>
      <c r="I219" s="65"/>
      <c r="J219" s="65"/>
      <c r="K219" s="65"/>
      <c r="L219" s="65"/>
      <c r="M219" s="65"/>
      <c r="N219" s="65"/>
      <c r="O219" s="87"/>
      <c r="P219" s="87"/>
      <c r="Q219" s="87"/>
      <c r="R219" s="87"/>
      <c r="S219" s="87"/>
      <c r="T219" s="87"/>
      <c r="U219" s="87"/>
      <c r="V219" s="87"/>
      <c r="W219" s="87"/>
    </row>
    <row r="220" spans="1:23" ht="13.2" x14ac:dyDescent="0.25">
      <c r="A220" s="59">
        <v>109</v>
      </c>
      <c r="B220" s="60" t="s">
        <v>727</v>
      </c>
      <c r="C220" s="9"/>
      <c r="D220" s="9" t="s">
        <v>110</v>
      </c>
      <c r="E220" s="59" t="s">
        <v>19</v>
      </c>
      <c r="F220" s="65"/>
      <c r="G220" s="65"/>
      <c r="H220" s="65"/>
      <c r="I220" s="65"/>
      <c r="J220" s="65"/>
      <c r="K220" s="65"/>
      <c r="L220" s="65"/>
      <c r="M220" s="65"/>
      <c r="N220" s="65"/>
      <c r="O220" s="87"/>
      <c r="P220" s="87"/>
      <c r="Q220" s="87"/>
      <c r="R220" s="87"/>
      <c r="S220" s="87"/>
      <c r="T220" s="87"/>
      <c r="U220" s="87"/>
      <c r="V220" s="87"/>
      <c r="W220" s="87"/>
    </row>
    <row r="221" spans="1:23" ht="13.2" x14ac:dyDescent="0.25">
      <c r="A221" s="59">
        <v>110</v>
      </c>
      <c r="B221" s="60" t="s">
        <v>728</v>
      </c>
      <c r="C221" s="9"/>
      <c r="D221" s="9" t="s">
        <v>110</v>
      </c>
      <c r="E221" s="59" t="s">
        <v>19</v>
      </c>
      <c r="F221" s="59">
        <v>577</v>
      </c>
      <c r="G221" s="65"/>
      <c r="H221" s="65"/>
      <c r="I221" s="65"/>
      <c r="J221" s="65"/>
      <c r="K221" s="65"/>
      <c r="L221" s="65"/>
      <c r="M221" s="65"/>
      <c r="N221" s="65"/>
      <c r="O221" s="87"/>
      <c r="P221" s="87"/>
      <c r="Q221" s="87"/>
      <c r="R221" s="87"/>
      <c r="S221" s="87"/>
      <c r="T221" s="87"/>
      <c r="U221" s="87"/>
      <c r="V221" s="87"/>
      <c r="W221" s="87"/>
    </row>
    <row r="222" spans="1:23" ht="13.2" x14ac:dyDescent="0.25">
      <c r="A222" s="59">
        <v>111</v>
      </c>
      <c r="B222" s="60" t="s">
        <v>729</v>
      </c>
      <c r="C222" s="9"/>
      <c r="D222" s="9" t="s">
        <v>110</v>
      </c>
      <c r="E222" s="59" t="s">
        <v>19</v>
      </c>
      <c r="F222" s="65"/>
      <c r="G222" s="65"/>
      <c r="H222" s="65"/>
      <c r="I222" s="65"/>
      <c r="J222" s="65"/>
      <c r="K222" s="65"/>
      <c r="L222" s="65"/>
      <c r="M222" s="65"/>
      <c r="N222" s="65"/>
      <c r="O222" s="87"/>
      <c r="P222" s="87"/>
      <c r="Q222" s="87"/>
      <c r="R222" s="87"/>
      <c r="S222" s="87"/>
      <c r="T222" s="87"/>
      <c r="U222" s="87"/>
      <c r="V222" s="87"/>
      <c r="W222" s="87"/>
    </row>
    <row r="223" spans="1:23" ht="13.2" x14ac:dyDescent="0.25">
      <c r="A223" s="59">
        <v>112</v>
      </c>
      <c r="B223" s="60" t="s">
        <v>730</v>
      </c>
      <c r="C223" s="9"/>
      <c r="D223" s="9" t="s">
        <v>110</v>
      </c>
      <c r="E223" s="59" t="s">
        <v>19</v>
      </c>
      <c r="F223" s="65"/>
      <c r="G223" s="65"/>
      <c r="H223" s="65"/>
      <c r="I223" s="65"/>
      <c r="J223" s="65"/>
      <c r="K223" s="65"/>
      <c r="L223" s="65"/>
      <c r="M223" s="65"/>
      <c r="N223" s="65"/>
      <c r="O223" s="87"/>
      <c r="P223" s="87"/>
      <c r="Q223" s="87"/>
      <c r="R223" s="87"/>
      <c r="S223" s="87"/>
      <c r="T223" s="87"/>
      <c r="U223" s="87"/>
      <c r="V223" s="87"/>
      <c r="W223" s="87"/>
    </row>
    <row r="224" spans="1:23" ht="13.2" x14ac:dyDescent="0.25">
      <c r="A224" s="59">
        <v>113</v>
      </c>
      <c r="B224" s="60" t="s">
        <v>731</v>
      </c>
      <c r="C224" s="9"/>
      <c r="D224" s="9" t="s">
        <v>110</v>
      </c>
      <c r="E224" s="59" t="s">
        <v>19</v>
      </c>
      <c r="F224" s="59">
        <v>212</v>
      </c>
      <c r="G224" s="65"/>
      <c r="H224" s="65"/>
      <c r="I224" s="65"/>
      <c r="J224" s="65"/>
      <c r="K224" s="65"/>
      <c r="L224" s="65"/>
      <c r="M224" s="65"/>
      <c r="N224" s="65"/>
      <c r="O224" s="87"/>
      <c r="P224" s="87"/>
      <c r="Q224" s="87"/>
      <c r="R224" s="87"/>
      <c r="S224" s="87"/>
      <c r="T224" s="87"/>
      <c r="U224" s="87"/>
      <c r="V224" s="87"/>
      <c r="W224" s="87"/>
    </row>
    <row r="225" spans="1:23" ht="13.2" x14ac:dyDescent="0.25">
      <c r="A225" s="59">
        <v>114</v>
      </c>
      <c r="B225" s="60" t="s">
        <v>732</v>
      </c>
      <c r="C225" s="9"/>
      <c r="D225" s="9" t="s">
        <v>110</v>
      </c>
      <c r="E225" s="59" t="s">
        <v>19</v>
      </c>
      <c r="F225" s="59">
        <v>0</v>
      </c>
      <c r="G225" s="65"/>
      <c r="H225" s="65"/>
      <c r="I225" s="65"/>
      <c r="J225" s="65"/>
      <c r="K225" s="65"/>
      <c r="L225" s="65"/>
      <c r="M225" s="65"/>
      <c r="N225" s="65"/>
      <c r="O225" s="87"/>
      <c r="P225" s="87"/>
      <c r="Q225" s="87"/>
      <c r="R225" s="87"/>
      <c r="S225" s="87"/>
      <c r="T225" s="87"/>
      <c r="U225" s="87"/>
      <c r="V225" s="87"/>
      <c r="W225" s="87"/>
    </row>
    <row r="226" spans="1:23" ht="13.2" x14ac:dyDescent="0.25">
      <c r="A226" s="59">
        <v>115</v>
      </c>
      <c r="B226" s="60" t="s">
        <v>733</v>
      </c>
      <c r="C226" s="9"/>
      <c r="D226" s="9" t="s">
        <v>110</v>
      </c>
      <c r="E226" s="59" t="s">
        <v>19</v>
      </c>
      <c r="F226" s="59">
        <v>461</v>
      </c>
      <c r="G226" s="65"/>
      <c r="H226" s="65"/>
      <c r="I226" s="65"/>
      <c r="J226" s="65"/>
      <c r="K226" s="65"/>
      <c r="L226" s="65"/>
      <c r="M226" s="65"/>
      <c r="N226" s="65"/>
      <c r="O226" s="87"/>
      <c r="P226" s="87"/>
      <c r="Q226" s="87"/>
      <c r="R226" s="87"/>
      <c r="S226" s="87"/>
      <c r="T226" s="87"/>
      <c r="U226" s="87"/>
      <c r="V226" s="87"/>
      <c r="W226" s="87"/>
    </row>
    <row r="227" spans="1:23" ht="13.2" x14ac:dyDescent="0.25">
      <c r="A227" s="59">
        <v>116</v>
      </c>
      <c r="B227" s="60" t="s">
        <v>734</v>
      </c>
      <c r="C227" s="9"/>
      <c r="D227" s="9" t="s">
        <v>110</v>
      </c>
      <c r="E227" s="59" t="s">
        <v>19</v>
      </c>
      <c r="F227" s="59">
        <v>0</v>
      </c>
      <c r="G227" s="62"/>
      <c r="H227" s="62"/>
      <c r="I227" s="62"/>
      <c r="J227" s="62"/>
      <c r="K227" s="62"/>
      <c r="L227" s="62"/>
      <c r="M227" s="62"/>
      <c r="N227" s="62"/>
      <c r="O227" s="87"/>
      <c r="P227" s="87"/>
      <c r="Q227" s="87"/>
      <c r="R227" s="87"/>
      <c r="S227" s="87"/>
      <c r="T227" s="87"/>
      <c r="U227" s="87"/>
      <c r="V227" s="87"/>
      <c r="W227" s="87"/>
    </row>
    <row r="228" spans="1:23" ht="13.2" x14ac:dyDescent="0.25">
      <c r="A228" s="59">
        <v>117</v>
      </c>
      <c r="B228" s="60" t="s">
        <v>735</v>
      </c>
      <c r="C228" s="9"/>
      <c r="D228" s="9" t="s">
        <v>101</v>
      </c>
      <c r="E228" s="59" t="s">
        <v>19</v>
      </c>
      <c r="F228" s="59">
        <v>45</v>
      </c>
      <c r="G228" s="65"/>
      <c r="H228" s="65"/>
      <c r="I228" s="65"/>
      <c r="J228" s="65"/>
      <c r="K228" s="65"/>
      <c r="L228" s="65"/>
      <c r="M228" s="65"/>
      <c r="N228" s="65"/>
      <c r="O228" s="87"/>
      <c r="P228" s="87"/>
      <c r="Q228" s="87"/>
      <c r="R228" s="87"/>
      <c r="S228" s="87"/>
      <c r="T228" s="87"/>
      <c r="U228" s="87"/>
      <c r="V228" s="87"/>
      <c r="W228" s="87"/>
    </row>
    <row r="229" spans="1:23" ht="13.2" x14ac:dyDescent="0.25">
      <c r="A229" s="59">
        <v>118</v>
      </c>
      <c r="B229" s="60" t="s">
        <v>736</v>
      </c>
      <c r="C229" s="9"/>
      <c r="D229" s="9" t="s">
        <v>101</v>
      </c>
      <c r="E229" s="59" t="s">
        <v>19</v>
      </c>
      <c r="F229" s="59">
        <v>135</v>
      </c>
      <c r="G229" s="65"/>
      <c r="H229" s="65"/>
      <c r="I229" s="65"/>
      <c r="J229" s="65"/>
      <c r="K229" s="65"/>
      <c r="L229" s="65"/>
      <c r="M229" s="65"/>
      <c r="N229" s="65"/>
      <c r="O229" s="87"/>
      <c r="P229" s="87"/>
      <c r="Q229" s="87"/>
      <c r="R229" s="87"/>
      <c r="S229" s="87"/>
      <c r="T229" s="87"/>
      <c r="U229" s="87"/>
      <c r="V229" s="87"/>
      <c r="W229" s="87"/>
    </row>
    <row r="230" spans="1:23" ht="13.2" x14ac:dyDescent="0.25">
      <c r="A230" s="59">
        <v>119</v>
      </c>
      <c r="B230" s="60" t="s">
        <v>737</v>
      </c>
      <c r="C230" s="9"/>
      <c r="D230" s="9" t="s">
        <v>103</v>
      </c>
      <c r="E230" s="59" t="s">
        <v>19</v>
      </c>
      <c r="F230" s="59">
        <v>0</v>
      </c>
      <c r="G230" s="65"/>
      <c r="H230" s="65"/>
      <c r="I230" s="65"/>
      <c r="J230" s="65"/>
      <c r="K230" s="65"/>
      <c r="L230" s="65"/>
      <c r="M230" s="65"/>
      <c r="N230" s="65"/>
      <c r="O230" s="87"/>
      <c r="P230" s="87"/>
      <c r="Q230" s="87"/>
      <c r="R230" s="87"/>
      <c r="S230" s="87"/>
      <c r="T230" s="87"/>
      <c r="U230" s="87"/>
      <c r="V230" s="87"/>
      <c r="W230" s="87"/>
    </row>
    <row r="231" spans="1:23" ht="13.2" x14ac:dyDescent="0.25">
      <c r="A231" s="59">
        <v>120</v>
      </c>
      <c r="B231" s="60" t="s">
        <v>38</v>
      </c>
      <c r="C231" s="9"/>
      <c r="D231" s="9" t="s">
        <v>38</v>
      </c>
      <c r="E231" s="59" t="s">
        <v>19</v>
      </c>
      <c r="F231" s="59">
        <v>85</v>
      </c>
      <c r="G231" s="65"/>
      <c r="H231" s="65"/>
      <c r="I231" s="65"/>
      <c r="J231" s="65"/>
      <c r="K231" s="65"/>
      <c r="L231" s="65"/>
      <c r="M231" s="65"/>
      <c r="N231" s="65"/>
      <c r="O231" s="87"/>
      <c r="P231" s="87"/>
      <c r="Q231" s="87"/>
      <c r="R231" s="87"/>
      <c r="S231" s="87"/>
      <c r="T231" s="87"/>
      <c r="U231" s="87"/>
      <c r="V231" s="87"/>
      <c r="W231" s="87"/>
    </row>
    <row r="232" spans="1:23" ht="13.2" x14ac:dyDescent="0.25">
      <c r="A232" s="61">
        <v>121</v>
      </c>
      <c r="B232" s="60" t="s">
        <v>738</v>
      </c>
      <c r="C232" s="9"/>
      <c r="D232" s="9" t="s">
        <v>35</v>
      </c>
      <c r="E232" s="59" t="s">
        <v>19</v>
      </c>
      <c r="F232" s="61">
        <v>0</v>
      </c>
      <c r="G232" s="64"/>
      <c r="H232" s="61">
        <v>0</v>
      </c>
      <c r="I232" s="61">
        <v>0</v>
      </c>
      <c r="J232" s="61">
        <v>0</v>
      </c>
      <c r="K232" s="61">
        <v>15</v>
      </c>
      <c r="L232" s="61">
        <v>0</v>
      </c>
      <c r="M232" s="61">
        <v>0</v>
      </c>
      <c r="N232" s="61">
        <v>0</v>
      </c>
      <c r="O232" s="87"/>
      <c r="P232" s="87"/>
      <c r="Q232" s="87"/>
      <c r="R232" s="87"/>
      <c r="S232" s="87"/>
      <c r="T232" s="87"/>
      <c r="U232" s="87"/>
      <c r="V232" s="87"/>
      <c r="W232" s="87"/>
    </row>
    <row r="233" spans="1:23" ht="13.2" x14ac:dyDescent="0.25">
      <c r="A233" s="59">
        <v>122</v>
      </c>
      <c r="B233" s="60" t="s">
        <v>739</v>
      </c>
      <c r="C233" s="9"/>
      <c r="D233" s="9" t="s">
        <v>67</v>
      </c>
      <c r="E233" s="59" t="s">
        <v>19</v>
      </c>
      <c r="F233" s="59">
        <v>110</v>
      </c>
      <c r="G233" s="65"/>
      <c r="H233" s="65"/>
      <c r="I233" s="65"/>
      <c r="J233" s="65"/>
      <c r="K233" s="65"/>
      <c r="L233" s="65"/>
      <c r="M233" s="65"/>
      <c r="N233" s="65"/>
      <c r="O233" s="87"/>
      <c r="P233" s="87"/>
      <c r="Q233" s="87"/>
      <c r="R233" s="87"/>
      <c r="S233" s="87"/>
      <c r="T233" s="87"/>
      <c r="U233" s="87"/>
      <c r="V233" s="87"/>
      <c r="W233" s="87"/>
    </row>
    <row r="234" spans="1:23" ht="13.2" x14ac:dyDescent="0.25">
      <c r="A234" s="59">
        <v>123</v>
      </c>
      <c r="B234" s="60" t="s">
        <v>740</v>
      </c>
      <c r="C234" s="9"/>
      <c r="D234" s="9" t="s">
        <v>67</v>
      </c>
      <c r="E234" s="59" t="s">
        <v>19</v>
      </c>
      <c r="F234" s="59">
        <v>200</v>
      </c>
      <c r="G234" s="65"/>
      <c r="H234" s="65"/>
      <c r="I234" s="65"/>
      <c r="J234" s="65"/>
      <c r="K234" s="65"/>
      <c r="L234" s="65"/>
      <c r="M234" s="65"/>
      <c r="N234" s="65"/>
      <c r="O234" s="87"/>
      <c r="P234" s="87"/>
      <c r="Q234" s="87"/>
      <c r="R234" s="87"/>
      <c r="S234" s="87"/>
      <c r="T234" s="87"/>
      <c r="U234" s="87"/>
      <c r="V234" s="87"/>
      <c r="W234" s="87"/>
    </row>
    <row r="235" spans="1:23" ht="13.2" x14ac:dyDescent="0.25">
      <c r="A235" s="59">
        <v>124</v>
      </c>
      <c r="B235" s="60" t="s">
        <v>741</v>
      </c>
      <c r="C235" s="9"/>
      <c r="D235" s="9" t="s">
        <v>67</v>
      </c>
      <c r="E235" s="59" t="s">
        <v>19</v>
      </c>
      <c r="F235" s="59">
        <v>99</v>
      </c>
      <c r="G235" s="65"/>
      <c r="H235" s="65"/>
      <c r="I235" s="65"/>
      <c r="J235" s="65"/>
      <c r="K235" s="65"/>
      <c r="L235" s="65"/>
      <c r="M235" s="65"/>
      <c r="N235" s="65"/>
      <c r="O235" s="87"/>
      <c r="P235" s="87"/>
      <c r="Q235" s="87"/>
      <c r="R235" s="87"/>
      <c r="S235" s="87"/>
      <c r="T235" s="87"/>
      <c r="U235" s="87"/>
      <c r="V235" s="87"/>
      <c r="W235" s="87"/>
    </row>
    <row r="236" spans="1:23" ht="13.2" x14ac:dyDescent="0.25">
      <c r="A236" s="59">
        <v>125</v>
      </c>
      <c r="B236" s="60" t="s">
        <v>742</v>
      </c>
      <c r="C236" s="9"/>
      <c r="D236" s="9" t="s">
        <v>51</v>
      </c>
      <c r="E236" s="59" t="s">
        <v>19</v>
      </c>
      <c r="F236" s="59">
        <v>50</v>
      </c>
      <c r="G236" s="65"/>
      <c r="H236" s="65"/>
      <c r="I236" s="65"/>
      <c r="J236" s="65"/>
      <c r="K236" s="65"/>
      <c r="L236" s="65"/>
      <c r="M236" s="65"/>
      <c r="N236" s="65"/>
      <c r="O236" s="87"/>
      <c r="P236" s="87"/>
      <c r="Q236" s="87"/>
      <c r="R236" s="87"/>
      <c r="S236" s="87"/>
      <c r="T236" s="87"/>
      <c r="U236" s="87"/>
      <c r="V236" s="87"/>
      <c r="W236" s="87"/>
    </row>
    <row r="237" spans="1:23" ht="13.2" x14ac:dyDescent="0.25">
      <c r="A237" s="59">
        <v>126</v>
      </c>
      <c r="B237" s="60" t="s">
        <v>743</v>
      </c>
      <c r="C237" s="9"/>
      <c r="D237" s="9" t="s">
        <v>51</v>
      </c>
      <c r="E237" s="59" t="s">
        <v>19</v>
      </c>
      <c r="F237" s="59">
        <v>53</v>
      </c>
      <c r="G237" s="65"/>
      <c r="H237" s="65"/>
      <c r="I237" s="65"/>
      <c r="J237" s="65"/>
      <c r="K237" s="65"/>
      <c r="L237" s="65"/>
      <c r="M237" s="65"/>
      <c r="N237" s="65"/>
      <c r="O237" s="87"/>
      <c r="P237" s="87"/>
      <c r="Q237" s="87"/>
      <c r="R237" s="87"/>
      <c r="S237" s="87"/>
      <c r="T237" s="87"/>
      <c r="U237" s="87"/>
      <c r="V237" s="87"/>
      <c r="W237" s="87"/>
    </row>
    <row r="238" spans="1:23" ht="13.2" x14ac:dyDescent="0.25">
      <c r="A238" s="61">
        <v>127</v>
      </c>
      <c r="B238" s="60" t="s">
        <v>744</v>
      </c>
      <c r="C238" s="9"/>
      <c r="D238" s="9" t="s">
        <v>51</v>
      </c>
      <c r="E238" s="59" t="s">
        <v>19</v>
      </c>
      <c r="F238" s="59">
        <v>115</v>
      </c>
      <c r="G238" s="64"/>
      <c r="H238" s="64"/>
      <c r="I238" s="64"/>
      <c r="J238" s="64"/>
      <c r="K238" s="64"/>
      <c r="L238" s="64"/>
      <c r="M238" s="64"/>
      <c r="N238" s="64"/>
      <c r="O238" s="87"/>
      <c r="P238" s="87"/>
      <c r="Q238" s="87"/>
      <c r="R238" s="87"/>
      <c r="S238" s="87"/>
      <c r="T238" s="87"/>
      <c r="U238" s="87"/>
      <c r="V238" s="87"/>
      <c r="W238" s="87"/>
    </row>
    <row r="239" spans="1:23" ht="13.2" x14ac:dyDescent="0.25">
      <c r="A239" s="59">
        <v>128</v>
      </c>
      <c r="B239" s="60" t="s">
        <v>745</v>
      </c>
      <c r="C239" s="9"/>
      <c r="D239" s="9" t="s">
        <v>48</v>
      </c>
      <c r="E239" s="59" t="s">
        <v>19</v>
      </c>
      <c r="F239" s="59">
        <v>580</v>
      </c>
      <c r="G239" s="65"/>
      <c r="H239" s="65"/>
      <c r="I239" s="65"/>
      <c r="J239" s="65"/>
      <c r="K239" s="65"/>
      <c r="L239" s="65"/>
      <c r="M239" s="65"/>
      <c r="N239" s="65"/>
      <c r="O239" s="87"/>
      <c r="P239" s="87"/>
      <c r="Q239" s="87"/>
      <c r="R239" s="87"/>
      <c r="S239" s="87"/>
      <c r="T239" s="87"/>
      <c r="U239" s="87"/>
      <c r="V239" s="87"/>
      <c r="W239" s="87"/>
    </row>
    <row r="240" spans="1:23" ht="13.2" x14ac:dyDescent="0.25">
      <c r="A240" s="59">
        <v>129</v>
      </c>
      <c r="B240" s="60" t="s">
        <v>746</v>
      </c>
      <c r="C240" s="9"/>
      <c r="D240" s="9" t="s">
        <v>48</v>
      </c>
      <c r="E240" s="59" t="s">
        <v>19</v>
      </c>
      <c r="F240" s="59">
        <v>100</v>
      </c>
      <c r="G240" s="65"/>
      <c r="H240" s="65"/>
      <c r="I240" s="65"/>
      <c r="J240" s="65"/>
      <c r="K240" s="65"/>
      <c r="L240" s="65"/>
      <c r="M240" s="65"/>
      <c r="N240" s="65"/>
      <c r="O240" s="87"/>
      <c r="P240" s="87"/>
      <c r="Q240" s="87"/>
      <c r="R240" s="87"/>
      <c r="S240" s="87"/>
      <c r="T240" s="87"/>
      <c r="U240" s="87"/>
      <c r="V240" s="87"/>
      <c r="W240" s="87"/>
    </row>
    <row r="241" spans="1:23" ht="13.2" x14ac:dyDescent="0.25">
      <c r="A241" s="59">
        <v>130</v>
      </c>
      <c r="B241" s="60" t="s">
        <v>747</v>
      </c>
      <c r="C241" s="9"/>
      <c r="D241" s="9" t="s">
        <v>27</v>
      </c>
      <c r="E241" s="59" t="s">
        <v>19</v>
      </c>
      <c r="F241" s="59">
        <v>210</v>
      </c>
      <c r="G241" s="65"/>
      <c r="H241" s="65"/>
      <c r="I241" s="65"/>
      <c r="J241" s="65"/>
      <c r="K241" s="65"/>
      <c r="L241" s="65"/>
      <c r="M241" s="65"/>
      <c r="N241" s="65"/>
      <c r="O241" s="87"/>
      <c r="P241" s="87"/>
      <c r="Q241" s="87"/>
      <c r="R241" s="87"/>
      <c r="S241" s="87"/>
      <c r="T241" s="87"/>
      <c r="U241" s="87"/>
      <c r="V241" s="87"/>
      <c r="W241" s="87"/>
    </row>
    <row r="242" spans="1:23" ht="13.2" x14ac:dyDescent="0.25">
      <c r="A242" s="59">
        <v>131</v>
      </c>
      <c r="B242" s="60" t="s">
        <v>748</v>
      </c>
      <c r="C242" s="9"/>
      <c r="D242" s="9" t="s">
        <v>27</v>
      </c>
      <c r="E242" s="59" t="s">
        <v>19</v>
      </c>
      <c r="F242" s="59">
        <v>115</v>
      </c>
      <c r="G242" s="65"/>
      <c r="H242" s="65"/>
      <c r="I242" s="65"/>
      <c r="J242" s="65"/>
      <c r="K242" s="65"/>
      <c r="L242" s="65"/>
      <c r="M242" s="65"/>
      <c r="N242" s="65"/>
      <c r="O242" s="87"/>
      <c r="P242" s="87"/>
      <c r="Q242" s="87"/>
      <c r="R242" s="87"/>
      <c r="S242" s="87"/>
      <c r="T242" s="87"/>
      <c r="U242" s="87"/>
      <c r="V242" s="87"/>
      <c r="W242" s="87"/>
    </row>
    <row r="243" spans="1:23" ht="13.2" x14ac:dyDescent="0.25">
      <c r="A243" s="59">
        <v>132</v>
      </c>
      <c r="B243" s="60" t="s">
        <v>749</v>
      </c>
      <c r="C243" s="9"/>
      <c r="D243" s="9" t="s">
        <v>27</v>
      </c>
      <c r="E243" s="59" t="s">
        <v>19</v>
      </c>
      <c r="F243" s="59">
        <v>100</v>
      </c>
      <c r="G243" s="65"/>
      <c r="H243" s="65"/>
      <c r="I243" s="65"/>
      <c r="J243" s="65"/>
      <c r="K243" s="65"/>
      <c r="L243" s="65"/>
      <c r="M243" s="65"/>
      <c r="N243" s="65"/>
      <c r="O243" s="87"/>
      <c r="P243" s="87"/>
      <c r="Q243" s="87"/>
      <c r="R243" s="87"/>
      <c r="S243" s="87"/>
      <c r="T243" s="87"/>
      <c r="U243" s="87"/>
      <c r="V243" s="87"/>
      <c r="W243" s="87"/>
    </row>
    <row r="244" spans="1:23" ht="13.2" x14ac:dyDescent="0.25">
      <c r="A244" s="59">
        <v>133</v>
      </c>
      <c r="B244" s="60" t="s">
        <v>750</v>
      </c>
      <c r="C244" s="9"/>
      <c r="D244" s="9" t="s">
        <v>27</v>
      </c>
      <c r="E244" s="59" t="s">
        <v>19</v>
      </c>
      <c r="F244" s="59">
        <v>105</v>
      </c>
      <c r="G244" s="65"/>
      <c r="H244" s="65"/>
      <c r="I244" s="65"/>
      <c r="J244" s="65"/>
      <c r="K244" s="65"/>
      <c r="L244" s="65"/>
      <c r="M244" s="65"/>
      <c r="N244" s="65"/>
      <c r="O244" s="87"/>
      <c r="P244" s="87"/>
      <c r="Q244" s="87"/>
      <c r="R244" s="87"/>
      <c r="S244" s="87"/>
      <c r="T244" s="87"/>
      <c r="U244" s="87"/>
      <c r="V244" s="87"/>
      <c r="W244" s="87"/>
    </row>
    <row r="245" spans="1:23" ht="13.2" x14ac:dyDescent="0.25">
      <c r="A245" s="138"/>
      <c r="B245" s="139"/>
      <c r="C245" s="55"/>
      <c r="D245" s="55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87"/>
      <c r="P245" s="87"/>
      <c r="Q245" s="87"/>
      <c r="R245" s="87"/>
      <c r="S245" s="87"/>
      <c r="T245" s="87"/>
      <c r="U245" s="87"/>
      <c r="V245" s="87"/>
      <c r="W245" s="87"/>
    </row>
    <row r="246" spans="1:23" ht="13.2" x14ac:dyDescent="0.25">
      <c r="A246" s="57" t="s">
        <v>0</v>
      </c>
      <c r="B246" s="58" t="s">
        <v>1</v>
      </c>
      <c r="C246" s="44" t="s">
        <v>2</v>
      </c>
      <c r="D246" s="44" t="s">
        <v>3</v>
      </c>
      <c r="E246" s="57" t="s">
        <v>195</v>
      </c>
      <c r="F246" s="57" t="s">
        <v>9</v>
      </c>
      <c r="G246" s="86" t="s">
        <v>40</v>
      </c>
      <c r="H246" s="86" t="s">
        <v>43</v>
      </c>
      <c r="I246" s="86" t="s">
        <v>47</v>
      </c>
      <c r="J246" s="86" t="s">
        <v>50</v>
      </c>
      <c r="K246" s="86" t="s">
        <v>53</v>
      </c>
      <c r="L246" s="86" t="s">
        <v>56</v>
      </c>
      <c r="M246" s="86" t="s">
        <v>60</v>
      </c>
      <c r="N246" s="86" t="s">
        <v>37</v>
      </c>
      <c r="O246" s="87"/>
      <c r="P246" s="87"/>
      <c r="Q246" s="87"/>
      <c r="R246" s="87"/>
      <c r="S246" s="87"/>
      <c r="T246" s="87"/>
      <c r="U246" s="87"/>
      <c r="V246" s="87"/>
      <c r="W246" s="87"/>
    </row>
    <row r="247" spans="1:23" ht="13.2" x14ac:dyDescent="0.25">
      <c r="A247" s="59">
        <v>90</v>
      </c>
      <c r="B247" s="60" t="s">
        <v>706</v>
      </c>
      <c r="C247" s="9"/>
      <c r="D247" s="9" t="s">
        <v>86</v>
      </c>
      <c r="E247" s="59" t="s">
        <v>12</v>
      </c>
      <c r="F247" s="65"/>
      <c r="G247" s="65"/>
      <c r="H247" s="65"/>
      <c r="I247" s="65"/>
      <c r="J247" s="65"/>
      <c r="K247" s="65"/>
      <c r="L247" s="65"/>
      <c r="M247" s="65"/>
      <c r="N247" s="65"/>
      <c r="O247" s="87"/>
      <c r="P247" s="87"/>
      <c r="Q247" s="87"/>
      <c r="R247" s="87"/>
      <c r="S247" s="87"/>
      <c r="T247" s="87"/>
      <c r="U247" s="87"/>
      <c r="V247" s="87"/>
      <c r="W247" s="87"/>
    </row>
    <row r="248" spans="1:23" ht="13.2" x14ac:dyDescent="0.25">
      <c r="A248" s="59">
        <v>91</v>
      </c>
      <c r="B248" s="60" t="s">
        <v>707</v>
      </c>
      <c r="C248" s="9"/>
      <c r="D248" s="9" t="s">
        <v>86</v>
      </c>
      <c r="E248" s="59" t="s">
        <v>12</v>
      </c>
      <c r="F248" s="59">
        <v>670</v>
      </c>
      <c r="G248" s="65"/>
      <c r="H248" s="65"/>
      <c r="I248" s="65"/>
      <c r="J248" s="65"/>
      <c r="K248" s="65"/>
      <c r="L248" s="65"/>
      <c r="M248" s="65"/>
      <c r="N248" s="65"/>
      <c r="O248" s="87"/>
      <c r="P248" s="87"/>
      <c r="Q248" s="87"/>
      <c r="R248" s="87"/>
      <c r="S248" s="87"/>
      <c r="T248" s="87"/>
      <c r="U248" s="87"/>
      <c r="V248" s="87"/>
      <c r="W248" s="87"/>
    </row>
    <row r="249" spans="1:23" ht="13.2" x14ac:dyDescent="0.25">
      <c r="A249" s="59" t="s">
        <v>708</v>
      </c>
      <c r="B249" s="60" t="s">
        <v>709</v>
      </c>
      <c r="C249" s="9"/>
      <c r="D249" s="9" t="s">
        <v>86</v>
      </c>
      <c r="E249" s="59" t="s">
        <v>12</v>
      </c>
      <c r="F249" s="59">
        <v>3254</v>
      </c>
      <c r="G249" s="65"/>
      <c r="H249" s="65"/>
      <c r="I249" s="65"/>
      <c r="J249" s="65"/>
      <c r="K249" s="65"/>
      <c r="L249" s="65"/>
      <c r="M249" s="65"/>
      <c r="N249" s="65"/>
      <c r="O249" s="87"/>
      <c r="P249" s="87"/>
      <c r="Q249" s="87"/>
      <c r="R249" s="87"/>
      <c r="S249" s="87"/>
      <c r="T249" s="87"/>
      <c r="U249" s="87"/>
      <c r="V249" s="87"/>
      <c r="W249" s="87"/>
    </row>
    <row r="250" spans="1:23" ht="13.2" x14ac:dyDescent="0.25">
      <c r="A250" s="59">
        <v>92</v>
      </c>
      <c r="B250" s="60" t="s">
        <v>710</v>
      </c>
      <c r="C250" s="9"/>
      <c r="D250" s="9" t="s">
        <v>109</v>
      </c>
      <c r="E250" s="59" t="s">
        <v>12</v>
      </c>
      <c r="F250" s="65"/>
      <c r="G250" s="65"/>
      <c r="H250" s="59">
        <v>1500</v>
      </c>
      <c r="I250" s="59">
        <v>200</v>
      </c>
      <c r="J250" s="59">
        <v>1900</v>
      </c>
      <c r="K250" s="59">
        <v>750</v>
      </c>
      <c r="L250" s="59">
        <v>900</v>
      </c>
      <c r="M250" s="65"/>
      <c r="N250" s="65"/>
      <c r="O250" s="87"/>
      <c r="P250" s="87"/>
      <c r="Q250" s="87"/>
      <c r="R250" s="87"/>
      <c r="S250" s="87"/>
      <c r="T250" s="87"/>
      <c r="U250" s="87"/>
      <c r="V250" s="87"/>
      <c r="W250" s="87"/>
    </row>
    <row r="251" spans="1:23" ht="13.2" x14ac:dyDescent="0.25">
      <c r="A251" s="59">
        <v>93</v>
      </c>
      <c r="B251" s="60" t="s">
        <v>711</v>
      </c>
      <c r="C251" s="9"/>
      <c r="D251" s="9" t="s">
        <v>110</v>
      </c>
      <c r="E251" s="59" t="s">
        <v>12</v>
      </c>
      <c r="F251" s="59">
        <v>150</v>
      </c>
      <c r="G251" s="65"/>
      <c r="H251" s="65"/>
      <c r="I251" s="65"/>
      <c r="J251" s="65"/>
      <c r="K251" s="65"/>
      <c r="L251" s="65"/>
      <c r="M251" s="65"/>
      <c r="N251" s="65"/>
      <c r="O251" s="87"/>
      <c r="P251" s="87"/>
      <c r="Q251" s="87"/>
      <c r="R251" s="87"/>
      <c r="S251" s="87"/>
      <c r="T251" s="87"/>
      <c r="U251" s="87"/>
      <c r="V251" s="87"/>
      <c r="W251" s="87"/>
    </row>
    <row r="252" spans="1:23" ht="13.2" x14ac:dyDescent="0.25">
      <c r="A252" s="59">
        <v>94</v>
      </c>
      <c r="B252" s="60" t="s">
        <v>712</v>
      </c>
      <c r="C252" s="9"/>
      <c r="D252" s="9" t="s">
        <v>110</v>
      </c>
      <c r="E252" s="59" t="s">
        <v>12</v>
      </c>
      <c r="F252" s="65"/>
      <c r="G252" s="65"/>
      <c r="H252" s="65"/>
      <c r="I252" s="65"/>
      <c r="J252" s="65"/>
      <c r="K252" s="65"/>
      <c r="L252" s="65"/>
      <c r="M252" s="65"/>
      <c r="N252" s="65"/>
      <c r="O252" s="87"/>
      <c r="P252" s="87"/>
      <c r="Q252" s="87"/>
      <c r="R252" s="87"/>
      <c r="S252" s="87"/>
      <c r="T252" s="87"/>
      <c r="U252" s="87"/>
      <c r="V252" s="87"/>
      <c r="W252" s="87"/>
    </row>
    <row r="253" spans="1:23" ht="13.2" x14ac:dyDescent="0.25">
      <c r="A253" s="59">
        <v>95</v>
      </c>
      <c r="B253" s="60" t="s">
        <v>713</v>
      </c>
      <c r="C253" s="9"/>
      <c r="D253" s="9" t="s">
        <v>110</v>
      </c>
      <c r="E253" s="59" t="s">
        <v>12</v>
      </c>
      <c r="F253" s="65"/>
      <c r="G253" s="65"/>
      <c r="H253" s="65"/>
      <c r="I253" s="65"/>
      <c r="J253" s="65"/>
      <c r="K253" s="65"/>
      <c r="L253" s="65"/>
      <c r="M253" s="65"/>
      <c r="N253" s="65"/>
      <c r="O253" s="87"/>
      <c r="P253" s="87"/>
      <c r="Q253" s="87"/>
      <c r="R253" s="87"/>
      <c r="S253" s="87"/>
      <c r="T253" s="87"/>
      <c r="U253" s="87"/>
      <c r="V253" s="87"/>
      <c r="W253" s="87"/>
    </row>
    <row r="254" spans="1:23" ht="13.2" x14ac:dyDescent="0.25">
      <c r="A254" s="59">
        <v>96</v>
      </c>
      <c r="B254" s="60" t="s">
        <v>714</v>
      </c>
      <c r="C254" s="9"/>
      <c r="D254" s="9" t="s">
        <v>110</v>
      </c>
      <c r="E254" s="59" t="s">
        <v>12</v>
      </c>
      <c r="F254" s="65"/>
      <c r="G254" s="65"/>
      <c r="H254" s="59">
        <v>1210</v>
      </c>
      <c r="I254" s="59">
        <v>290</v>
      </c>
      <c r="J254" s="59">
        <v>0</v>
      </c>
      <c r="K254" s="59">
        <v>110</v>
      </c>
      <c r="L254" s="59">
        <v>230</v>
      </c>
      <c r="M254" s="65"/>
      <c r="N254" s="65"/>
      <c r="O254" s="87"/>
      <c r="P254" s="87"/>
      <c r="Q254" s="87"/>
      <c r="R254" s="87"/>
      <c r="S254" s="87"/>
      <c r="T254" s="87"/>
      <c r="U254" s="87"/>
      <c r="V254" s="87"/>
      <c r="W254" s="87"/>
    </row>
    <row r="255" spans="1:23" ht="13.2" x14ac:dyDescent="0.25">
      <c r="A255" s="59">
        <v>97</v>
      </c>
      <c r="B255" s="60" t="s">
        <v>715</v>
      </c>
      <c r="C255" s="9"/>
      <c r="D255" s="9" t="s">
        <v>110</v>
      </c>
      <c r="E255" s="59" t="s">
        <v>12</v>
      </c>
      <c r="F255" s="65"/>
      <c r="G255" s="65"/>
      <c r="H255" s="65"/>
      <c r="I255" s="65"/>
      <c r="J255" s="65"/>
      <c r="K255" s="65"/>
      <c r="L255" s="65"/>
      <c r="M255" s="65"/>
      <c r="N255" s="65"/>
      <c r="O255" s="87"/>
      <c r="P255" s="87"/>
      <c r="Q255" s="87"/>
      <c r="R255" s="87"/>
      <c r="S255" s="87"/>
      <c r="T255" s="87"/>
      <c r="U255" s="87"/>
      <c r="V255" s="87"/>
      <c r="W255" s="87"/>
    </row>
    <row r="256" spans="1:23" ht="13.2" x14ac:dyDescent="0.25">
      <c r="A256" s="59">
        <v>98</v>
      </c>
      <c r="B256" s="60" t="s">
        <v>716</v>
      </c>
      <c r="C256" s="9"/>
      <c r="D256" s="9" t="s">
        <v>110</v>
      </c>
      <c r="E256" s="59" t="s">
        <v>12</v>
      </c>
      <c r="F256" s="59">
        <v>180</v>
      </c>
      <c r="G256" s="65"/>
      <c r="H256" s="65"/>
      <c r="I256" s="65"/>
      <c r="J256" s="65"/>
      <c r="K256" s="65"/>
      <c r="L256" s="65"/>
      <c r="M256" s="65"/>
      <c r="N256" s="65"/>
      <c r="O256" s="87"/>
      <c r="P256" s="87"/>
      <c r="Q256" s="87"/>
      <c r="R256" s="87"/>
      <c r="S256" s="87"/>
      <c r="T256" s="87"/>
      <c r="U256" s="87"/>
      <c r="V256" s="87"/>
      <c r="W256" s="87"/>
    </row>
    <row r="257" spans="1:23" ht="13.2" x14ac:dyDescent="0.25">
      <c r="A257" s="59">
        <v>99</v>
      </c>
      <c r="B257" s="60" t="s">
        <v>717</v>
      </c>
      <c r="C257" s="9"/>
      <c r="D257" s="9" t="s">
        <v>110</v>
      </c>
      <c r="E257" s="59" t="s">
        <v>12</v>
      </c>
      <c r="F257" s="59">
        <v>0</v>
      </c>
      <c r="G257" s="65"/>
      <c r="H257" s="65"/>
      <c r="I257" s="65"/>
      <c r="J257" s="65"/>
      <c r="K257" s="65"/>
      <c r="L257" s="65"/>
      <c r="M257" s="65"/>
      <c r="N257" s="65"/>
      <c r="O257" s="87"/>
      <c r="P257" s="87"/>
      <c r="Q257" s="87"/>
      <c r="R257" s="87"/>
      <c r="S257" s="87"/>
      <c r="T257" s="87"/>
      <c r="U257" s="87"/>
      <c r="V257" s="87"/>
      <c r="W257" s="87"/>
    </row>
    <row r="258" spans="1:23" ht="13.2" x14ac:dyDescent="0.25">
      <c r="A258" s="59">
        <v>100</v>
      </c>
      <c r="B258" s="60" t="s">
        <v>718</v>
      </c>
      <c r="C258" s="9"/>
      <c r="D258" s="9" t="s">
        <v>110</v>
      </c>
      <c r="E258" s="59" t="s">
        <v>12</v>
      </c>
      <c r="F258" s="65"/>
      <c r="G258" s="65"/>
      <c r="H258" s="65"/>
      <c r="I258" s="65"/>
      <c r="J258" s="65"/>
      <c r="K258" s="65"/>
      <c r="L258" s="65"/>
      <c r="M258" s="65"/>
      <c r="N258" s="65"/>
      <c r="O258" s="87"/>
      <c r="P258" s="87"/>
      <c r="Q258" s="87"/>
      <c r="R258" s="87"/>
      <c r="S258" s="87"/>
      <c r="T258" s="87"/>
      <c r="U258" s="87"/>
      <c r="V258" s="87"/>
      <c r="W258" s="87"/>
    </row>
    <row r="259" spans="1:23" ht="13.2" x14ac:dyDescent="0.25">
      <c r="A259" s="59">
        <v>101</v>
      </c>
      <c r="B259" s="60" t="s">
        <v>719</v>
      </c>
      <c r="C259" s="9"/>
      <c r="D259" s="9" t="s">
        <v>110</v>
      </c>
      <c r="E259" s="59" t="s">
        <v>12</v>
      </c>
      <c r="F259" s="65"/>
      <c r="G259" s="65"/>
      <c r="H259" s="65"/>
      <c r="I259" s="65"/>
      <c r="J259" s="65"/>
      <c r="K259" s="65"/>
      <c r="L259" s="65"/>
      <c r="M259" s="65"/>
      <c r="N259" s="65"/>
      <c r="O259" s="87"/>
      <c r="P259" s="87"/>
      <c r="Q259" s="87"/>
      <c r="R259" s="87"/>
      <c r="S259" s="87"/>
      <c r="T259" s="87"/>
      <c r="U259" s="87"/>
      <c r="V259" s="87"/>
      <c r="W259" s="87"/>
    </row>
    <row r="260" spans="1:23" ht="13.2" x14ac:dyDescent="0.25">
      <c r="A260" s="59">
        <v>102</v>
      </c>
      <c r="B260" s="60" t="s">
        <v>720</v>
      </c>
      <c r="C260" s="9"/>
      <c r="D260" s="9" t="s">
        <v>110</v>
      </c>
      <c r="E260" s="59" t="s">
        <v>12</v>
      </c>
      <c r="F260" s="65"/>
      <c r="G260" s="65"/>
      <c r="H260" s="65"/>
      <c r="I260" s="65"/>
      <c r="J260" s="65"/>
      <c r="K260" s="65"/>
      <c r="L260" s="65"/>
      <c r="M260" s="65"/>
      <c r="N260" s="65"/>
      <c r="O260" s="87"/>
      <c r="P260" s="87"/>
      <c r="Q260" s="87"/>
      <c r="R260" s="87"/>
      <c r="S260" s="87"/>
      <c r="T260" s="87"/>
      <c r="U260" s="87"/>
      <c r="V260" s="87"/>
      <c r="W260" s="87"/>
    </row>
    <row r="261" spans="1:23" ht="13.2" x14ac:dyDescent="0.25">
      <c r="A261" s="59">
        <v>103</v>
      </c>
      <c r="B261" s="60" t="s">
        <v>721</v>
      </c>
      <c r="C261" s="9"/>
      <c r="D261" s="9" t="s">
        <v>110</v>
      </c>
      <c r="E261" s="59" t="s">
        <v>12</v>
      </c>
      <c r="F261" s="65"/>
      <c r="G261" s="65"/>
      <c r="H261" s="65"/>
      <c r="I261" s="65"/>
      <c r="J261" s="65"/>
      <c r="K261" s="65"/>
      <c r="L261" s="65"/>
      <c r="M261" s="65"/>
      <c r="N261" s="65"/>
      <c r="O261" s="87"/>
      <c r="P261" s="87"/>
      <c r="Q261" s="87"/>
      <c r="R261" s="87"/>
      <c r="S261" s="87"/>
      <c r="T261" s="87"/>
      <c r="U261" s="87"/>
      <c r="V261" s="87"/>
      <c r="W261" s="87"/>
    </row>
    <row r="262" spans="1:23" ht="13.2" x14ac:dyDescent="0.25">
      <c r="A262" s="59">
        <v>104</v>
      </c>
      <c r="B262" s="60" t="s">
        <v>722</v>
      </c>
      <c r="C262" s="9"/>
      <c r="D262" s="9" t="s">
        <v>110</v>
      </c>
      <c r="E262" s="59" t="s">
        <v>12</v>
      </c>
      <c r="F262" s="65"/>
      <c r="G262" s="65"/>
      <c r="H262" s="59">
        <v>480</v>
      </c>
      <c r="I262" s="59">
        <v>3500</v>
      </c>
      <c r="J262" s="59">
        <v>3200</v>
      </c>
      <c r="K262" s="59">
        <v>380</v>
      </c>
      <c r="L262" s="59">
        <v>1200</v>
      </c>
      <c r="M262" s="65"/>
      <c r="N262" s="65"/>
      <c r="O262" s="87"/>
      <c r="P262" s="87"/>
      <c r="Q262" s="87"/>
      <c r="R262" s="87"/>
      <c r="S262" s="87"/>
      <c r="T262" s="87"/>
      <c r="U262" s="87"/>
      <c r="V262" s="87"/>
      <c r="W262" s="87"/>
    </row>
    <row r="263" spans="1:23" ht="13.2" x14ac:dyDescent="0.25">
      <c r="A263" s="59">
        <v>105</v>
      </c>
      <c r="B263" s="60" t="s">
        <v>723</v>
      </c>
      <c r="C263" s="9"/>
      <c r="D263" s="9" t="s">
        <v>110</v>
      </c>
      <c r="E263" s="59" t="s">
        <v>12</v>
      </c>
      <c r="F263" s="65"/>
      <c r="G263" s="65"/>
      <c r="H263" s="59">
        <v>630</v>
      </c>
      <c r="I263" s="59">
        <v>10180</v>
      </c>
      <c r="J263" s="59">
        <v>4710</v>
      </c>
      <c r="K263" s="59">
        <v>9600</v>
      </c>
      <c r="L263" s="59">
        <v>6270</v>
      </c>
      <c r="M263" s="65"/>
      <c r="N263" s="65"/>
      <c r="O263" s="87"/>
      <c r="P263" s="87"/>
      <c r="Q263" s="87"/>
      <c r="R263" s="87"/>
      <c r="S263" s="87"/>
      <c r="T263" s="87"/>
      <c r="U263" s="87"/>
      <c r="V263" s="87"/>
      <c r="W263" s="87"/>
    </row>
    <row r="264" spans="1:23" ht="13.2" x14ac:dyDescent="0.25">
      <c r="A264" s="59">
        <v>106</v>
      </c>
      <c r="B264" s="60" t="s">
        <v>724</v>
      </c>
      <c r="C264" s="9"/>
      <c r="D264" s="9" t="s">
        <v>110</v>
      </c>
      <c r="E264" s="59" t="s">
        <v>12</v>
      </c>
      <c r="F264" s="59">
        <v>3268</v>
      </c>
      <c r="G264" s="65"/>
      <c r="H264" s="65"/>
      <c r="I264" s="65"/>
      <c r="J264" s="65"/>
      <c r="K264" s="65"/>
      <c r="L264" s="65"/>
      <c r="M264" s="65"/>
      <c r="N264" s="65"/>
      <c r="O264" s="87"/>
      <c r="P264" s="87"/>
      <c r="Q264" s="87"/>
      <c r="R264" s="87"/>
      <c r="S264" s="87"/>
      <c r="T264" s="87"/>
      <c r="U264" s="87"/>
      <c r="V264" s="87"/>
      <c r="W264" s="87"/>
    </row>
    <row r="265" spans="1:23" ht="13.2" x14ac:dyDescent="0.25">
      <c r="A265" s="59">
        <v>107</v>
      </c>
      <c r="B265" s="60" t="s">
        <v>725</v>
      </c>
      <c r="C265" s="9"/>
      <c r="D265" s="9" t="s">
        <v>110</v>
      </c>
      <c r="E265" s="59" t="s">
        <v>12</v>
      </c>
      <c r="F265" s="65"/>
      <c r="G265" s="65"/>
      <c r="H265" s="59">
        <v>100</v>
      </c>
      <c r="I265" s="59">
        <v>1120</v>
      </c>
      <c r="J265" s="59">
        <v>0</v>
      </c>
      <c r="K265" s="59">
        <v>1400</v>
      </c>
      <c r="L265" s="59">
        <v>270</v>
      </c>
      <c r="M265" s="59">
        <v>450</v>
      </c>
      <c r="N265" s="65"/>
      <c r="O265" s="87"/>
      <c r="P265" s="87"/>
      <c r="Q265" s="87"/>
      <c r="R265" s="87"/>
      <c r="S265" s="87"/>
      <c r="T265" s="87"/>
      <c r="U265" s="87"/>
      <c r="V265" s="87"/>
      <c r="W265" s="87"/>
    </row>
    <row r="266" spans="1:23" ht="13.2" x14ac:dyDescent="0.25">
      <c r="A266" s="59">
        <v>108</v>
      </c>
      <c r="B266" s="60" t="s">
        <v>726</v>
      </c>
      <c r="C266" s="9"/>
      <c r="D266" s="9" t="s">
        <v>110</v>
      </c>
      <c r="E266" s="59" t="s">
        <v>12</v>
      </c>
      <c r="F266" s="65"/>
      <c r="G266" s="65"/>
      <c r="H266" s="65"/>
      <c r="I266" s="123"/>
      <c r="J266" s="123"/>
      <c r="K266" s="123"/>
      <c r="L266" s="123"/>
      <c r="M266" s="65"/>
      <c r="N266" s="65"/>
      <c r="O266" s="87"/>
      <c r="P266" s="87"/>
      <c r="Q266" s="87"/>
      <c r="R266" s="87"/>
      <c r="S266" s="87"/>
      <c r="T266" s="87"/>
      <c r="U266" s="87"/>
      <c r="V266" s="87"/>
      <c r="W266" s="87"/>
    </row>
    <row r="267" spans="1:23" ht="13.2" x14ac:dyDescent="0.25">
      <c r="A267" s="59">
        <v>109</v>
      </c>
      <c r="B267" s="60" t="s">
        <v>727</v>
      </c>
      <c r="C267" s="9"/>
      <c r="D267" s="9" t="s">
        <v>110</v>
      </c>
      <c r="E267" s="59" t="s">
        <v>12</v>
      </c>
      <c r="F267" s="65"/>
      <c r="G267" s="65"/>
      <c r="H267" s="65"/>
      <c r="I267" s="59">
        <v>700</v>
      </c>
      <c r="J267" s="59">
        <v>800</v>
      </c>
      <c r="K267" s="65"/>
      <c r="L267" s="65"/>
      <c r="M267" s="65"/>
      <c r="N267" s="65"/>
      <c r="O267" s="87"/>
      <c r="P267" s="87"/>
      <c r="Q267" s="87"/>
      <c r="R267" s="87"/>
      <c r="S267" s="87"/>
      <c r="T267" s="87"/>
      <c r="U267" s="87"/>
      <c r="V267" s="87"/>
      <c r="W267" s="87"/>
    </row>
    <row r="268" spans="1:23" ht="13.2" x14ac:dyDescent="0.25">
      <c r="A268" s="59">
        <v>110</v>
      </c>
      <c r="B268" s="60" t="s">
        <v>728</v>
      </c>
      <c r="C268" s="9"/>
      <c r="D268" s="9" t="s">
        <v>110</v>
      </c>
      <c r="E268" s="59" t="s">
        <v>12</v>
      </c>
      <c r="F268" s="65"/>
      <c r="G268" s="65"/>
      <c r="H268" s="65"/>
      <c r="I268" s="65"/>
      <c r="J268" s="65"/>
      <c r="K268" s="65"/>
      <c r="L268" s="65"/>
      <c r="M268" s="65"/>
      <c r="N268" s="65"/>
      <c r="O268" s="87"/>
      <c r="P268" s="87"/>
      <c r="Q268" s="87"/>
      <c r="R268" s="87"/>
      <c r="S268" s="87"/>
      <c r="T268" s="87"/>
      <c r="U268" s="87"/>
      <c r="V268" s="87"/>
      <c r="W268" s="87"/>
    </row>
    <row r="269" spans="1:23" ht="13.2" x14ac:dyDescent="0.25">
      <c r="A269" s="59">
        <v>111</v>
      </c>
      <c r="B269" s="60" t="s">
        <v>729</v>
      </c>
      <c r="C269" s="9"/>
      <c r="D269" s="9" t="s">
        <v>110</v>
      </c>
      <c r="E269" s="59" t="s">
        <v>12</v>
      </c>
      <c r="F269" s="59">
        <v>50</v>
      </c>
      <c r="G269" s="65"/>
      <c r="H269" s="65"/>
      <c r="I269" s="65"/>
      <c r="J269" s="65"/>
      <c r="K269" s="65"/>
      <c r="L269" s="65"/>
      <c r="M269" s="65"/>
      <c r="N269" s="65"/>
      <c r="O269" s="87"/>
      <c r="P269" s="87"/>
      <c r="Q269" s="87"/>
      <c r="R269" s="87"/>
      <c r="S269" s="87"/>
      <c r="T269" s="87"/>
      <c r="U269" s="87"/>
      <c r="V269" s="87"/>
      <c r="W269" s="87"/>
    </row>
    <row r="270" spans="1:23" ht="13.2" x14ac:dyDescent="0.25">
      <c r="A270" s="59">
        <v>112</v>
      </c>
      <c r="B270" s="60" t="s">
        <v>730</v>
      </c>
      <c r="C270" s="9"/>
      <c r="D270" s="9" t="s">
        <v>110</v>
      </c>
      <c r="E270" s="59" t="s">
        <v>12</v>
      </c>
      <c r="F270" s="59">
        <v>0</v>
      </c>
      <c r="G270" s="65"/>
      <c r="H270" s="65"/>
      <c r="I270" s="65"/>
      <c r="J270" s="65"/>
      <c r="K270" s="65"/>
      <c r="L270" s="65"/>
      <c r="M270" s="65"/>
      <c r="N270" s="65"/>
      <c r="O270" s="87"/>
      <c r="P270" s="87"/>
      <c r="Q270" s="87"/>
      <c r="R270" s="87"/>
      <c r="S270" s="87"/>
      <c r="T270" s="87"/>
      <c r="U270" s="87"/>
      <c r="V270" s="87"/>
      <c r="W270" s="87"/>
    </row>
    <row r="271" spans="1:23" ht="13.2" x14ac:dyDescent="0.25">
      <c r="A271" s="59">
        <v>113</v>
      </c>
      <c r="B271" s="60" t="s">
        <v>731</v>
      </c>
      <c r="C271" s="9"/>
      <c r="D271" s="9" t="s">
        <v>110</v>
      </c>
      <c r="E271" s="59" t="s">
        <v>12</v>
      </c>
      <c r="F271" s="65"/>
      <c r="G271" s="65"/>
      <c r="H271" s="65"/>
      <c r="I271" s="65"/>
      <c r="J271" s="65"/>
      <c r="K271" s="65"/>
      <c r="L271" s="65"/>
      <c r="M271" s="65"/>
      <c r="N271" s="65"/>
      <c r="O271" s="87"/>
      <c r="P271" s="87"/>
      <c r="Q271" s="87"/>
      <c r="R271" s="87"/>
      <c r="S271" s="87"/>
      <c r="T271" s="87"/>
      <c r="U271" s="87"/>
      <c r="V271" s="87"/>
      <c r="W271" s="87"/>
    </row>
    <row r="272" spans="1:23" ht="13.2" x14ac:dyDescent="0.25">
      <c r="A272" s="59">
        <v>114</v>
      </c>
      <c r="B272" s="60" t="s">
        <v>732</v>
      </c>
      <c r="C272" s="9"/>
      <c r="D272" s="9" t="s">
        <v>110</v>
      </c>
      <c r="E272" s="59" t="s">
        <v>12</v>
      </c>
      <c r="F272" s="59">
        <v>50</v>
      </c>
      <c r="G272" s="65"/>
      <c r="H272" s="65"/>
      <c r="I272" s="65"/>
      <c r="J272" s="65"/>
      <c r="K272" s="65"/>
      <c r="L272" s="65"/>
      <c r="M272" s="65"/>
      <c r="N272" s="65"/>
      <c r="O272" s="87"/>
      <c r="P272" s="87"/>
      <c r="Q272" s="87"/>
      <c r="R272" s="87"/>
      <c r="S272" s="87"/>
      <c r="T272" s="87"/>
      <c r="U272" s="87"/>
      <c r="V272" s="87"/>
      <c r="W272" s="87"/>
    </row>
    <row r="273" spans="1:23" ht="13.2" x14ac:dyDescent="0.25">
      <c r="A273" s="59">
        <v>115</v>
      </c>
      <c r="B273" s="60" t="s">
        <v>733</v>
      </c>
      <c r="C273" s="9"/>
      <c r="D273" s="9" t="s">
        <v>110</v>
      </c>
      <c r="E273" s="59" t="s">
        <v>12</v>
      </c>
      <c r="F273" s="65"/>
      <c r="G273" s="65"/>
      <c r="H273" s="65"/>
      <c r="I273" s="65"/>
      <c r="J273" s="65"/>
      <c r="K273" s="65"/>
      <c r="L273" s="65"/>
      <c r="M273" s="65"/>
      <c r="N273" s="65"/>
      <c r="O273" s="87"/>
      <c r="P273" s="87"/>
      <c r="Q273" s="87"/>
      <c r="R273" s="87"/>
      <c r="S273" s="87"/>
      <c r="T273" s="87"/>
      <c r="U273" s="87"/>
      <c r="V273" s="87"/>
      <c r="W273" s="87"/>
    </row>
    <row r="274" spans="1:23" ht="13.2" x14ac:dyDescent="0.25">
      <c r="A274" s="59">
        <v>116</v>
      </c>
      <c r="B274" s="60" t="s">
        <v>734</v>
      </c>
      <c r="C274" s="9"/>
      <c r="D274" s="9" t="s">
        <v>110</v>
      </c>
      <c r="E274" s="59" t="s">
        <v>12</v>
      </c>
      <c r="F274" s="65"/>
      <c r="G274" s="65"/>
      <c r="H274" s="59">
        <v>470</v>
      </c>
      <c r="I274" s="59">
        <v>180</v>
      </c>
      <c r="J274" s="59">
        <v>160</v>
      </c>
      <c r="K274" s="59">
        <v>1610</v>
      </c>
      <c r="L274" s="59">
        <v>2380</v>
      </c>
      <c r="M274" s="65"/>
      <c r="N274" s="65"/>
      <c r="O274" s="87"/>
      <c r="P274" s="87"/>
      <c r="Q274" s="87"/>
      <c r="R274" s="87"/>
      <c r="S274" s="87"/>
      <c r="T274" s="87"/>
      <c r="U274" s="87"/>
      <c r="V274" s="87"/>
      <c r="W274" s="87"/>
    </row>
    <row r="275" spans="1:23" ht="13.2" x14ac:dyDescent="0.25">
      <c r="A275" s="59">
        <v>117</v>
      </c>
      <c r="B275" s="60" t="s">
        <v>735</v>
      </c>
      <c r="C275" s="9"/>
      <c r="D275" s="9" t="s">
        <v>101</v>
      </c>
      <c r="E275" s="59" t="s">
        <v>12</v>
      </c>
      <c r="F275" s="65"/>
      <c r="G275" s="65"/>
      <c r="H275" s="65"/>
      <c r="I275" s="65"/>
      <c r="J275" s="65"/>
      <c r="K275" s="65"/>
      <c r="L275" s="65"/>
      <c r="M275" s="65"/>
      <c r="N275" s="65"/>
      <c r="O275" s="87"/>
      <c r="P275" s="87"/>
      <c r="Q275" s="87"/>
      <c r="R275" s="87"/>
      <c r="S275" s="87"/>
      <c r="T275" s="87"/>
      <c r="U275" s="87"/>
      <c r="V275" s="87"/>
      <c r="W275" s="87"/>
    </row>
    <row r="276" spans="1:23" ht="13.2" x14ac:dyDescent="0.25">
      <c r="A276" s="59">
        <v>118</v>
      </c>
      <c r="B276" s="60" t="s">
        <v>736</v>
      </c>
      <c r="C276" s="9"/>
      <c r="D276" s="9" t="s">
        <v>101</v>
      </c>
      <c r="E276" s="59" t="s">
        <v>12</v>
      </c>
      <c r="F276" s="65"/>
      <c r="G276" s="65"/>
      <c r="H276" s="65"/>
      <c r="I276" s="65"/>
      <c r="J276" s="65"/>
      <c r="K276" s="65"/>
      <c r="L276" s="65"/>
      <c r="M276" s="65"/>
      <c r="N276" s="65"/>
      <c r="O276" s="87"/>
      <c r="P276" s="87"/>
      <c r="Q276" s="87"/>
      <c r="R276" s="87"/>
      <c r="S276" s="87"/>
      <c r="T276" s="87"/>
      <c r="U276" s="87"/>
      <c r="V276" s="87"/>
      <c r="W276" s="87"/>
    </row>
    <row r="277" spans="1:23" ht="13.2" x14ac:dyDescent="0.25">
      <c r="A277" s="59">
        <v>119</v>
      </c>
      <c r="B277" s="60" t="s">
        <v>737</v>
      </c>
      <c r="C277" s="9"/>
      <c r="D277" s="9" t="s">
        <v>103</v>
      </c>
      <c r="E277" s="59" t="s">
        <v>12</v>
      </c>
      <c r="F277" s="59">
        <v>242</v>
      </c>
      <c r="G277" s="65"/>
      <c r="H277" s="65"/>
      <c r="I277" s="65"/>
      <c r="J277" s="65"/>
      <c r="K277" s="65"/>
      <c r="L277" s="65"/>
      <c r="M277" s="65"/>
      <c r="N277" s="65"/>
      <c r="O277" s="87"/>
      <c r="P277" s="87"/>
      <c r="Q277" s="87"/>
      <c r="R277" s="87"/>
      <c r="S277" s="87"/>
      <c r="T277" s="87"/>
      <c r="U277" s="87"/>
      <c r="V277" s="87"/>
      <c r="W277" s="87"/>
    </row>
    <row r="278" spans="1:23" ht="13.2" x14ac:dyDescent="0.25">
      <c r="A278" s="59">
        <v>120</v>
      </c>
      <c r="B278" s="60" t="s">
        <v>38</v>
      </c>
      <c r="C278" s="9"/>
      <c r="D278" s="9" t="s">
        <v>38</v>
      </c>
      <c r="E278" s="59" t="s">
        <v>12</v>
      </c>
      <c r="F278" s="65"/>
      <c r="G278" s="65"/>
      <c r="H278" s="65"/>
      <c r="I278" s="59">
        <v>140</v>
      </c>
      <c r="J278" s="59">
        <v>130</v>
      </c>
      <c r="K278" s="59">
        <v>120</v>
      </c>
      <c r="L278" s="65"/>
      <c r="M278" s="65"/>
      <c r="N278" s="65"/>
      <c r="O278" s="87"/>
      <c r="P278" s="87"/>
      <c r="Q278" s="87"/>
      <c r="R278" s="87"/>
      <c r="S278" s="87"/>
      <c r="T278" s="87"/>
      <c r="U278" s="87"/>
      <c r="V278" s="87"/>
      <c r="W278" s="87"/>
    </row>
    <row r="279" spans="1:23" ht="13.2" x14ac:dyDescent="0.25">
      <c r="A279" s="61">
        <v>121</v>
      </c>
      <c r="B279" s="60" t="s">
        <v>738</v>
      </c>
      <c r="C279" s="9"/>
      <c r="D279" s="9" t="s">
        <v>35</v>
      </c>
      <c r="E279" s="59" t="s">
        <v>12</v>
      </c>
      <c r="F279" s="61">
        <v>0</v>
      </c>
      <c r="G279" s="64"/>
      <c r="H279" s="64"/>
      <c r="I279" s="64"/>
      <c r="J279" s="64"/>
      <c r="K279" s="64"/>
      <c r="L279" s="64"/>
      <c r="M279" s="64"/>
      <c r="N279" s="64"/>
      <c r="O279" s="87"/>
      <c r="P279" s="87"/>
      <c r="Q279" s="87"/>
      <c r="R279" s="87"/>
      <c r="S279" s="87"/>
      <c r="T279" s="87"/>
      <c r="U279" s="87"/>
      <c r="V279" s="87"/>
      <c r="W279" s="87"/>
    </row>
    <row r="280" spans="1:23" ht="13.2" x14ac:dyDescent="0.25">
      <c r="A280" s="59">
        <v>122</v>
      </c>
      <c r="B280" s="60" t="s">
        <v>739</v>
      </c>
      <c r="C280" s="9"/>
      <c r="D280" s="9" t="s">
        <v>67</v>
      </c>
      <c r="E280" s="59" t="s">
        <v>12</v>
      </c>
      <c r="F280" s="65"/>
      <c r="G280" s="65"/>
      <c r="H280" s="65"/>
      <c r="I280" s="65"/>
      <c r="J280" s="65"/>
      <c r="K280" s="65"/>
      <c r="L280" s="65"/>
      <c r="M280" s="65"/>
      <c r="N280" s="65"/>
      <c r="O280" s="87"/>
      <c r="P280" s="87"/>
      <c r="Q280" s="87"/>
      <c r="R280" s="87"/>
      <c r="S280" s="87"/>
      <c r="T280" s="87"/>
      <c r="U280" s="87"/>
      <c r="V280" s="87"/>
      <c r="W280" s="87"/>
    </row>
    <row r="281" spans="1:23" ht="13.2" x14ac:dyDescent="0.25">
      <c r="A281" s="59">
        <v>123</v>
      </c>
      <c r="B281" s="60" t="s">
        <v>740</v>
      </c>
      <c r="C281" s="9"/>
      <c r="D281" s="9" t="s">
        <v>67</v>
      </c>
      <c r="E281" s="59" t="s">
        <v>12</v>
      </c>
      <c r="F281" s="65"/>
      <c r="G281" s="65"/>
      <c r="H281" s="65"/>
      <c r="I281" s="65"/>
      <c r="J281" s="65"/>
      <c r="K281" s="65"/>
      <c r="L281" s="65"/>
      <c r="M281" s="65"/>
      <c r="N281" s="65"/>
      <c r="O281" s="87"/>
      <c r="P281" s="87"/>
      <c r="Q281" s="87"/>
      <c r="R281" s="87"/>
      <c r="S281" s="87"/>
      <c r="T281" s="87"/>
      <c r="U281" s="87"/>
      <c r="V281" s="87"/>
      <c r="W281" s="87"/>
    </row>
    <row r="282" spans="1:23" ht="13.2" x14ac:dyDescent="0.25">
      <c r="A282" s="59">
        <v>124</v>
      </c>
      <c r="B282" s="60" t="s">
        <v>741</v>
      </c>
      <c r="C282" s="9"/>
      <c r="D282" s="9" t="s">
        <v>67</v>
      </c>
      <c r="E282" s="59" t="s">
        <v>12</v>
      </c>
      <c r="F282" s="65"/>
      <c r="G282" s="65"/>
      <c r="H282" s="65"/>
      <c r="I282" s="65"/>
      <c r="J282" s="65"/>
      <c r="K282" s="65"/>
      <c r="L282" s="65"/>
      <c r="M282" s="65"/>
      <c r="N282" s="65"/>
      <c r="O282" s="87"/>
      <c r="P282" s="87"/>
      <c r="Q282" s="87"/>
      <c r="R282" s="87"/>
      <c r="S282" s="87"/>
      <c r="T282" s="87"/>
      <c r="U282" s="87"/>
      <c r="V282" s="87"/>
      <c r="W282" s="87"/>
    </row>
    <row r="283" spans="1:23" ht="13.2" x14ac:dyDescent="0.25">
      <c r="A283" s="59">
        <v>125</v>
      </c>
      <c r="B283" s="60" t="s">
        <v>742</v>
      </c>
      <c r="C283" s="9"/>
      <c r="D283" s="9" t="s">
        <v>51</v>
      </c>
      <c r="E283" s="59" t="s">
        <v>12</v>
      </c>
      <c r="F283" s="65"/>
      <c r="G283" s="65"/>
      <c r="H283" s="65"/>
      <c r="I283" s="65"/>
      <c r="J283" s="65"/>
      <c r="K283" s="65"/>
      <c r="L283" s="65"/>
      <c r="M283" s="65"/>
      <c r="N283" s="65"/>
      <c r="O283" s="87"/>
      <c r="P283" s="87"/>
      <c r="Q283" s="87"/>
      <c r="R283" s="87"/>
      <c r="S283" s="87"/>
      <c r="T283" s="87"/>
      <c r="U283" s="87"/>
      <c r="V283" s="87"/>
      <c r="W283" s="87"/>
    </row>
    <row r="284" spans="1:23" ht="13.2" x14ac:dyDescent="0.25">
      <c r="A284" s="59">
        <v>126</v>
      </c>
      <c r="B284" s="60" t="s">
        <v>743</v>
      </c>
      <c r="C284" s="9"/>
      <c r="D284" s="9" t="s">
        <v>51</v>
      </c>
      <c r="E284" s="59" t="s">
        <v>12</v>
      </c>
      <c r="F284" s="65"/>
      <c r="G284" s="65"/>
      <c r="H284" s="65"/>
      <c r="I284" s="65"/>
      <c r="J284" s="65"/>
      <c r="K284" s="65"/>
      <c r="L284" s="65"/>
      <c r="M284" s="65"/>
      <c r="N284" s="65"/>
      <c r="O284" s="87"/>
      <c r="P284" s="87"/>
      <c r="Q284" s="87"/>
      <c r="R284" s="87"/>
      <c r="S284" s="87"/>
      <c r="T284" s="87"/>
      <c r="U284" s="87"/>
      <c r="V284" s="87"/>
      <c r="W284" s="87"/>
    </row>
    <row r="285" spans="1:23" ht="13.2" x14ac:dyDescent="0.25">
      <c r="A285" s="61">
        <v>127</v>
      </c>
      <c r="B285" s="60" t="s">
        <v>744</v>
      </c>
      <c r="C285" s="9"/>
      <c r="D285" s="9" t="s">
        <v>51</v>
      </c>
      <c r="E285" s="59" t="s">
        <v>12</v>
      </c>
      <c r="F285" s="64"/>
      <c r="G285" s="64"/>
      <c r="H285" s="64"/>
      <c r="I285" s="64"/>
      <c r="J285" s="64"/>
      <c r="K285" s="64"/>
      <c r="L285" s="64"/>
      <c r="M285" s="64"/>
      <c r="N285" s="64"/>
      <c r="O285" s="87"/>
      <c r="P285" s="87"/>
      <c r="Q285" s="87"/>
      <c r="R285" s="87"/>
      <c r="S285" s="87"/>
      <c r="T285" s="87"/>
      <c r="U285" s="87"/>
      <c r="V285" s="87"/>
      <c r="W285" s="87"/>
    </row>
    <row r="286" spans="1:23" ht="13.2" x14ac:dyDescent="0.25">
      <c r="A286" s="59">
        <v>128</v>
      </c>
      <c r="B286" s="60" t="s">
        <v>745</v>
      </c>
      <c r="C286" s="9"/>
      <c r="D286" s="9" t="s">
        <v>48</v>
      </c>
      <c r="E286" s="59" t="s">
        <v>12</v>
      </c>
      <c r="F286" s="59">
        <v>0</v>
      </c>
      <c r="G286" s="65"/>
      <c r="H286" s="65"/>
      <c r="I286" s="65"/>
      <c r="J286" s="65"/>
      <c r="K286" s="65"/>
      <c r="L286" s="65"/>
      <c r="M286" s="65"/>
      <c r="N286" s="65"/>
      <c r="O286" s="87"/>
      <c r="P286" s="87"/>
      <c r="Q286" s="87"/>
      <c r="R286" s="87"/>
      <c r="S286" s="87"/>
      <c r="T286" s="87"/>
      <c r="U286" s="87"/>
      <c r="V286" s="87"/>
      <c r="W286" s="87"/>
    </row>
    <row r="287" spans="1:23" ht="13.2" x14ac:dyDescent="0.25">
      <c r="A287" s="59">
        <v>129</v>
      </c>
      <c r="B287" s="60" t="s">
        <v>746</v>
      </c>
      <c r="C287" s="9"/>
      <c r="D287" s="9" t="s">
        <v>48</v>
      </c>
      <c r="E287" s="59" t="s">
        <v>12</v>
      </c>
      <c r="F287" s="59">
        <v>700</v>
      </c>
      <c r="G287" s="65"/>
      <c r="H287" s="65"/>
      <c r="I287" s="65"/>
      <c r="J287" s="65"/>
      <c r="K287" s="65"/>
      <c r="L287" s="65"/>
      <c r="M287" s="65"/>
      <c r="N287" s="65"/>
      <c r="O287" s="87"/>
      <c r="P287" s="87"/>
      <c r="Q287" s="87"/>
      <c r="R287" s="87"/>
      <c r="S287" s="87"/>
      <c r="T287" s="87"/>
      <c r="U287" s="87"/>
      <c r="V287" s="87"/>
      <c r="W287" s="87"/>
    </row>
    <row r="288" spans="1:23" ht="13.2" x14ac:dyDescent="0.25">
      <c r="A288" s="59">
        <v>130</v>
      </c>
      <c r="B288" s="60" t="s">
        <v>747</v>
      </c>
      <c r="C288" s="9"/>
      <c r="D288" s="9" t="s">
        <v>27</v>
      </c>
      <c r="E288" s="59" t="s">
        <v>12</v>
      </c>
      <c r="F288" s="59">
        <v>1020</v>
      </c>
      <c r="G288" s="65"/>
      <c r="H288" s="65"/>
      <c r="I288" s="65"/>
      <c r="J288" s="65"/>
      <c r="K288" s="65"/>
      <c r="L288" s="65"/>
      <c r="M288" s="65"/>
      <c r="N288" s="65"/>
      <c r="O288" s="87"/>
      <c r="P288" s="87"/>
      <c r="Q288" s="87"/>
      <c r="R288" s="87"/>
      <c r="S288" s="87"/>
      <c r="T288" s="87"/>
      <c r="U288" s="87"/>
      <c r="V288" s="87"/>
      <c r="W288" s="87"/>
    </row>
    <row r="289" spans="1:23" ht="13.2" x14ac:dyDescent="0.25">
      <c r="A289" s="59">
        <v>131</v>
      </c>
      <c r="B289" s="60" t="s">
        <v>748</v>
      </c>
      <c r="C289" s="9"/>
      <c r="D289" s="9" t="s">
        <v>27</v>
      </c>
      <c r="E289" s="59" t="s">
        <v>12</v>
      </c>
      <c r="F289" s="59">
        <v>2200</v>
      </c>
      <c r="G289" s="65"/>
      <c r="H289" s="65"/>
      <c r="I289" s="65"/>
      <c r="J289" s="65"/>
      <c r="K289" s="65"/>
      <c r="L289" s="65"/>
      <c r="M289" s="65"/>
      <c r="N289" s="65"/>
      <c r="O289" s="87"/>
      <c r="P289" s="87"/>
      <c r="Q289" s="87"/>
      <c r="R289" s="87"/>
      <c r="S289" s="87"/>
      <c r="T289" s="87"/>
      <c r="U289" s="87"/>
      <c r="V289" s="87"/>
      <c r="W289" s="87"/>
    </row>
    <row r="290" spans="1:23" ht="13.2" x14ac:dyDescent="0.25">
      <c r="A290" s="59">
        <v>132</v>
      </c>
      <c r="B290" s="60" t="s">
        <v>749</v>
      </c>
      <c r="C290" s="9"/>
      <c r="D290" s="9" t="s">
        <v>27</v>
      </c>
      <c r="E290" s="59" t="s">
        <v>12</v>
      </c>
      <c r="F290" s="59">
        <v>390</v>
      </c>
      <c r="G290" s="65"/>
      <c r="H290" s="65"/>
      <c r="I290" s="65"/>
      <c r="J290" s="65"/>
      <c r="K290" s="65"/>
      <c r="L290" s="65"/>
      <c r="M290" s="65"/>
      <c r="N290" s="65"/>
      <c r="O290" s="87"/>
      <c r="P290" s="87"/>
      <c r="Q290" s="87"/>
      <c r="R290" s="87"/>
      <c r="S290" s="87"/>
      <c r="T290" s="87"/>
      <c r="U290" s="87"/>
      <c r="V290" s="87"/>
      <c r="W290" s="87"/>
    </row>
    <row r="291" spans="1:23" ht="13.2" x14ac:dyDescent="0.25">
      <c r="A291" s="59">
        <v>133</v>
      </c>
      <c r="B291" s="60" t="s">
        <v>750</v>
      </c>
      <c r="C291" s="9"/>
      <c r="D291" s="9" t="s">
        <v>27</v>
      </c>
      <c r="E291" s="59" t="s">
        <v>12</v>
      </c>
      <c r="F291" s="59">
        <v>800</v>
      </c>
      <c r="G291" s="65"/>
      <c r="H291" s="65"/>
      <c r="I291" s="65"/>
      <c r="J291" s="65"/>
      <c r="K291" s="65"/>
      <c r="L291" s="65"/>
      <c r="M291" s="65"/>
      <c r="N291" s="65"/>
      <c r="O291" s="87"/>
      <c r="P291" s="87"/>
      <c r="Q291" s="87"/>
      <c r="R291" s="87"/>
      <c r="S291" s="87"/>
      <c r="T291" s="87"/>
      <c r="U291" s="87"/>
      <c r="V291" s="87"/>
      <c r="W291" s="87"/>
    </row>
    <row r="292" spans="1:23" ht="13.2" x14ac:dyDescent="0.25">
      <c r="A292" s="126"/>
      <c r="B292" s="127"/>
      <c r="C292" s="56"/>
      <c r="D292" s="56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87"/>
      <c r="P292" s="87"/>
      <c r="Q292" s="87"/>
      <c r="R292" s="87"/>
      <c r="S292" s="87"/>
      <c r="T292" s="87"/>
      <c r="U292" s="87"/>
      <c r="V292" s="87"/>
      <c r="W292" s="87"/>
    </row>
    <row r="293" spans="1:23" ht="13.2" x14ac:dyDescent="0.25">
      <c r="A293" s="86" t="s">
        <v>0</v>
      </c>
      <c r="B293" s="58" t="s">
        <v>1</v>
      </c>
      <c r="C293" s="44" t="s">
        <v>2</v>
      </c>
      <c r="D293" s="44" t="s">
        <v>3</v>
      </c>
      <c r="E293" s="57" t="s">
        <v>195</v>
      </c>
      <c r="F293" s="57" t="s">
        <v>9</v>
      </c>
      <c r="G293" s="86" t="s">
        <v>40</v>
      </c>
      <c r="H293" s="86" t="s">
        <v>43</v>
      </c>
      <c r="I293" s="86" t="s">
        <v>47</v>
      </c>
      <c r="J293" s="86" t="s">
        <v>50</v>
      </c>
      <c r="K293" s="86" t="s">
        <v>53</v>
      </c>
      <c r="L293" s="86" t="s">
        <v>56</v>
      </c>
      <c r="M293" s="86" t="s">
        <v>60</v>
      </c>
      <c r="N293" s="86" t="s">
        <v>37</v>
      </c>
      <c r="O293" s="87"/>
      <c r="P293" s="87"/>
      <c r="Q293" s="87"/>
      <c r="R293" s="87"/>
      <c r="S293" s="87"/>
      <c r="T293" s="87"/>
      <c r="U293" s="87"/>
      <c r="V293" s="87"/>
      <c r="W293" s="87"/>
    </row>
    <row r="294" spans="1:23" ht="13.2" x14ac:dyDescent="0.25">
      <c r="A294" s="61">
        <v>134</v>
      </c>
      <c r="B294" s="60" t="s">
        <v>751</v>
      </c>
      <c r="C294" s="9"/>
      <c r="D294" s="9" t="s">
        <v>27</v>
      </c>
      <c r="E294" s="59" t="s">
        <v>19</v>
      </c>
      <c r="F294" s="59">
        <v>215</v>
      </c>
      <c r="G294" s="64"/>
      <c r="H294" s="64"/>
      <c r="I294" s="64"/>
      <c r="J294" s="64"/>
      <c r="K294" s="64"/>
      <c r="L294" s="64"/>
      <c r="M294" s="64"/>
      <c r="N294" s="64"/>
      <c r="O294" s="87"/>
      <c r="P294" s="87"/>
      <c r="Q294" s="87"/>
      <c r="R294" s="87"/>
      <c r="S294" s="87"/>
      <c r="T294" s="87"/>
      <c r="U294" s="87"/>
      <c r="V294" s="87"/>
      <c r="W294" s="87"/>
    </row>
    <row r="295" spans="1:23" ht="13.2" x14ac:dyDescent="0.25">
      <c r="A295" s="59">
        <v>135</v>
      </c>
      <c r="B295" s="60" t="s">
        <v>752</v>
      </c>
      <c r="C295" s="9"/>
      <c r="D295" s="9" t="s">
        <v>80</v>
      </c>
      <c r="E295" s="59" t="s">
        <v>19</v>
      </c>
      <c r="F295" s="59">
        <v>80</v>
      </c>
      <c r="G295" s="65"/>
      <c r="H295" s="65"/>
      <c r="I295" s="65"/>
      <c r="J295" s="65"/>
      <c r="K295" s="65"/>
      <c r="L295" s="65"/>
      <c r="M295" s="65"/>
      <c r="N295" s="65"/>
      <c r="O295" s="87"/>
      <c r="P295" s="87"/>
      <c r="Q295" s="87"/>
      <c r="R295" s="87"/>
      <c r="S295" s="87"/>
      <c r="T295" s="87"/>
      <c r="U295" s="87"/>
      <c r="V295" s="87"/>
      <c r="W295" s="87"/>
    </row>
    <row r="296" spans="1:23" ht="13.2" x14ac:dyDescent="0.25">
      <c r="A296" s="59">
        <v>136</v>
      </c>
      <c r="B296" s="60" t="s">
        <v>753</v>
      </c>
      <c r="C296" s="9"/>
      <c r="D296" s="9" t="s">
        <v>15</v>
      </c>
      <c r="E296" s="59" t="s">
        <v>19</v>
      </c>
      <c r="F296" s="59">
        <v>30</v>
      </c>
      <c r="G296" s="65"/>
      <c r="H296" s="65"/>
      <c r="I296" s="65"/>
      <c r="J296" s="65"/>
      <c r="K296" s="65"/>
      <c r="L296" s="65"/>
      <c r="M296" s="65"/>
      <c r="N296" s="65"/>
      <c r="O296" s="87"/>
      <c r="P296" s="87"/>
      <c r="Q296" s="87"/>
      <c r="R296" s="87"/>
      <c r="S296" s="87"/>
      <c r="T296" s="87"/>
      <c r="U296" s="87"/>
      <c r="V296" s="87"/>
      <c r="W296" s="87"/>
    </row>
    <row r="297" spans="1:23" ht="13.2" x14ac:dyDescent="0.25">
      <c r="A297" s="59">
        <v>137</v>
      </c>
      <c r="B297" s="60" t="s">
        <v>754</v>
      </c>
      <c r="C297" s="52"/>
      <c r="D297" s="52"/>
      <c r="E297" s="59" t="s">
        <v>19</v>
      </c>
      <c r="F297" s="59">
        <v>150</v>
      </c>
      <c r="G297" s="65"/>
      <c r="H297" s="65"/>
      <c r="I297" s="65"/>
      <c r="J297" s="65"/>
      <c r="K297" s="65"/>
      <c r="L297" s="65"/>
      <c r="M297" s="65"/>
      <c r="N297" s="65"/>
      <c r="O297" s="87"/>
      <c r="P297" s="87"/>
      <c r="Q297" s="87"/>
      <c r="R297" s="87"/>
      <c r="S297" s="87"/>
      <c r="T297" s="87"/>
      <c r="U297" s="87"/>
      <c r="V297" s="87"/>
      <c r="W297" s="87"/>
    </row>
    <row r="298" spans="1:23" ht="13.2" x14ac:dyDescent="0.25">
      <c r="A298" s="59">
        <v>138</v>
      </c>
      <c r="B298" s="60" t="s">
        <v>755</v>
      </c>
      <c r="C298" s="52"/>
      <c r="D298" s="52"/>
      <c r="E298" s="59" t="s">
        <v>19</v>
      </c>
      <c r="F298" s="59">
        <v>0</v>
      </c>
      <c r="G298" s="65"/>
      <c r="H298" s="65"/>
      <c r="I298" s="65"/>
      <c r="J298" s="65"/>
      <c r="K298" s="65"/>
      <c r="L298" s="65"/>
      <c r="M298" s="65"/>
      <c r="N298" s="65"/>
      <c r="O298" s="87"/>
      <c r="P298" s="87"/>
      <c r="Q298" s="87"/>
      <c r="R298" s="87"/>
      <c r="S298" s="87"/>
      <c r="T298" s="87"/>
      <c r="U298" s="87"/>
      <c r="V298" s="87"/>
      <c r="W298" s="87"/>
    </row>
    <row r="299" spans="1:23" ht="13.2" x14ac:dyDescent="0.25">
      <c r="A299" s="59">
        <v>139</v>
      </c>
      <c r="B299" s="60" t="s">
        <v>756</v>
      </c>
      <c r="C299" s="9"/>
      <c r="D299" s="9" t="s">
        <v>169</v>
      </c>
      <c r="E299" s="59" t="s">
        <v>19</v>
      </c>
      <c r="F299" s="59">
        <v>31</v>
      </c>
      <c r="G299" s="65"/>
      <c r="H299" s="65"/>
      <c r="I299" s="65"/>
      <c r="J299" s="65"/>
      <c r="K299" s="65"/>
      <c r="L299" s="65"/>
      <c r="M299" s="65"/>
      <c r="N299" s="65"/>
      <c r="O299" s="87"/>
      <c r="P299" s="87"/>
      <c r="Q299" s="87"/>
      <c r="R299" s="87"/>
      <c r="S299" s="87"/>
      <c r="T299" s="87"/>
      <c r="U299" s="87"/>
      <c r="V299" s="87"/>
      <c r="W299" s="87"/>
    </row>
    <row r="300" spans="1:23" ht="13.2" x14ac:dyDescent="0.25">
      <c r="A300" s="59">
        <v>140</v>
      </c>
      <c r="B300" s="60" t="s">
        <v>757</v>
      </c>
      <c r="C300" s="9"/>
      <c r="D300" s="9" t="s">
        <v>169</v>
      </c>
      <c r="E300" s="59" t="s">
        <v>19</v>
      </c>
      <c r="F300" s="59">
        <v>795</v>
      </c>
      <c r="G300" s="65"/>
      <c r="H300" s="65"/>
      <c r="I300" s="65"/>
      <c r="J300" s="65"/>
      <c r="K300" s="65"/>
      <c r="L300" s="65"/>
      <c r="M300" s="65"/>
      <c r="N300" s="65"/>
      <c r="O300" s="87"/>
      <c r="P300" s="87"/>
      <c r="Q300" s="87"/>
      <c r="R300" s="87"/>
      <c r="S300" s="87"/>
      <c r="T300" s="87"/>
      <c r="U300" s="87"/>
      <c r="V300" s="87"/>
      <c r="W300" s="87"/>
    </row>
    <row r="301" spans="1:23" ht="13.2" x14ac:dyDescent="0.25">
      <c r="A301" s="59">
        <v>141</v>
      </c>
      <c r="B301" s="60" t="s">
        <v>758</v>
      </c>
      <c r="C301" s="52"/>
      <c r="D301" s="52"/>
      <c r="E301" s="59" t="s">
        <v>19</v>
      </c>
      <c r="F301" s="59">
        <v>120</v>
      </c>
      <c r="G301" s="65"/>
      <c r="H301" s="65"/>
      <c r="I301" s="65"/>
      <c r="J301" s="65"/>
      <c r="K301" s="65"/>
      <c r="L301" s="65"/>
      <c r="M301" s="65"/>
      <c r="N301" s="65"/>
      <c r="O301" s="87"/>
      <c r="P301" s="87"/>
      <c r="Q301" s="87"/>
      <c r="R301" s="87"/>
      <c r="S301" s="87"/>
      <c r="T301" s="87"/>
      <c r="U301" s="87"/>
      <c r="V301" s="87"/>
      <c r="W301" s="87"/>
    </row>
    <row r="302" spans="1:23" ht="13.2" x14ac:dyDescent="0.25">
      <c r="A302" s="59">
        <v>142</v>
      </c>
      <c r="B302" s="60" t="s">
        <v>759</v>
      </c>
      <c r="C302" s="52"/>
      <c r="D302" s="52"/>
      <c r="E302" s="59" t="s">
        <v>19</v>
      </c>
      <c r="F302" s="59">
        <v>155</v>
      </c>
      <c r="G302" s="65"/>
      <c r="H302" s="65"/>
      <c r="I302" s="65"/>
      <c r="J302" s="65"/>
      <c r="K302" s="65"/>
      <c r="L302" s="65"/>
      <c r="M302" s="65"/>
      <c r="N302" s="65"/>
      <c r="O302" s="87"/>
      <c r="P302" s="87"/>
      <c r="Q302" s="87"/>
      <c r="R302" s="87"/>
      <c r="S302" s="87"/>
      <c r="T302" s="87"/>
      <c r="U302" s="87"/>
      <c r="V302" s="87"/>
      <c r="W302" s="87"/>
    </row>
    <row r="303" spans="1:23" ht="13.2" x14ac:dyDescent="0.25">
      <c r="A303" s="59">
        <v>143</v>
      </c>
      <c r="B303" s="60" t="s">
        <v>760</v>
      </c>
      <c r="C303" s="52"/>
      <c r="D303" s="52"/>
      <c r="E303" s="59" t="s">
        <v>19</v>
      </c>
      <c r="F303" s="59">
        <v>128</v>
      </c>
      <c r="G303" s="65"/>
      <c r="H303" s="65"/>
      <c r="I303" s="65"/>
      <c r="J303" s="65"/>
      <c r="K303" s="65"/>
      <c r="L303" s="65"/>
      <c r="M303" s="65"/>
      <c r="N303" s="65"/>
      <c r="O303" s="87"/>
      <c r="P303" s="87"/>
      <c r="Q303" s="87"/>
      <c r="R303" s="87"/>
      <c r="S303" s="87"/>
      <c r="T303" s="87"/>
      <c r="U303" s="87"/>
      <c r="V303" s="87"/>
      <c r="W303" s="87"/>
    </row>
    <row r="304" spans="1:23" ht="13.2" x14ac:dyDescent="0.25">
      <c r="A304" s="59">
        <v>144</v>
      </c>
      <c r="B304" s="60" t="s">
        <v>761</v>
      </c>
      <c r="C304" s="52"/>
      <c r="D304" s="52"/>
      <c r="E304" s="59" t="s">
        <v>19</v>
      </c>
      <c r="F304" s="59">
        <v>270</v>
      </c>
      <c r="G304" s="65"/>
      <c r="H304" s="65"/>
      <c r="I304" s="65"/>
      <c r="J304" s="65"/>
      <c r="K304" s="65"/>
      <c r="L304" s="65"/>
      <c r="M304" s="65"/>
      <c r="N304" s="65"/>
      <c r="O304" s="87"/>
      <c r="P304" s="87"/>
      <c r="Q304" s="87"/>
      <c r="R304" s="87"/>
      <c r="S304" s="87"/>
      <c r="T304" s="87"/>
      <c r="U304" s="87"/>
      <c r="V304" s="87"/>
      <c r="W304" s="87"/>
    </row>
    <row r="305" spans="1:23" ht="13.2" x14ac:dyDescent="0.25">
      <c r="A305" s="59">
        <v>145</v>
      </c>
      <c r="B305" s="60" t="s">
        <v>762</v>
      </c>
      <c r="C305" s="52"/>
      <c r="D305" s="52"/>
      <c r="E305" s="59" t="s">
        <v>19</v>
      </c>
      <c r="F305" s="59">
        <v>241</v>
      </c>
      <c r="G305" s="65"/>
      <c r="H305" s="65"/>
      <c r="I305" s="65"/>
      <c r="J305" s="65"/>
      <c r="K305" s="65"/>
      <c r="L305" s="65"/>
      <c r="M305" s="65"/>
      <c r="N305" s="65"/>
      <c r="O305" s="87"/>
      <c r="P305" s="87"/>
      <c r="Q305" s="87"/>
      <c r="R305" s="87"/>
      <c r="S305" s="87"/>
      <c r="T305" s="87"/>
      <c r="U305" s="87"/>
      <c r="V305" s="87"/>
      <c r="W305" s="87"/>
    </row>
    <row r="306" spans="1:23" ht="26.4" x14ac:dyDescent="0.25">
      <c r="A306" s="59">
        <v>146</v>
      </c>
      <c r="B306" s="60" t="s">
        <v>763</v>
      </c>
      <c r="C306" s="52"/>
      <c r="D306" s="52"/>
      <c r="E306" s="59" t="s">
        <v>19</v>
      </c>
      <c r="F306" s="59">
        <v>70</v>
      </c>
      <c r="G306" s="65"/>
      <c r="H306" s="65"/>
      <c r="I306" s="65"/>
      <c r="J306" s="65"/>
      <c r="K306" s="65"/>
      <c r="L306" s="65"/>
      <c r="M306" s="65"/>
      <c r="N306" s="65"/>
      <c r="O306" s="87"/>
      <c r="P306" s="87"/>
      <c r="Q306" s="87"/>
      <c r="R306" s="87"/>
      <c r="S306" s="87"/>
      <c r="T306" s="87"/>
      <c r="U306" s="87"/>
      <c r="V306" s="87"/>
      <c r="W306" s="87"/>
    </row>
    <row r="307" spans="1:23" ht="13.2" x14ac:dyDescent="0.25">
      <c r="A307" s="59">
        <v>147</v>
      </c>
      <c r="B307" s="60" t="s">
        <v>764</v>
      </c>
      <c r="C307" s="52"/>
      <c r="D307" s="52"/>
      <c r="E307" s="59" t="s">
        <v>19</v>
      </c>
      <c r="F307" s="59">
        <v>0</v>
      </c>
      <c r="G307" s="65"/>
      <c r="H307" s="65"/>
      <c r="I307" s="65"/>
      <c r="J307" s="65"/>
      <c r="K307" s="65"/>
      <c r="L307" s="65"/>
      <c r="M307" s="65"/>
      <c r="N307" s="65"/>
      <c r="O307" s="87"/>
      <c r="P307" s="87"/>
      <c r="Q307" s="87"/>
      <c r="R307" s="87"/>
      <c r="S307" s="87"/>
      <c r="T307" s="87"/>
      <c r="U307" s="87"/>
      <c r="V307" s="87"/>
      <c r="W307" s="87"/>
    </row>
    <row r="308" spans="1:23" ht="13.2" x14ac:dyDescent="0.25">
      <c r="A308" s="59">
        <v>148</v>
      </c>
      <c r="B308" s="60" t="s">
        <v>765</v>
      </c>
      <c r="C308" s="52"/>
      <c r="D308" s="52"/>
      <c r="E308" s="59" t="s">
        <v>19</v>
      </c>
      <c r="F308" s="59">
        <v>150</v>
      </c>
      <c r="G308" s="65"/>
      <c r="H308" s="65"/>
      <c r="I308" s="65"/>
      <c r="J308" s="65"/>
      <c r="K308" s="65"/>
      <c r="L308" s="65"/>
      <c r="M308" s="65"/>
      <c r="N308" s="65"/>
      <c r="O308" s="87"/>
      <c r="P308" s="87"/>
      <c r="Q308" s="87"/>
      <c r="R308" s="87"/>
      <c r="S308" s="87"/>
      <c r="T308" s="87"/>
      <c r="U308" s="87"/>
      <c r="V308" s="87"/>
      <c r="W308" s="87"/>
    </row>
    <row r="309" spans="1:23" ht="13.2" x14ac:dyDescent="0.25">
      <c r="A309" s="59">
        <v>149</v>
      </c>
      <c r="B309" s="60" t="s">
        <v>766</v>
      </c>
      <c r="C309" s="52"/>
      <c r="D309" s="52"/>
      <c r="E309" s="59" t="s">
        <v>19</v>
      </c>
      <c r="F309" s="65"/>
      <c r="G309" s="65"/>
      <c r="H309" s="65"/>
      <c r="I309" s="65"/>
      <c r="J309" s="65"/>
      <c r="K309" s="65"/>
      <c r="L309" s="65"/>
      <c r="M309" s="65"/>
      <c r="N309" s="65"/>
      <c r="O309" s="87"/>
      <c r="P309" s="87"/>
      <c r="Q309" s="87"/>
      <c r="R309" s="87"/>
      <c r="S309" s="87"/>
      <c r="T309" s="87"/>
      <c r="U309" s="87"/>
      <c r="V309" s="87"/>
      <c r="W309" s="87"/>
    </row>
    <row r="310" spans="1:23" ht="13.2" x14ac:dyDescent="0.25">
      <c r="A310" s="59">
        <v>150</v>
      </c>
      <c r="B310" s="60" t="s">
        <v>767</v>
      </c>
      <c r="C310" s="52"/>
      <c r="D310" s="52"/>
      <c r="E310" s="59" t="s">
        <v>19</v>
      </c>
      <c r="F310" s="59">
        <v>5</v>
      </c>
      <c r="G310" s="65"/>
      <c r="H310" s="65"/>
      <c r="I310" s="65"/>
      <c r="J310" s="65"/>
      <c r="K310" s="65"/>
      <c r="L310" s="65"/>
      <c r="M310" s="65"/>
      <c r="N310" s="65"/>
      <c r="O310" s="87"/>
      <c r="P310" s="87"/>
      <c r="Q310" s="87"/>
      <c r="R310" s="87"/>
      <c r="S310" s="87"/>
      <c r="T310" s="87"/>
      <c r="U310" s="87"/>
      <c r="V310" s="87"/>
      <c r="W310" s="87"/>
    </row>
    <row r="311" spans="1:23" ht="13.2" x14ac:dyDescent="0.25">
      <c r="A311" s="59">
        <v>151</v>
      </c>
      <c r="B311" s="60" t="s">
        <v>768</v>
      </c>
      <c r="C311" s="9"/>
      <c r="D311" s="9" t="s">
        <v>170</v>
      </c>
      <c r="E311" s="59" t="s">
        <v>19</v>
      </c>
      <c r="F311" s="59">
        <v>0</v>
      </c>
      <c r="G311" s="65"/>
      <c r="H311" s="65"/>
      <c r="I311" s="65"/>
      <c r="J311" s="65"/>
      <c r="K311" s="65"/>
      <c r="L311" s="65"/>
      <c r="M311" s="65"/>
      <c r="N311" s="65"/>
      <c r="O311" s="87"/>
      <c r="P311" s="87"/>
      <c r="Q311" s="87"/>
      <c r="R311" s="87"/>
      <c r="S311" s="87"/>
      <c r="T311" s="87"/>
      <c r="U311" s="87"/>
      <c r="V311" s="87"/>
      <c r="W311" s="87"/>
    </row>
    <row r="312" spans="1:23" ht="13.2" x14ac:dyDescent="0.25">
      <c r="A312" s="141">
        <v>152</v>
      </c>
      <c r="B312" s="60" t="s">
        <v>769</v>
      </c>
      <c r="C312" s="9"/>
      <c r="D312" s="9" t="s">
        <v>170</v>
      </c>
      <c r="E312" s="59" t="s">
        <v>19</v>
      </c>
      <c r="F312" s="59">
        <v>511</v>
      </c>
      <c r="G312" s="65"/>
      <c r="H312" s="65"/>
      <c r="I312" s="65"/>
      <c r="J312" s="65"/>
      <c r="K312" s="65"/>
      <c r="L312" s="65"/>
      <c r="M312" s="65"/>
      <c r="N312" s="65"/>
      <c r="O312" s="87"/>
      <c r="P312" s="87"/>
      <c r="Q312" s="87"/>
      <c r="R312" s="87"/>
      <c r="S312" s="87"/>
      <c r="T312" s="87"/>
      <c r="U312" s="87"/>
      <c r="V312" s="87"/>
      <c r="W312" s="87"/>
    </row>
    <row r="313" spans="1:23" ht="13.2" x14ac:dyDescent="0.25">
      <c r="A313" s="141">
        <v>153</v>
      </c>
      <c r="B313" s="60" t="s">
        <v>770</v>
      </c>
      <c r="C313" s="52"/>
      <c r="D313" s="52"/>
      <c r="E313" s="59" t="s">
        <v>19</v>
      </c>
      <c r="F313" s="59">
        <v>105</v>
      </c>
      <c r="G313" s="65"/>
      <c r="H313" s="65"/>
      <c r="I313" s="65"/>
      <c r="J313" s="65"/>
      <c r="K313" s="65"/>
      <c r="L313" s="65"/>
      <c r="M313" s="65"/>
      <c r="N313" s="65"/>
      <c r="O313" s="87"/>
      <c r="P313" s="87"/>
      <c r="Q313" s="87"/>
      <c r="R313" s="87"/>
      <c r="S313" s="87"/>
      <c r="T313" s="87"/>
      <c r="U313" s="87"/>
      <c r="V313" s="87"/>
      <c r="W313" s="87"/>
    </row>
    <row r="314" spans="1:23" ht="13.2" x14ac:dyDescent="0.25">
      <c r="A314" s="59">
        <v>154</v>
      </c>
      <c r="B314" s="60" t="s">
        <v>771</v>
      </c>
      <c r="C314" s="52"/>
      <c r="D314" s="52"/>
      <c r="E314" s="59" t="s">
        <v>19</v>
      </c>
      <c r="F314" s="59">
        <v>25</v>
      </c>
      <c r="G314" s="65"/>
      <c r="H314" s="65"/>
      <c r="I314" s="65"/>
      <c r="J314" s="65"/>
      <c r="K314" s="65"/>
      <c r="L314" s="65"/>
      <c r="M314" s="65"/>
      <c r="N314" s="65"/>
      <c r="O314" s="87"/>
      <c r="P314" s="87"/>
      <c r="Q314" s="87"/>
      <c r="R314" s="87"/>
      <c r="S314" s="87"/>
      <c r="T314" s="87"/>
      <c r="U314" s="87"/>
      <c r="V314" s="87"/>
      <c r="W314" s="87"/>
    </row>
    <row r="315" spans="1:23" ht="13.2" x14ac:dyDescent="0.25">
      <c r="A315" s="59">
        <v>155</v>
      </c>
      <c r="B315" s="60" t="s">
        <v>772</v>
      </c>
      <c r="C315" s="52"/>
      <c r="D315" s="52"/>
      <c r="E315" s="59" t="s">
        <v>19</v>
      </c>
      <c r="F315" s="65"/>
      <c r="G315" s="65"/>
      <c r="H315" s="65"/>
      <c r="I315" s="65"/>
      <c r="J315" s="65"/>
      <c r="K315" s="65"/>
      <c r="L315" s="65"/>
      <c r="M315" s="65"/>
      <c r="N315" s="65"/>
      <c r="O315" s="87"/>
      <c r="P315" s="87"/>
      <c r="Q315" s="87"/>
      <c r="R315" s="87"/>
      <c r="S315" s="87"/>
      <c r="T315" s="87"/>
      <c r="U315" s="87"/>
      <c r="V315" s="87"/>
      <c r="W315" s="87"/>
    </row>
    <row r="316" spans="1:23" ht="13.2" x14ac:dyDescent="0.25">
      <c r="A316" s="59">
        <v>156</v>
      </c>
      <c r="B316" s="60" t="s">
        <v>773</v>
      </c>
      <c r="C316" s="52"/>
      <c r="D316" s="52"/>
      <c r="E316" s="59" t="s">
        <v>19</v>
      </c>
      <c r="F316" s="59">
        <v>293</v>
      </c>
      <c r="G316" s="65"/>
      <c r="H316" s="65"/>
      <c r="I316" s="65"/>
      <c r="J316" s="65"/>
      <c r="K316" s="65"/>
      <c r="L316" s="65"/>
      <c r="M316" s="65"/>
      <c r="N316" s="65"/>
      <c r="O316" s="87"/>
      <c r="P316" s="87"/>
      <c r="Q316" s="87"/>
      <c r="R316" s="87"/>
      <c r="S316" s="87"/>
      <c r="T316" s="87"/>
      <c r="U316" s="87"/>
      <c r="V316" s="87"/>
      <c r="W316" s="87"/>
    </row>
    <row r="317" spans="1:23" ht="13.2" x14ac:dyDescent="0.25">
      <c r="A317" s="59">
        <v>157</v>
      </c>
      <c r="B317" s="60" t="s">
        <v>774</v>
      </c>
      <c r="C317" s="52"/>
      <c r="D317" s="52"/>
      <c r="E317" s="59" t="s">
        <v>19</v>
      </c>
      <c r="F317" s="59">
        <v>270</v>
      </c>
      <c r="G317" s="65"/>
      <c r="H317" s="65"/>
      <c r="I317" s="65"/>
      <c r="J317" s="65"/>
      <c r="K317" s="65"/>
      <c r="L317" s="65"/>
      <c r="M317" s="65"/>
      <c r="N317" s="65"/>
      <c r="O317" s="87"/>
      <c r="P317" s="87"/>
      <c r="Q317" s="87"/>
      <c r="R317" s="87"/>
      <c r="S317" s="87"/>
      <c r="T317" s="87"/>
      <c r="U317" s="87"/>
      <c r="V317" s="87"/>
      <c r="W317" s="87"/>
    </row>
    <row r="318" spans="1:23" ht="13.2" x14ac:dyDescent="0.25">
      <c r="A318" s="59">
        <v>158</v>
      </c>
      <c r="B318" s="60" t="s">
        <v>775</v>
      </c>
      <c r="C318" s="52"/>
      <c r="D318" s="52"/>
      <c r="E318" s="59" t="s">
        <v>19</v>
      </c>
      <c r="F318" s="59">
        <v>0</v>
      </c>
      <c r="G318" s="65"/>
      <c r="H318" s="65"/>
      <c r="I318" s="65"/>
      <c r="J318" s="65"/>
      <c r="K318" s="65"/>
      <c r="L318" s="65"/>
      <c r="M318" s="65"/>
      <c r="N318" s="65"/>
      <c r="O318" s="87"/>
      <c r="P318" s="87"/>
      <c r="Q318" s="87"/>
      <c r="R318" s="87"/>
      <c r="S318" s="87"/>
      <c r="T318" s="87"/>
      <c r="U318" s="87"/>
      <c r="V318" s="87"/>
      <c r="W318" s="87"/>
    </row>
    <row r="319" spans="1:23" ht="13.2" x14ac:dyDescent="0.25">
      <c r="A319" s="59">
        <v>159</v>
      </c>
      <c r="B319" s="60" t="s">
        <v>776</v>
      </c>
      <c r="C319" s="52"/>
      <c r="D319" s="52"/>
      <c r="E319" s="59" t="s">
        <v>19</v>
      </c>
      <c r="F319" s="59">
        <v>10</v>
      </c>
      <c r="G319" s="65"/>
      <c r="H319" s="65"/>
      <c r="I319" s="65"/>
      <c r="J319" s="65"/>
      <c r="K319" s="65"/>
      <c r="L319" s="65"/>
      <c r="M319" s="65"/>
      <c r="N319" s="65"/>
      <c r="O319" s="87"/>
      <c r="P319" s="87"/>
      <c r="Q319" s="87"/>
      <c r="R319" s="87"/>
      <c r="S319" s="87"/>
      <c r="T319" s="87"/>
      <c r="U319" s="87"/>
      <c r="V319" s="87"/>
      <c r="W319" s="87"/>
    </row>
    <row r="320" spans="1:23" ht="13.2" x14ac:dyDescent="0.25">
      <c r="A320" s="59">
        <v>160</v>
      </c>
      <c r="B320" s="60" t="s">
        <v>777</v>
      </c>
      <c r="C320" s="9"/>
      <c r="D320" s="9" t="s">
        <v>171</v>
      </c>
      <c r="E320" s="59" t="s">
        <v>19</v>
      </c>
      <c r="F320" s="59">
        <v>160</v>
      </c>
      <c r="G320" s="65"/>
      <c r="H320" s="65"/>
      <c r="I320" s="65"/>
      <c r="J320" s="65"/>
      <c r="K320" s="65"/>
      <c r="L320" s="65"/>
      <c r="M320" s="65"/>
      <c r="N320" s="65"/>
      <c r="O320" s="87"/>
      <c r="P320" s="87"/>
      <c r="Q320" s="87"/>
      <c r="R320" s="87"/>
      <c r="S320" s="87"/>
      <c r="T320" s="87"/>
      <c r="U320" s="87"/>
      <c r="V320" s="87"/>
      <c r="W320" s="87"/>
    </row>
    <row r="321" spans="1:23" ht="13.2" x14ac:dyDescent="0.25">
      <c r="A321" s="59">
        <v>161</v>
      </c>
      <c r="B321" s="60" t="s">
        <v>778</v>
      </c>
      <c r="C321" s="9"/>
      <c r="D321" s="9" t="s">
        <v>172</v>
      </c>
      <c r="E321" s="59" t="s">
        <v>19</v>
      </c>
      <c r="F321" s="59">
        <v>60</v>
      </c>
      <c r="G321" s="65"/>
      <c r="H321" s="65"/>
      <c r="I321" s="65"/>
      <c r="J321" s="65"/>
      <c r="K321" s="65"/>
      <c r="L321" s="65"/>
      <c r="M321" s="65"/>
      <c r="N321" s="65"/>
      <c r="O321" s="87"/>
      <c r="P321" s="87"/>
      <c r="Q321" s="87"/>
      <c r="R321" s="87"/>
      <c r="S321" s="87"/>
      <c r="T321" s="87"/>
      <c r="U321" s="87"/>
      <c r="V321" s="87"/>
      <c r="W321" s="87"/>
    </row>
    <row r="322" spans="1:23" ht="13.2" x14ac:dyDescent="0.25">
      <c r="A322" s="59">
        <v>162</v>
      </c>
      <c r="B322" s="60" t="s">
        <v>779</v>
      </c>
      <c r="C322" s="9"/>
      <c r="D322" s="9" t="s">
        <v>173</v>
      </c>
      <c r="E322" s="59" t="s">
        <v>19</v>
      </c>
      <c r="F322" s="59">
        <v>10</v>
      </c>
      <c r="G322" s="65"/>
      <c r="H322" s="65"/>
      <c r="I322" s="65"/>
      <c r="J322" s="65"/>
      <c r="K322" s="65"/>
      <c r="L322" s="65"/>
      <c r="M322" s="65"/>
      <c r="N322" s="65"/>
      <c r="O322" s="87"/>
      <c r="P322" s="87"/>
      <c r="Q322" s="87"/>
      <c r="R322" s="87"/>
      <c r="S322" s="87"/>
      <c r="T322" s="87"/>
      <c r="U322" s="87"/>
      <c r="V322" s="87"/>
      <c r="W322" s="87"/>
    </row>
    <row r="323" spans="1:23" ht="13.2" x14ac:dyDescent="0.25">
      <c r="A323" s="61">
        <v>163</v>
      </c>
      <c r="B323" s="60" t="s">
        <v>780</v>
      </c>
      <c r="C323" s="9"/>
      <c r="D323" s="9" t="s">
        <v>174</v>
      </c>
      <c r="E323" s="59" t="s">
        <v>19</v>
      </c>
      <c r="F323" s="65"/>
      <c r="G323" s="64"/>
      <c r="H323" s="64"/>
      <c r="I323" s="64"/>
      <c r="J323" s="61">
        <v>18</v>
      </c>
      <c r="K323" s="64"/>
      <c r="L323" s="64"/>
      <c r="M323" s="64"/>
      <c r="N323" s="64"/>
      <c r="O323" s="87"/>
      <c r="P323" s="87"/>
      <c r="Q323" s="87"/>
      <c r="R323" s="87"/>
      <c r="S323" s="87"/>
      <c r="T323" s="87"/>
      <c r="U323" s="87"/>
      <c r="V323" s="87"/>
      <c r="W323" s="87"/>
    </row>
    <row r="324" spans="1:23" ht="13.2" x14ac:dyDescent="0.25">
      <c r="A324" s="61">
        <v>164</v>
      </c>
      <c r="B324" s="60" t="s">
        <v>781</v>
      </c>
      <c r="C324" s="9"/>
      <c r="D324" s="9" t="s">
        <v>174</v>
      </c>
      <c r="E324" s="59" t="s">
        <v>19</v>
      </c>
      <c r="F324" s="65"/>
      <c r="G324" s="64"/>
      <c r="H324" s="64"/>
      <c r="I324" s="64"/>
      <c r="J324" s="61">
        <v>20</v>
      </c>
      <c r="K324" s="64"/>
      <c r="L324" s="64"/>
      <c r="M324" s="64"/>
      <c r="N324" s="64"/>
      <c r="O324" s="87"/>
      <c r="P324" s="87"/>
      <c r="Q324" s="87"/>
      <c r="R324" s="87"/>
      <c r="S324" s="87"/>
      <c r="T324" s="87"/>
      <c r="U324" s="87"/>
      <c r="V324" s="87"/>
      <c r="W324" s="87"/>
    </row>
    <row r="325" spans="1:23" ht="13.2" x14ac:dyDescent="0.25">
      <c r="A325" s="61">
        <v>165</v>
      </c>
      <c r="B325" s="60" t="s">
        <v>782</v>
      </c>
      <c r="C325" s="9"/>
      <c r="D325" s="9" t="s">
        <v>174</v>
      </c>
      <c r="E325" s="59" t="s">
        <v>19</v>
      </c>
      <c r="F325" s="65"/>
      <c r="G325" s="64"/>
      <c r="H325" s="64"/>
      <c r="I325" s="64"/>
      <c r="J325" s="61">
        <v>10</v>
      </c>
      <c r="K325" s="64"/>
      <c r="L325" s="64"/>
      <c r="M325" s="64"/>
      <c r="N325" s="64"/>
      <c r="O325" s="87"/>
      <c r="P325" s="87"/>
      <c r="Q325" s="87"/>
      <c r="R325" s="87"/>
      <c r="S325" s="87"/>
      <c r="T325" s="87"/>
      <c r="U325" s="87"/>
      <c r="V325" s="87"/>
      <c r="W325" s="87"/>
    </row>
    <row r="326" spans="1:23" ht="13.2" x14ac:dyDescent="0.25">
      <c r="A326" s="59">
        <v>166</v>
      </c>
      <c r="B326" s="60" t="s">
        <v>783</v>
      </c>
      <c r="C326" s="9"/>
      <c r="D326" s="9" t="s">
        <v>175</v>
      </c>
      <c r="E326" s="59" t="s">
        <v>19</v>
      </c>
      <c r="F326" s="59">
        <v>46</v>
      </c>
      <c r="G326" s="65"/>
      <c r="H326" s="65"/>
      <c r="I326" s="65"/>
      <c r="J326" s="65"/>
      <c r="K326" s="65"/>
      <c r="L326" s="65"/>
      <c r="M326" s="65"/>
      <c r="N326" s="65"/>
      <c r="O326" s="87"/>
      <c r="P326" s="87"/>
      <c r="Q326" s="87"/>
      <c r="R326" s="87"/>
      <c r="S326" s="87"/>
      <c r="T326" s="87"/>
      <c r="U326" s="87"/>
      <c r="V326" s="87"/>
      <c r="W326" s="87"/>
    </row>
    <row r="327" spans="1:23" ht="13.2" x14ac:dyDescent="0.25">
      <c r="A327" s="59">
        <v>167</v>
      </c>
      <c r="B327" s="60" t="s">
        <v>784</v>
      </c>
      <c r="C327" s="9"/>
      <c r="D327" s="9" t="s">
        <v>175</v>
      </c>
      <c r="E327" s="59" t="s">
        <v>19</v>
      </c>
      <c r="F327" s="59">
        <v>228</v>
      </c>
      <c r="G327" s="65"/>
      <c r="H327" s="65"/>
      <c r="I327" s="65"/>
      <c r="J327" s="65"/>
      <c r="K327" s="65"/>
      <c r="L327" s="65"/>
      <c r="M327" s="65"/>
      <c r="N327" s="65"/>
      <c r="O327" s="87"/>
      <c r="P327" s="87"/>
      <c r="Q327" s="87"/>
      <c r="R327" s="87"/>
      <c r="S327" s="87"/>
      <c r="T327" s="87"/>
      <c r="U327" s="87"/>
      <c r="V327" s="87"/>
      <c r="W327" s="87"/>
    </row>
    <row r="328" spans="1:23" ht="13.2" x14ac:dyDescent="0.25">
      <c r="A328" s="59">
        <v>168</v>
      </c>
      <c r="B328" s="60" t="s">
        <v>785</v>
      </c>
      <c r="C328" s="53"/>
      <c r="D328" s="53" t="s">
        <v>176</v>
      </c>
      <c r="E328" s="59" t="s">
        <v>19</v>
      </c>
      <c r="F328" s="59">
        <v>232</v>
      </c>
      <c r="G328" s="123"/>
      <c r="H328" s="123"/>
      <c r="I328" s="123"/>
      <c r="J328" s="123"/>
      <c r="K328" s="123"/>
      <c r="L328" s="123"/>
      <c r="M328" s="123"/>
      <c r="N328" s="123"/>
      <c r="O328" s="87"/>
      <c r="P328" s="87"/>
      <c r="Q328" s="87"/>
      <c r="R328" s="87"/>
      <c r="S328" s="87"/>
      <c r="T328" s="87"/>
      <c r="U328" s="87"/>
      <c r="V328" s="87"/>
      <c r="W328" s="87"/>
    </row>
    <row r="329" spans="1:23" ht="13.2" x14ac:dyDescent="0.25">
      <c r="A329" s="59">
        <v>169</v>
      </c>
      <c r="B329" s="60" t="s">
        <v>786</v>
      </c>
      <c r="C329" s="54"/>
      <c r="D329" s="54" t="s">
        <v>176</v>
      </c>
      <c r="E329" s="59" t="s">
        <v>19</v>
      </c>
      <c r="F329" s="59">
        <v>4488</v>
      </c>
      <c r="G329" s="123"/>
      <c r="H329" s="123"/>
      <c r="I329" s="123"/>
      <c r="J329" s="123"/>
      <c r="K329" s="123"/>
      <c r="L329" s="123"/>
      <c r="M329" s="123"/>
      <c r="N329" s="123"/>
      <c r="O329" s="87"/>
      <c r="P329" s="87"/>
      <c r="Q329" s="87"/>
      <c r="R329" s="87"/>
      <c r="S329" s="87"/>
      <c r="T329" s="87"/>
      <c r="U329" s="87"/>
      <c r="V329" s="87"/>
      <c r="W329" s="87"/>
    </row>
    <row r="330" spans="1:23" ht="13.2" x14ac:dyDescent="0.25">
      <c r="A330" s="59">
        <v>170</v>
      </c>
      <c r="B330" s="60" t="s">
        <v>787</v>
      </c>
      <c r="C330" s="54"/>
      <c r="D330" s="54" t="s">
        <v>176</v>
      </c>
      <c r="E330" s="59" t="s">
        <v>19</v>
      </c>
      <c r="F330" s="59">
        <v>17</v>
      </c>
      <c r="G330" s="123"/>
      <c r="H330" s="123"/>
      <c r="I330" s="123"/>
      <c r="J330" s="123"/>
      <c r="K330" s="123"/>
      <c r="L330" s="123"/>
      <c r="M330" s="123"/>
      <c r="N330" s="123"/>
      <c r="O330" s="87"/>
      <c r="P330" s="87"/>
      <c r="Q330" s="87"/>
      <c r="R330" s="87"/>
      <c r="S330" s="87"/>
      <c r="T330" s="87"/>
      <c r="U330" s="87"/>
      <c r="V330" s="87"/>
      <c r="W330" s="87"/>
    </row>
    <row r="331" spans="1:23" ht="13.2" x14ac:dyDescent="0.25">
      <c r="A331" s="59">
        <v>171</v>
      </c>
      <c r="B331" s="60" t="s">
        <v>788</v>
      </c>
      <c r="C331" s="54"/>
      <c r="D331" s="54" t="s">
        <v>176</v>
      </c>
      <c r="E331" s="59" t="s">
        <v>19</v>
      </c>
      <c r="F331" s="59">
        <v>1505</v>
      </c>
      <c r="G331" s="123"/>
      <c r="H331" s="123"/>
      <c r="I331" s="123"/>
      <c r="J331" s="123"/>
      <c r="K331" s="123"/>
      <c r="L331" s="123"/>
      <c r="M331" s="123"/>
      <c r="N331" s="123"/>
      <c r="O331" s="87"/>
      <c r="P331" s="87"/>
      <c r="Q331" s="87"/>
      <c r="R331" s="87"/>
      <c r="S331" s="87"/>
      <c r="T331" s="87"/>
      <c r="U331" s="87"/>
      <c r="V331" s="87"/>
      <c r="W331" s="87"/>
    </row>
    <row r="332" spans="1:23" ht="13.2" x14ac:dyDescent="0.25">
      <c r="A332" s="59">
        <v>172</v>
      </c>
      <c r="B332" s="60" t="s">
        <v>789</v>
      </c>
      <c r="C332" s="54"/>
      <c r="D332" s="54" t="s">
        <v>176</v>
      </c>
      <c r="E332" s="59" t="s">
        <v>19</v>
      </c>
      <c r="F332" s="59">
        <v>2461</v>
      </c>
      <c r="G332" s="123"/>
      <c r="H332" s="123"/>
      <c r="I332" s="123"/>
      <c r="J332" s="123"/>
      <c r="K332" s="123"/>
      <c r="L332" s="123"/>
      <c r="M332" s="123"/>
      <c r="N332" s="123"/>
      <c r="O332" s="87"/>
      <c r="P332" s="87"/>
      <c r="Q332" s="87"/>
      <c r="R332" s="87"/>
      <c r="S332" s="87"/>
      <c r="T332" s="87"/>
      <c r="U332" s="87"/>
      <c r="V332" s="87"/>
      <c r="W332" s="87"/>
    </row>
    <row r="333" spans="1:23" ht="13.2" x14ac:dyDescent="0.25">
      <c r="A333" s="59">
        <v>173</v>
      </c>
      <c r="B333" s="60" t="s">
        <v>790</v>
      </c>
      <c r="C333" s="54"/>
      <c r="D333" s="54" t="s">
        <v>176</v>
      </c>
      <c r="E333" s="59" t="s">
        <v>19</v>
      </c>
      <c r="F333" s="59">
        <v>130</v>
      </c>
      <c r="G333" s="123"/>
      <c r="H333" s="123"/>
      <c r="I333" s="123"/>
      <c r="J333" s="123"/>
      <c r="K333" s="123"/>
      <c r="L333" s="123"/>
      <c r="M333" s="123"/>
      <c r="N333" s="123"/>
      <c r="O333" s="87"/>
      <c r="P333" s="87"/>
      <c r="Q333" s="87"/>
      <c r="R333" s="87"/>
      <c r="S333" s="87"/>
      <c r="T333" s="87"/>
      <c r="U333" s="87"/>
      <c r="V333" s="87"/>
      <c r="W333" s="87"/>
    </row>
    <row r="334" spans="1:23" ht="13.2" x14ac:dyDescent="0.25">
      <c r="A334" s="59">
        <v>174</v>
      </c>
      <c r="B334" s="60" t="s">
        <v>791</v>
      </c>
      <c r="C334" s="54"/>
      <c r="D334" s="54" t="s">
        <v>176</v>
      </c>
      <c r="E334" s="59" t="s">
        <v>19</v>
      </c>
      <c r="F334" s="67">
        <v>244</v>
      </c>
      <c r="G334" s="123"/>
      <c r="H334" s="123"/>
      <c r="I334" s="123"/>
      <c r="J334" s="123"/>
      <c r="K334" s="123"/>
      <c r="L334" s="123"/>
      <c r="M334" s="123"/>
      <c r="N334" s="123"/>
      <c r="O334" s="87"/>
      <c r="P334" s="87"/>
      <c r="Q334" s="87"/>
      <c r="R334" s="87"/>
      <c r="S334" s="87"/>
      <c r="T334" s="87"/>
      <c r="U334" s="87"/>
      <c r="V334" s="87"/>
      <c r="W334" s="87"/>
    </row>
    <row r="335" spans="1:23" ht="13.2" x14ac:dyDescent="0.25">
      <c r="A335" s="59">
        <v>175</v>
      </c>
      <c r="B335" s="60" t="s">
        <v>792</v>
      </c>
      <c r="C335" s="54"/>
      <c r="D335" s="54" t="s">
        <v>176</v>
      </c>
      <c r="E335" s="59" t="s">
        <v>19</v>
      </c>
      <c r="F335" s="59">
        <v>169</v>
      </c>
      <c r="G335" s="123"/>
      <c r="H335" s="123"/>
      <c r="I335" s="123"/>
      <c r="J335" s="123"/>
      <c r="K335" s="123"/>
      <c r="L335" s="123"/>
      <c r="M335" s="123"/>
      <c r="N335" s="123"/>
      <c r="O335" s="87"/>
      <c r="P335" s="87"/>
      <c r="Q335" s="87"/>
      <c r="R335" s="87"/>
      <c r="S335" s="87"/>
      <c r="T335" s="87"/>
      <c r="U335" s="87"/>
      <c r="V335" s="87"/>
      <c r="W335" s="87"/>
    </row>
    <row r="336" spans="1:23" ht="13.2" x14ac:dyDescent="0.25">
      <c r="A336" s="59">
        <v>176</v>
      </c>
      <c r="B336" s="60" t="s">
        <v>793</v>
      </c>
      <c r="C336" s="54"/>
      <c r="D336" s="54" t="s">
        <v>176</v>
      </c>
      <c r="E336" s="59" t="s">
        <v>19</v>
      </c>
      <c r="F336" s="59">
        <v>896</v>
      </c>
      <c r="G336" s="123"/>
      <c r="H336" s="123"/>
      <c r="I336" s="123"/>
      <c r="J336" s="123"/>
      <c r="K336" s="123"/>
      <c r="L336" s="123"/>
      <c r="M336" s="123"/>
      <c r="N336" s="123"/>
      <c r="O336" s="87"/>
      <c r="P336" s="87"/>
      <c r="Q336" s="87"/>
      <c r="R336" s="87"/>
      <c r="S336" s="87"/>
      <c r="T336" s="87"/>
      <c r="U336" s="87"/>
      <c r="V336" s="87"/>
      <c r="W336" s="87"/>
    </row>
    <row r="337" spans="1:23" ht="13.2" x14ac:dyDescent="0.25">
      <c r="A337" s="61">
        <v>177</v>
      </c>
      <c r="B337" s="60" t="s">
        <v>794</v>
      </c>
      <c r="C337" s="9"/>
      <c r="D337" s="9" t="s">
        <v>177</v>
      </c>
      <c r="E337" s="59" t="s">
        <v>19</v>
      </c>
      <c r="F337" s="59">
        <v>120</v>
      </c>
      <c r="G337" s="64"/>
      <c r="H337" s="64"/>
      <c r="I337" s="64"/>
      <c r="J337" s="64"/>
      <c r="K337" s="64"/>
      <c r="L337" s="64"/>
      <c r="M337" s="64"/>
      <c r="N337" s="64"/>
      <c r="O337" s="87"/>
      <c r="P337" s="87"/>
      <c r="Q337" s="87"/>
      <c r="R337" s="87"/>
      <c r="S337" s="87"/>
      <c r="T337" s="87"/>
      <c r="U337" s="87"/>
      <c r="V337" s="87"/>
      <c r="W337" s="87"/>
    </row>
    <row r="338" spans="1:23" ht="13.2" x14ac:dyDescent="0.25">
      <c r="A338" s="61">
        <v>178</v>
      </c>
      <c r="B338" s="60" t="s">
        <v>795</v>
      </c>
      <c r="C338" s="9"/>
      <c r="D338" s="9" t="s">
        <v>177</v>
      </c>
      <c r="E338" s="59" t="s">
        <v>19</v>
      </c>
      <c r="F338" s="59">
        <v>64</v>
      </c>
      <c r="G338" s="64"/>
      <c r="H338" s="64"/>
      <c r="I338" s="64"/>
      <c r="J338" s="64"/>
      <c r="K338" s="64"/>
      <c r="L338" s="64"/>
      <c r="M338" s="64"/>
      <c r="N338" s="64"/>
      <c r="O338" s="87"/>
      <c r="P338" s="87"/>
      <c r="Q338" s="87"/>
      <c r="R338" s="87"/>
      <c r="S338" s="87"/>
      <c r="T338" s="87"/>
      <c r="U338" s="87"/>
      <c r="V338" s="87"/>
      <c r="W338" s="87"/>
    </row>
    <row r="339" spans="1:23" ht="13.2" x14ac:dyDescent="0.25">
      <c r="A339" s="61">
        <v>179</v>
      </c>
      <c r="B339" s="60" t="s">
        <v>796</v>
      </c>
      <c r="C339" s="9"/>
      <c r="D339" s="9" t="s">
        <v>177</v>
      </c>
      <c r="E339" s="59" t="s">
        <v>19</v>
      </c>
      <c r="F339" s="61">
        <v>200</v>
      </c>
      <c r="G339" s="64"/>
      <c r="H339" s="64"/>
      <c r="I339" s="64"/>
      <c r="J339" s="64"/>
      <c r="K339" s="64"/>
      <c r="L339" s="64"/>
      <c r="M339" s="64"/>
      <c r="N339" s="64"/>
      <c r="O339" s="87"/>
      <c r="P339" s="87"/>
      <c r="Q339" s="87"/>
      <c r="R339" s="87"/>
      <c r="S339" s="87"/>
      <c r="T339" s="87"/>
      <c r="U339" s="87"/>
      <c r="V339" s="87"/>
      <c r="W339" s="87"/>
    </row>
    <row r="340" spans="1:23" ht="13.2" x14ac:dyDescent="0.25">
      <c r="A340" s="138"/>
      <c r="B340" s="139"/>
      <c r="C340" s="55"/>
      <c r="D340" s="55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87"/>
      <c r="P340" s="87"/>
      <c r="Q340" s="87"/>
      <c r="R340" s="87"/>
      <c r="S340" s="87"/>
      <c r="T340" s="87"/>
      <c r="U340" s="87"/>
      <c r="V340" s="87"/>
      <c r="W340" s="87"/>
    </row>
    <row r="341" spans="1:23" ht="13.2" x14ac:dyDescent="0.25">
      <c r="A341" s="86" t="s">
        <v>0</v>
      </c>
      <c r="B341" s="58" t="s">
        <v>1</v>
      </c>
      <c r="C341" s="44" t="s">
        <v>2</v>
      </c>
      <c r="D341" s="44" t="s">
        <v>3</v>
      </c>
      <c r="E341" s="57" t="s">
        <v>195</v>
      </c>
      <c r="F341" s="57" t="s">
        <v>9</v>
      </c>
      <c r="G341" s="86" t="s">
        <v>40</v>
      </c>
      <c r="H341" s="86" t="s">
        <v>43</v>
      </c>
      <c r="I341" s="86" t="s">
        <v>47</v>
      </c>
      <c r="J341" s="86" t="s">
        <v>50</v>
      </c>
      <c r="K341" s="86" t="s">
        <v>53</v>
      </c>
      <c r="L341" s="86" t="s">
        <v>56</v>
      </c>
      <c r="M341" s="86" t="s">
        <v>60</v>
      </c>
      <c r="N341" s="86" t="s">
        <v>37</v>
      </c>
      <c r="O341" s="87"/>
      <c r="P341" s="87"/>
      <c r="Q341" s="87"/>
      <c r="R341" s="87"/>
      <c r="S341" s="87"/>
      <c r="T341" s="87"/>
      <c r="U341" s="87"/>
      <c r="V341" s="87"/>
      <c r="W341" s="87"/>
    </row>
    <row r="342" spans="1:23" ht="13.2" x14ac:dyDescent="0.25">
      <c r="A342" s="61">
        <v>134</v>
      </c>
      <c r="B342" s="60" t="s">
        <v>751</v>
      </c>
      <c r="C342" s="9"/>
      <c r="D342" s="9" t="s">
        <v>27</v>
      </c>
      <c r="E342" s="59" t="s">
        <v>12</v>
      </c>
      <c r="F342" s="61">
        <v>2235</v>
      </c>
      <c r="G342" s="64"/>
      <c r="H342" s="64"/>
      <c r="I342" s="64"/>
      <c r="J342" s="64"/>
      <c r="K342" s="64"/>
      <c r="L342" s="64"/>
      <c r="M342" s="64"/>
      <c r="N342" s="64"/>
      <c r="O342" s="87"/>
      <c r="P342" s="87"/>
      <c r="Q342" s="87"/>
      <c r="R342" s="87"/>
      <c r="S342" s="87"/>
      <c r="T342" s="87"/>
      <c r="U342" s="87"/>
      <c r="V342" s="87"/>
      <c r="W342" s="87"/>
    </row>
    <row r="343" spans="1:23" ht="13.2" x14ac:dyDescent="0.25">
      <c r="A343" s="59">
        <v>135</v>
      </c>
      <c r="B343" s="60" t="s">
        <v>752</v>
      </c>
      <c r="C343" s="9"/>
      <c r="D343" s="9" t="s">
        <v>80</v>
      </c>
      <c r="E343" s="59" t="s">
        <v>12</v>
      </c>
      <c r="F343" s="59">
        <v>500</v>
      </c>
      <c r="G343" s="65"/>
      <c r="H343" s="65"/>
      <c r="I343" s="65"/>
      <c r="J343" s="65"/>
      <c r="K343" s="65"/>
      <c r="L343" s="65"/>
      <c r="M343" s="65"/>
      <c r="N343" s="65"/>
      <c r="O343" s="87"/>
      <c r="P343" s="87"/>
      <c r="Q343" s="87"/>
      <c r="R343" s="87"/>
      <c r="S343" s="87"/>
      <c r="T343" s="87"/>
      <c r="U343" s="87"/>
      <c r="V343" s="87"/>
      <c r="W343" s="87"/>
    </row>
    <row r="344" spans="1:23" ht="13.2" x14ac:dyDescent="0.25">
      <c r="A344" s="59">
        <v>136</v>
      </c>
      <c r="B344" s="60" t="s">
        <v>753</v>
      </c>
      <c r="C344" s="9"/>
      <c r="D344" s="9" t="s">
        <v>15</v>
      </c>
      <c r="E344" s="59" t="s">
        <v>12</v>
      </c>
      <c r="F344" s="59">
        <v>0</v>
      </c>
      <c r="G344" s="65"/>
      <c r="H344" s="65"/>
      <c r="I344" s="65"/>
      <c r="J344" s="65"/>
      <c r="K344" s="65"/>
      <c r="L344" s="65"/>
      <c r="M344" s="65"/>
      <c r="N344" s="65"/>
      <c r="O344" s="87"/>
      <c r="P344" s="87"/>
      <c r="Q344" s="87"/>
      <c r="R344" s="87"/>
      <c r="S344" s="87"/>
      <c r="T344" s="87"/>
      <c r="U344" s="87"/>
      <c r="V344" s="87"/>
      <c r="W344" s="87"/>
    </row>
    <row r="345" spans="1:23" ht="13.2" x14ac:dyDescent="0.25">
      <c r="A345" s="59">
        <v>137</v>
      </c>
      <c r="B345" s="60" t="s">
        <v>754</v>
      </c>
      <c r="C345" s="52"/>
      <c r="D345" s="52"/>
      <c r="E345" s="59" t="s">
        <v>12</v>
      </c>
      <c r="F345" s="59">
        <v>1700</v>
      </c>
      <c r="G345" s="65"/>
      <c r="H345" s="65"/>
      <c r="I345" s="65"/>
      <c r="J345" s="65"/>
      <c r="K345" s="65"/>
      <c r="L345" s="65"/>
      <c r="M345" s="65"/>
      <c r="N345" s="65"/>
      <c r="O345" s="87"/>
      <c r="P345" s="87"/>
      <c r="Q345" s="87"/>
      <c r="R345" s="87"/>
      <c r="S345" s="87"/>
      <c r="T345" s="87"/>
      <c r="U345" s="87"/>
      <c r="V345" s="87"/>
      <c r="W345" s="87"/>
    </row>
    <row r="346" spans="1:23" ht="13.2" x14ac:dyDescent="0.25">
      <c r="A346" s="59">
        <v>138</v>
      </c>
      <c r="B346" s="60" t="s">
        <v>755</v>
      </c>
      <c r="C346" s="52"/>
      <c r="D346" s="52"/>
      <c r="E346" s="59" t="s">
        <v>12</v>
      </c>
      <c r="F346" s="59">
        <v>750</v>
      </c>
      <c r="G346" s="65"/>
      <c r="H346" s="65"/>
      <c r="I346" s="65"/>
      <c r="J346" s="65"/>
      <c r="K346" s="65"/>
      <c r="L346" s="65"/>
      <c r="M346" s="65"/>
      <c r="N346" s="65"/>
      <c r="O346" s="87"/>
      <c r="P346" s="87"/>
      <c r="Q346" s="87"/>
      <c r="R346" s="87"/>
      <c r="S346" s="87"/>
      <c r="T346" s="87"/>
      <c r="U346" s="87"/>
      <c r="V346" s="87"/>
      <c r="W346" s="87"/>
    </row>
    <row r="347" spans="1:23" ht="13.2" x14ac:dyDescent="0.25">
      <c r="A347" s="59">
        <v>139</v>
      </c>
      <c r="B347" s="60" t="s">
        <v>756</v>
      </c>
      <c r="C347" s="9"/>
      <c r="D347" s="9" t="s">
        <v>169</v>
      </c>
      <c r="E347" s="59" t="s">
        <v>12</v>
      </c>
      <c r="F347" s="59">
        <v>0</v>
      </c>
      <c r="G347" s="65"/>
      <c r="H347" s="65"/>
      <c r="I347" s="65"/>
      <c r="J347" s="65"/>
      <c r="K347" s="65"/>
      <c r="L347" s="65"/>
      <c r="M347" s="65"/>
      <c r="N347" s="65"/>
      <c r="O347" s="87"/>
      <c r="P347" s="87"/>
      <c r="Q347" s="87"/>
      <c r="R347" s="87"/>
      <c r="S347" s="87"/>
      <c r="T347" s="87"/>
      <c r="U347" s="87"/>
      <c r="V347" s="87"/>
      <c r="W347" s="87"/>
    </row>
    <row r="348" spans="1:23" ht="13.2" x14ac:dyDescent="0.25">
      <c r="A348" s="59">
        <v>140</v>
      </c>
      <c r="B348" s="60" t="s">
        <v>757</v>
      </c>
      <c r="C348" s="9"/>
      <c r="D348" s="9" t="s">
        <v>169</v>
      </c>
      <c r="E348" s="59" t="s">
        <v>12</v>
      </c>
      <c r="F348" s="59">
        <v>7440</v>
      </c>
      <c r="G348" s="65"/>
      <c r="H348" s="65"/>
      <c r="I348" s="65"/>
      <c r="J348" s="65"/>
      <c r="K348" s="65"/>
      <c r="L348" s="65"/>
      <c r="M348" s="65"/>
      <c r="N348" s="65"/>
      <c r="O348" s="87"/>
      <c r="P348" s="87"/>
      <c r="Q348" s="87"/>
      <c r="R348" s="87"/>
      <c r="S348" s="87"/>
      <c r="T348" s="87"/>
      <c r="U348" s="87"/>
      <c r="V348" s="87"/>
      <c r="W348" s="87"/>
    </row>
    <row r="349" spans="1:23" ht="13.2" x14ac:dyDescent="0.25">
      <c r="A349" s="59">
        <v>141</v>
      </c>
      <c r="B349" s="60" t="s">
        <v>758</v>
      </c>
      <c r="C349" s="52"/>
      <c r="D349" s="52"/>
      <c r="E349" s="59" t="s">
        <v>12</v>
      </c>
      <c r="F349" s="59">
        <v>400</v>
      </c>
      <c r="G349" s="65"/>
      <c r="H349" s="65"/>
      <c r="I349" s="65"/>
      <c r="J349" s="65"/>
      <c r="K349" s="65"/>
      <c r="L349" s="65"/>
      <c r="M349" s="65"/>
      <c r="N349" s="65"/>
      <c r="O349" s="87"/>
      <c r="P349" s="87"/>
      <c r="Q349" s="87"/>
      <c r="R349" s="87"/>
      <c r="S349" s="87"/>
      <c r="T349" s="87"/>
      <c r="U349" s="87"/>
      <c r="V349" s="87"/>
      <c r="W349" s="87"/>
    </row>
    <row r="350" spans="1:23" ht="13.2" x14ac:dyDescent="0.25">
      <c r="A350" s="59">
        <v>142</v>
      </c>
      <c r="B350" s="60" t="s">
        <v>759</v>
      </c>
      <c r="C350" s="52"/>
      <c r="D350" s="52"/>
      <c r="E350" s="59" t="s">
        <v>12</v>
      </c>
      <c r="F350" s="59">
        <v>480</v>
      </c>
      <c r="G350" s="65"/>
      <c r="H350" s="65"/>
      <c r="I350" s="65"/>
      <c r="J350" s="65"/>
      <c r="K350" s="65"/>
      <c r="L350" s="65"/>
      <c r="M350" s="65"/>
      <c r="N350" s="65"/>
      <c r="O350" s="87"/>
      <c r="P350" s="87"/>
      <c r="Q350" s="87"/>
      <c r="R350" s="87"/>
      <c r="S350" s="87"/>
      <c r="T350" s="87"/>
      <c r="U350" s="87"/>
      <c r="V350" s="87"/>
      <c r="W350" s="87"/>
    </row>
    <row r="351" spans="1:23" ht="13.2" x14ac:dyDescent="0.25">
      <c r="A351" s="59">
        <v>143</v>
      </c>
      <c r="B351" s="60" t="s">
        <v>760</v>
      </c>
      <c r="C351" s="52"/>
      <c r="D351" s="52"/>
      <c r="E351" s="59" t="s">
        <v>12</v>
      </c>
      <c r="F351" s="59">
        <v>70</v>
      </c>
      <c r="G351" s="65"/>
      <c r="H351" s="65"/>
      <c r="I351" s="65"/>
      <c r="J351" s="65"/>
      <c r="K351" s="65"/>
      <c r="L351" s="65"/>
      <c r="M351" s="65"/>
      <c r="N351" s="65"/>
      <c r="O351" s="87"/>
      <c r="P351" s="87"/>
      <c r="Q351" s="87"/>
      <c r="R351" s="87"/>
      <c r="S351" s="87"/>
      <c r="T351" s="87"/>
      <c r="U351" s="87"/>
      <c r="V351" s="87"/>
      <c r="W351" s="87"/>
    </row>
    <row r="352" spans="1:23" ht="13.2" x14ac:dyDescent="0.25">
      <c r="A352" s="59">
        <v>144</v>
      </c>
      <c r="B352" s="60" t="s">
        <v>761</v>
      </c>
      <c r="C352" s="52"/>
      <c r="D352" s="52"/>
      <c r="E352" s="59" t="s">
        <v>12</v>
      </c>
      <c r="F352" s="59">
        <v>380</v>
      </c>
      <c r="G352" s="65"/>
      <c r="H352" s="65"/>
      <c r="I352" s="65"/>
      <c r="J352" s="65"/>
      <c r="K352" s="65"/>
      <c r="L352" s="65"/>
      <c r="M352" s="65"/>
      <c r="N352" s="65"/>
      <c r="O352" s="87"/>
      <c r="P352" s="87"/>
      <c r="Q352" s="87"/>
      <c r="R352" s="87"/>
      <c r="S352" s="87"/>
      <c r="T352" s="87"/>
      <c r="U352" s="87"/>
      <c r="V352" s="87"/>
      <c r="W352" s="87"/>
    </row>
    <row r="353" spans="1:23" ht="13.2" x14ac:dyDescent="0.25">
      <c r="A353" s="59">
        <v>145</v>
      </c>
      <c r="B353" s="60" t="s">
        <v>762</v>
      </c>
      <c r="C353" s="52"/>
      <c r="D353" s="52"/>
      <c r="E353" s="59" t="s">
        <v>12</v>
      </c>
      <c r="F353" s="59">
        <v>580</v>
      </c>
      <c r="G353" s="65"/>
      <c r="H353" s="65"/>
      <c r="I353" s="65"/>
      <c r="J353" s="65"/>
      <c r="K353" s="65"/>
      <c r="L353" s="65"/>
      <c r="M353" s="65"/>
      <c r="N353" s="65"/>
      <c r="O353" s="87"/>
      <c r="P353" s="87"/>
      <c r="Q353" s="87"/>
      <c r="R353" s="87"/>
      <c r="S353" s="87"/>
      <c r="T353" s="87"/>
      <c r="U353" s="87"/>
      <c r="V353" s="87"/>
      <c r="W353" s="87"/>
    </row>
    <row r="354" spans="1:23" ht="26.4" x14ac:dyDescent="0.25">
      <c r="A354" s="59">
        <v>146</v>
      </c>
      <c r="B354" s="60" t="s">
        <v>763</v>
      </c>
      <c r="C354" s="52"/>
      <c r="D354" s="52"/>
      <c r="E354" s="59" t="s">
        <v>12</v>
      </c>
      <c r="F354" s="59">
        <v>1600</v>
      </c>
      <c r="G354" s="65"/>
      <c r="H354" s="65"/>
      <c r="I354" s="65"/>
      <c r="J354" s="65"/>
      <c r="K354" s="65"/>
      <c r="L354" s="65"/>
      <c r="M354" s="65"/>
      <c r="N354" s="65"/>
      <c r="O354" s="87"/>
      <c r="P354" s="87"/>
      <c r="Q354" s="87"/>
      <c r="R354" s="87"/>
      <c r="S354" s="87"/>
      <c r="T354" s="87"/>
      <c r="U354" s="87"/>
      <c r="V354" s="87"/>
      <c r="W354" s="87"/>
    </row>
    <row r="355" spans="1:23" ht="13.2" x14ac:dyDescent="0.25">
      <c r="A355" s="59">
        <v>147</v>
      </c>
      <c r="B355" s="60" t="s">
        <v>764</v>
      </c>
      <c r="C355" s="52"/>
      <c r="D355" s="52"/>
      <c r="E355" s="59" t="s">
        <v>12</v>
      </c>
      <c r="F355" s="59">
        <v>200</v>
      </c>
      <c r="G355" s="65"/>
      <c r="H355" s="65"/>
      <c r="I355" s="65"/>
      <c r="J355" s="65"/>
      <c r="K355" s="65"/>
      <c r="L355" s="65"/>
      <c r="M355" s="65"/>
      <c r="N355" s="65"/>
      <c r="O355" s="87"/>
      <c r="P355" s="87"/>
      <c r="Q355" s="87"/>
      <c r="R355" s="87"/>
      <c r="S355" s="87"/>
      <c r="T355" s="87"/>
      <c r="U355" s="87"/>
      <c r="V355" s="87"/>
      <c r="W355" s="87"/>
    </row>
    <row r="356" spans="1:23" ht="13.2" x14ac:dyDescent="0.25">
      <c r="A356" s="59">
        <v>148</v>
      </c>
      <c r="B356" s="60" t="s">
        <v>765</v>
      </c>
      <c r="C356" s="52"/>
      <c r="D356" s="52"/>
      <c r="E356" s="59" t="s">
        <v>12</v>
      </c>
      <c r="F356" s="59">
        <v>232</v>
      </c>
      <c r="G356" s="65"/>
      <c r="H356" s="65"/>
      <c r="I356" s="65"/>
      <c r="J356" s="65"/>
      <c r="K356" s="65"/>
      <c r="L356" s="65"/>
      <c r="M356" s="65"/>
      <c r="N356" s="65"/>
      <c r="O356" s="87"/>
      <c r="P356" s="87"/>
      <c r="Q356" s="87"/>
      <c r="R356" s="87"/>
      <c r="S356" s="87"/>
      <c r="T356" s="87"/>
      <c r="U356" s="87"/>
      <c r="V356" s="87"/>
      <c r="W356" s="87"/>
    </row>
    <row r="357" spans="1:23" ht="13.2" x14ac:dyDescent="0.25">
      <c r="A357" s="59">
        <v>149</v>
      </c>
      <c r="B357" s="60" t="s">
        <v>766</v>
      </c>
      <c r="C357" s="52"/>
      <c r="D357" s="52"/>
      <c r="E357" s="59" t="s">
        <v>12</v>
      </c>
      <c r="F357" s="59">
        <v>1200</v>
      </c>
      <c r="G357" s="65"/>
      <c r="H357" s="65"/>
      <c r="I357" s="65"/>
      <c r="J357" s="65"/>
      <c r="K357" s="65"/>
      <c r="L357" s="65"/>
      <c r="M357" s="65"/>
      <c r="N357" s="65"/>
      <c r="O357" s="87"/>
      <c r="P357" s="87"/>
      <c r="Q357" s="87"/>
      <c r="R357" s="87"/>
      <c r="S357" s="87"/>
      <c r="T357" s="87"/>
      <c r="U357" s="87"/>
      <c r="V357" s="87"/>
      <c r="W357" s="87"/>
    </row>
    <row r="358" spans="1:23" ht="13.2" x14ac:dyDescent="0.25">
      <c r="A358" s="59">
        <v>150</v>
      </c>
      <c r="B358" s="60" t="s">
        <v>767</v>
      </c>
      <c r="C358" s="52"/>
      <c r="D358" s="52"/>
      <c r="E358" s="59" t="s">
        <v>12</v>
      </c>
      <c r="F358" s="67">
        <v>450</v>
      </c>
      <c r="G358" s="65"/>
      <c r="H358" s="65"/>
      <c r="I358" s="65"/>
      <c r="J358" s="65"/>
      <c r="K358" s="65"/>
      <c r="L358" s="65"/>
      <c r="M358" s="65"/>
      <c r="N358" s="65"/>
      <c r="O358" s="87"/>
      <c r="P358" s="87"/>
      <c r="Q358" s="87"/>
      <c r="R358" s="87"/>
      <c r="S358" s="87"/>
      <c r="T358" s="87"/>
      <c r="U358" s="87"/>
      <c r="V358" s="87"/>
      <c r="W358" s="87"/>
    </row>
    <row r="359" spans="1:23" ht="13.2" x14ac:dyDescent="0.25">
      <c r="A359" s="59">
        <v>151</v>
      </c>
      <c r="B359" s="60" t="s">
        <v>768</v>
      </c>
      <c r="C359" s="9"/>
      <c r="D359" s="9" t="s">
        <v>170</v>
      </c>
      <c r="E359" s="59" t="s">
        <v>12</v>
      </c>
      <c r="F359" s="67">
        <v>0</v>
      </c>
      <c r="G359" s="65"/>
      <c r="H359" s="65"/>
      <c r="I359" s="65"/>
      <c r="J359" s="65"/>
      <c r="K359" s="65"/>
      <c r="L359" s="65"/>
      <c r="M359" s="65"/>
      <c r="N359" s="65"/>
      <c r="O359" s="87"/>
      <c r="P359" s="87"/>
      <c r="Q359" s="87"/>
      <c r="R359" s="87"/>
      <c r="S359" s="87"/>
      <c r="T359" s="87"/>
      <c r="U359" s="87"/>
      <c r="V359" s="87"/>
      <c r="W359" s="87"/>
    </row>
    <row r="360" spans="1:23" ht="13.2" x14ac:dyDescent="0.25">
      <c r="A360" s="141">
        <v>152</v>
      </c>
      <c r="B360" s="60" t="s">
        <v>769</v>
      </c>
      <c r="C360" s="9"/>
      <c r="D360" s="9" t="s">
        <v>170</v>
      </c>
      <c r="E360" s="59" t="s">
        <v>12</v>
      </c>
      <c r="F360" s="59">
        <v>2683</v>
      </c>
      <c r="G360" s="65"/>
      <c r="H360" s="65"/>
      <c r="I360" s="65"/>
      <c r="J360" s="65"/>
      <c r="K360" s="65"/>
      <c r="L360" s="65"/>
      <c r="M360" s="65"/>
      <c r="N360" s="65"/>
      <c r="O360" s="87"/>
      <c r="P360" s="87"/>
      <c r="Q360" s="87"/>
      <c r="R360" s="87"/>
      <c r="S360" s="87"/>
      <c r="T360" s="87"/>
      <c r="U360" s="87"/>
      <c r="V360" s="87"/>
      <c r="W360" s="87"/>
    </row>
    <row r="361" spans="1:23" ht="13.2" x14ac:dyDescent="0.25">
      <c r="A361" s="141">
        <v>153</v>
      </c>
      <c r="B361" s="60" t="s">
        <v>770</v>
      </c>
      <c r="C361" s="52"/>
      <c r="D361" s="52"/>
      <c r="E361" s="59" t="s">
        <v>12</v>
      </c>
      <c r="F361" s="59">
        <v>480</v>
      </c>
      <c r="G361" s="65"/>
      <c r="H361" s="65"/>
      <c r="I361" s="65"/>
      <c r="J361" s="65"/>
      <c r="K361" s="65"/>
      <c r="L361" s="65"/>
      <c r="M361" s="65"/>
      <c r="N361" s="65"/>
      <c r="O361" s="87"/>
      <c r="P361" s="87"/>
      <c r="Q361" s="87"/>
      <c r="R361" s="87"/>
      <c r="S361" s="87"/>
      <c r="T361" s="87"/>
      <c r="U361" s="87"/>
      <c r="V361" s="87"/>
      <c r="W361" s="87"/>
    </row>
    <row r="362" spans="1:23" ht="13.2" x14ac:dyDescent="0.25">
      <c r="A362" s="59">
        <v>154</v>
      </c>
      <c r="B362" s="60" t="s">
        <v>771</v>
      </c>
      <c r="C362" s="52"/>
      <c r="D362" s="52"/>
      <c r="E362" s="59" t="s">
        <v>12</v>
      </c>
      <c r="F362" s="67">
        <v>30</v>
      </c>
      <c r="G362" s="65"/>
      <c r="H362" s="65"/>
      <c r="I362" s="65"/>
      <c r="J362" s="65"/>
      <c r="K362" s="65"/>
      <c r="L362" s="65"/>
      <c r="M362" s="65"/>
      <c r="N362" s="65"/>
      <c r="O362" s="87"/>
      <c r="P362" s="87"/>
      <c r="Q362" s="87"/>
      <c r="R362" s="87"/>
      <c r="S362" s="87"/>
      <c r="T362" s="87"/>
      <c r="U362" s="87"/>
      <c r="V362" s="87"/>
      <c r="W362" s="87"/>
    </row>
    <row r="363" spans="1:23" ht="13.2" x14ac:dyDescent="0.25">
      <c r="A363" s="59">
        <v>155</v>
      </c>
      <c r="B363" s="60" t="s">
        <v>772</v>
      </c>
      <c r="C363" s="52"/>
      <c r="D363" s="52"/>
      <c r="E363" s="59" t="s">
        <v>12</v>
      </c>
      <c r="F363" s="59">
        <v>1100</v>
      </c>
      <c r="G363" s="65"/>
      <c r="H363" s="65"/>
      <c r="I363" s="123"/>
      <c r="J363" s="123"/>
      <c r="K363" s="123"/>
      <c r="L363" s="123"/>
      <c r="M363" s="123"/>
      <c r="N363" s="65"/>
      <c r="O363" s="87"/>
      <c r="P363" s="87"/>
      <c r="Q363" s="87"/>
      <c r="R363" s="87"/>
      <c r="S363" s="87"/>
      <c r="T363" s="87"/>
      <c r="U363" s="87"/>
      <c r="V363" s="87"/>
      <c r="W363" s="87"/>
    </row>
    <row r="364" spans="1:23" ht="13.2" x14ac:dyDescent="0.25">
      <c r="A364" s="59">
        <v>156</v>
      </c>
      <c r="B364" s="60" t="s">
        <v>773</v>
      </c>
      <c r="C364" s="52"/>
      <c r="D364" s="52"/>
      <c r="E364" s="59" t="s">
        <v>12</v>
      </c>
      <c r="F364" s="59">
        <v>2330</v>
      </c>
      <c r="G364" s="65"/>
      <c r="H364" s="65"/>
      <c r="I364" s="65"/>
      <c r="J364" s="65"/>
      <c r="K364" s="65"/>
      <c r="L364" s="65"/>
      <c r="M364" s="65"/>
      <c r="N364" s="65"/>
      <c r="O364" s="87"/>
      <c r="P364" s="87"/>
      <c r="Q364" s="87"/>
      <c r="R364" s="87"/>
      <c r="S364" s="87"/>
      <c r="T364" s="87"/>
      <c r="U364" s="87"/>
      <c r="V364" s="87"/>
      <c r="W364" s="87"/>
    </row>
    <row r="365" spans="1:23" ht="13.2" x14ac:dyDescent="0.25">
      <c r="A365" s="59">
        <v>157</v>
      </c>
      <c r="B365" s="60" t="s">
        <v>774</v>
      </c>
      <c r="C365" s="52"/>
      <c r="D365" s="52"/>
      <c r="E365" s="59" t="s">
        <v>12</v>
      </c>
      <c r="F365" s="59">
        <v>4040</v>
      </c>
      <c r="G365" s="65"/>
      <c r="H365" s="65"/>
      <c r="I365" s="123"/>
      <c r="J365" s="123"/>
      <c r="K365" s="123"/>
      <c r="L365" s="123"/>
      <c r="M365" s="123"/>
      <c r="N365" s="65"/>
      <c r="O365" s="87"/>
      <c r="P365" s="87"/>
      <c r="Q365" s="87"/>
      <c r="R365" s="87"/>
      <c r="S365" s="87"/>
      <c r="T365" s="87"/>
      <c r="U365" s="87"/>
      <c r="V365" s="87"/>
      <c r="W365" s="87"/>
    </row>
    <row r="366" spans="1:23" ht="13.2" x14ac:dyDescent="0.25">
      <c r="A366" s="59">
        <v>158</v>
      </c>
      <c r="B366" s="60" t="s">
        <v>775</v>
      </c>
      <c r="C366" s="52"/>
      <c r="D366" s="52"/>
      <c r="E366" s="59" t="s">
        <v>12</v>
      </c>
      <c r="F366" s="59">
        <v>0</v>
      </c>
      <c r="G366" s="65"/>
      <c r="H366" s="65"/>
      <c r="I366" s="123"/>
      <c r="J366" s="123"/>
      <c r="K366" s="123"/>
      <c r="L366" s="123"/>
      <c r="M366" s="123"/>
      <c r="N366" s="65"/>
      <c r="O366" s="87"/>
      <c r="P366" s="87"/>
      <c r="Q366" s="87"/>
      <c r="R366" s="87"/>
      <c r="S366" s="87"/>
      <c r="T366" s="87"/>
      <c r="U366" s="87"/>
      <c r="V366" s="87"/>
      <c r="W366" s="87"/>
    </row>
    <row r="367" spans="1:23" ht="13.2" x14ac:dyDescent="0.25">
      <c r="A367" s="59">
        <v>159</v>
      </c>
      <c r="B367" s="60" t="s">
        <v>776</v>
      </c>
      <c r="C367" s="52"/>
      <c r="D367" s="52"/>
      <c r="E367" s="59" t="s">
        <v>12</v>
      </c>
      <c r="F367" s="59">
        <v>250</v>
      </c>
      <c r="G367" s="65"/>
      <c r="H367" s="65"/>
      <c r="I367" s="65"/>
      <c r="J367" s="65"/>
      <c r="K367" s="65"/>
      <c r="L367" s="65"/>
      <c r="M367" s="65"/>
      <c r="N367" s="65"/>
      <c r="O367" s="87"/>
      <c r="P367" s="87"/>
      <c r="Q367" s="87"/>
      <c r="R367" s="87"/>
      <c r="S367" s="87"/>
      <c r="T367" s="87"/>
      <c r="U367" s="87"/>
      <c r="V367" s="87"/>
      <c r="W367" s="87"/>
    </row>
    <row r="368" spans="1:23" ht="13.2" x14ac:dyDescent="0.25">
      <c r="A368" s="59">
        <v>160</v>
      </c>
      <c r="B368" s="60" t="s">
        <v>777</v>
      </c>
      <c r="C368" s="9"/>
      <c r="D368" s="9" t="s">
        <v>171</v>
      </c>
      <c r="E368" s="59" t="s">
        <v>12</v>
      </c>
      <c r="F368" s="65"/>
      <c r="G368" s="65"/>
      <c r="H368" s="65"/>
      <c r="I368" s="65"/>
      <c r="J368" s="65"/>
      <c r="K368" s="65"/>
      <c r="L368" s="65"/>
      <c r="M368" s="65"/>
      <c r="N368" s="65"/>
      <c r="O368" s="87"/>
      <c r="P368" s="87"/>
      <c r="Q368" s="87"/>
      <c r="R368" s="87"/>
      <c r="S368" s="87"/>
      <c r="T368" s="87"/>
      <c r="U368" s="87"/>
      <c r="V368" s="87"/>
      <c r="W368" s="87"/>
    </row>
    <row r="369" spans="1:23" ht="13.2" x14ac:dyDescent="0.25">
      <c r="A369" s="59">
        <v>161</v>
      </c>
      <c r="B369" s="60" t="s">
        <v>778</v>
      </c>
      <c r="C369" s="9"/>
      <c r="D369" s="9" t="s">
        <v>172</v>
      </c>
      <c r="E369" s="59" t="s">
        <v>12</v>
      </c>
      <c r="F369" s="65"/>
      <c r="G369" s="65"/>
      <c r="H369" s="65"/>
      <c r="I369" s="65"/>
      <c r="J369" s="65"/>
      <c r="K369" s="65"/>
      <c r="L369" s="65"/>
      <c r="M369" s="65"/>
      <c r="N369" s="65"/>
      <c r="O369" s="87"/>
      <c r="P369" s="87"/>
      <c r="Q369" s="87"/>
      <c r="R369" s="87"/>
      <c r="S369" s="87"/>
      <c r="T369" s="87"/>
      <c r="U369" s="87"/>
      <c r="V369" s="87"/>
      <c r="W369" s="87"/>
    </row>
    <row r="370" spans="1:23" ht="13.2" x14ac:dyDescent="0.25">
      <c r="A370" s="59">
        <v>162</v>
      </c>
      <c r="B370" s="60" t="s">
        <v>779</v>
      </c>
      <c r="C370" s="9"/>
      <c r="D370" s="9" t="s">
        <v>173</v>
      </c>
      <c r="E370" s="59" t="s">
        <v>12</v>
      </c>
      <c r="F370" s="65"/>
      <c r="G370" s="65"/>
      <c r="H370" s="65"/>
      <c r="I370" s="65"/>
      <c r="J370" s="59">
        <v>20</v>
      </c>
      <c r="K370" s="59">
        <v>20</v>
      </c>
      <c r="L370" s="59">
        <v>567</v>
      </c>
      <c r="M370" s="59">
        <v>885</v>
      </c>
      <c r="N370" s="65"/>
      <c r="O370" s="87"/>
      <c r="P370" s="87"/>
      <c r="Q370" s="87"/>
      <c r="R370" s="87"/>
      <c r="S370" s="87"/>
      <c r="T370" s="87"/>
      <c r="U370" s="87"/>
      <c r="V370" s="87"/>
      <c r="W370" s="87"/>
    </row>
    <row r="371" spans="1:23" ht="13.2" x14ac:dyDescent="0.25">
      <c r="A371" s="61">
        <v>163</v>
      </c>
      <c r="B371" s="60" t="s">
        <v>780</v>
      </c>
      <c r="C371" s="9"/>
      <c r="D371" s="9" t="s">
        <v>174</v>
      </c>
      <c r="E371" s="59" t="s">
        <v>12</v>
      </c>
      <c r="F371" s="64"/>
      <c r="G371" s="64"/>
      <c r="H371" s="64"/>
      <c r="I371" s="64"/>
      <c r="J371" s="64"/>
      <c r="K371" s="64"/>
      <c r="L371" s="64"/>
      <c r="M371" s="64"/>
      <c r="N371" s="64"/>
      <c r="O371" s="87"/>
      <c r="P371" s="87"/>
      <c r="Q371" s="87"/>
      <c r="R371" s="87"/>
      <c r="S371" s="87"/>
      <c r="T371" s="87"/>
      <c r="U371" s="87"/>
      <c r="V371" s="87"/>
      <c r="W371" s="87"/>
    </row>
    <row r="372" spans="1:23" ht="13.2" x14ac:dyDescent="0.25">
      <c r="A372" s="61">
        <v>164</v>
      </c>
      <c r="B372" s="60" t="s">
        <v>781</v>
      </c>
      <c r="C372" s="9"/>
      <c r="D372" s="9" t="s">
        <v>174</v>
      </c>
      <c r="E372" s="59" t="s">
        <v>12</v>
      </c>
      <c r="F372" s="64"/>
      <c r="G372" s="64"/>
      <c r="H372" s="64"/>
      <c r="I372" s="64"/>
      <c r="J372" s="64"/>
      <c r="K372" s="64"/>
      <c r="L372" s="64"/>
      <c r="M372" s="64"/>
      <c r="N372" s="64"/>
      <c r="O372" s="87"/>
      <c r="P372" s="87"/>
      <c r="Q372" s="87"/>
      <c r="R372" s="87"/>
      <c r="S372" s="87"/>
      <c r="T372" s="87"/>
      <c r="U372" s="87"/>
      <c r="V372" s="87"/>
      <c r="W372" s="87"/>
    </row>
    <row r="373" spans="1:23" ht="13.2" x14ac:dyDescent="0.25">
      <c r="A373" s="61">
        <v>165</v>
      </c>
      <c r="B373" s="60" t="s">
        <v>782</v>
      </c>
      <c r="C373" s="9"/>
      <c r="D373" s="9" t="s">
        <v>174</v>
      </c>
      <c r="E373" s="59" t="s">
        <v>12</v>
      </c>
      <c r="F373" s="64"/>
      <c r="G373" s="64"/>
      <c r="H373" s="64"/>
      <c r="I373" s="64"/>
      <c r="J373" s="64"/>
      <c r="K373" s="64"/>
      <c r="L373" s="64"/>
      <c r="M373" s="64"/>
      <c r="N373" s="64"/>
      <c r="O373" s="87"/>
      <c r="P373" s="87"/>
      <c r="Q373" s="87"/>
      <c r="R373" s="87"/>
      <c r="S373" s="87"/>
      <c r="T373" s="87"/>
      <c r="U373" s="87"/>
      <c r="V373" s="87"/>
      <c r="W373" s="87"/>
    </row>
    <row r="374" spans="1:23" ht="13.2" x14ac:dyDescent="0.25">
      <c r="A374" s="59">
        <v>166</v>
      </c>
      <c r="B374" s="60" t="s">
        <v>783</v>
      </c>
      <c r="C374" s="9"/>
      <c r="D374" s="9" t="s">
        <v>175</v>
      </c>
      <c r="E374" s="59" t="s">
        <v>12</v>
      </c>
      <c r="F374" s="65"/>
      <c r="G374" s="65"/>
      <c r="H374" s="65"/>
      <c r="I374" s="59">
        <v>400</v>
      </c>
      <c r="J374" s="59">
        <v>0</v>
      </c>
      <c r="K374" s="59">
        <v>0</v>
      </c>
      <c r="L374" s="59">
        <v>0</v>
      </c>
      <c r="M374" s="59">
        <v>0</v>
      </c>
      <c r="N374" s="61">
        <v>400</v>
      </c>
      <c r="O374" s="87"/>
      <c r="P374" s="87"/>
      <c r="Q374" s="87"/>
      <c r="R374" s="87"/>
      <c r="S374" s="87"/>
      <c r="T374" s="87"/>
      <c r="U374" s="87"/>
      <c r="V374" s="87"/>
      <c r="W374" s="87"/>
    </row>
    <row r="375" spans="1:23" ht="13.2" x14ac:dyDescent="0.25">
      <c r="A375" s="59">
        <v>167</v>
      </c>
      <c r="B375" s="60" t="s">
        <v>784</v>
      </c>
      <c r="C375" s="9"/>
      <c r="D375" s="9" t="s">
        <v>175</v>
      </c>
      <c r="E375" s="59" t="s">
        <v>12</v>
      </c>
      <c r="F375" s="59">
        <v>896</v>
      </c>
      <c r="G375" s="65"/>
      <c r="H375" s="65"/>
      <c r="I375" s="65"/>
      <c r="J375" s="65"/>
      <c r="K375" s="65"/>
      <c r="L375" s="65"/>
      <c r="M375" s="65"/>
      <c r="N375" s="65"/>
      <c r="O375" s="87"/>
      <c r="P375" s="87"/>
      <c r="Q375" s="87"/>
      <c r="R375" s="87"/>
      <c r="S375" s="87"/>
      <c r="T375" s="87"/>
      <c r="U375" s="87"/>
      <c r="V375" s="87"/>
      <c r="W375" s="87"/>
    </row>
    <row r="376" spans="1:23" ht="13.2" x14ac:dyDescent="0.25">
      <c r="A376" s="59">
        <v>168</v>
      </c>
      <c r="B376" s="60" t="s">
        <v>785</v>
      </c>
      <c r="C376" s="53"/>
      <c r="D376" s="53" t="s">
        <v>176</v>
      </c>
      <c r="E376" s="59" t="s">
        <v>12</v>
      </c>
      <c r="F376" s="123"/>
      <c r="G376" s="123"/>
      <c r="H376" s="123"/>
      <c r="I376" s="67">
        <v>2680</v>
      </c>
      <c r="J376" s="67">
        <v>4800</v>
      </c>
      <c r="K376" s="67">
        <v>3970</v>
      </c>
      <c r="L376" s="67">
        <v>3900</v>
      </c>
      <c r="M376" s="123"/>
      <c r="N376" s="123"/>
      <c r="O376" s="87"/>
      <c r="P376" s="87"/>
      <c r="Q376" s="87"/>
      <c r="R376" s="87"/>
      <c r="S376" s="87"/>
      <c r="T376" s="87"/>
      <c r="U376" s="87"/>
      <c r="V376" s="87"/>
      <c r="W376" s="87"/>
    </row>
    <row r="377" spans="1:23" ht="13.2" x14ac:dyDescent="0.25">
      <c r="A377" s="59">
        <v>169</v>
      </c>
      <c r="B377" s="60" t="s">
        <v>786</v>
      </c>
      <c r="C377" s="54"/>
      <c r="D377" s="54" t="s">
        <v>176</v>
      </c>
      <c r="E377" s="59" t="s">
        <v>12</v>
      </c>
      <c r="F377" s="123"/>
      <c r="G377" s="123"/>
      <c r="H377" s="67">
        <v>1000</v>
      </c>
      <c r="I377" s="67">
        <v>2740</v>
      </c>
      <c r="J377" s="67">
        <v>2000</v>
      </c>
      <c r="K377" s="67">
        <v>23557</v>
      </c>
      <c r="L377" s="67">
        <v>1040</v>
      </c>
      <c r="M377" s="123"/>
      <c r="N377" s="123"/>
      <c r="O377" s="87"/>
      <c r="P377" s="87"/>
      <c r="Q377" s="87"/>
      <c r="R377" s="87"/>
      <c r="S377" s="87"/>
      <c r="T377" s="87"/>
      <c r="U377" s="87"/>
      <c r="V377" s="87"/>
      <c r="W377" s="87"/>
    </row>
    <row r="378" spans="1:23" ht="13.2" x14ac:dyDescent="0.25">
      <c r="A378" s="59">
        <v>170</v>
      </c>
      <c r="B378" s="60" t="s">
        <v>787</v>
      </c>
      <c r="C378" s="54"/>
      <c r="D378" s="54" t="s">
        <v>176</v>
      </c>
      <c r="E378" s="59" t="s">
        <v>12</v>
      </c>
      <c r="F378" s="123"/>
      <c r="G378" s="123"/>
      <c r="H378" s="67">
        <v>1430</v>
      </c>
      <c r="I378" s="67">
        <v>1690</v>
      </c>
      <c r="J378" s="67">
        <v>2800</v>
      </c>
      <c r="K378" s="67">
        <v>1126</v>
      </c>
      <c r="L378" s="67">
        <v>1050</v>
      </c>
      <c r="M378" s="123"/>
      <c r="N378" s="123"/>
      <c r="O378" s="87"/>
      <c r="P378" s="87"/>
      <c r="Q378" s="87"/>
      <c r="R378" s="87"/>
      <c r="S378" s="87"/>
      <c r="T378" s="87"/>
      <c r="U378" s="87"/>
      <c r="V378" s="87"/>
      <c r="W378" s="87"/>
    </row>
    <row r="379" spans="1:23" ht="13.2" x14ac:dyDescent="0.25">
      <c r="A379" s="59">
        <v>171</v>
      </c>
      <c r="B379" s="60" t="s">
        <v>788</v>
      </c>
      <c r="C379" s="54"/>
      <c r="D379" s="54" t="s">
        <v>176</v>
      </c>
      <c r="E379" s="59" t="s">
        <v>12</v>
      </c>
      <c r="F379" s="123"/>
      <c r="G379" s="123"/>
      <c r="H379" s="123"/>
      <c r="I379" s="123"/>
      <c r="J379" s="123"/>
      <c r="K379" s="123"/>
      <c r="L379" s="123"/>
      <c r="M379" s="123"/>
      <c r="N379" s="123"/>
      <c r="O379" s="87"/>
      <c r="P379" s="87"/>
      <c r="Q379" s="87"/>
      <c r="R379" s="87"/>
      <c r="S379" s="87"/>
      <c r="T379" s="87"/>
      <c r="U379" s="87"/>
      <c r="V379" s="87"/>
      <c r="W379" s="87"/>
    </row>
    <row r="380" spans="1:23" ht="13.2" x14ac:dyDescent="0.25">
      <c r="A380" s="59">
        <v>172</v>
      </c>
      <c r="B380" s="60" t="s">
        <v>789</v>
      </c>
      <c r="C380" s="54"/>
      <c r="D380" s="54" t="s">
        <v>176</v>
      </c>
      <c r="E380" s="59" t="s">
        <v>12</v>
      </c>
      <c r="F380" s="123"/>
      <c r="G380" s="123"/>
      <c r="H380" s="123"/>
      <c r="I380" s="123"/>
      <c r="J380" s="123"/>
      <c r="K380" s="123"/>
      <c r="L380" s="123"/>
      <c r="M380" s="123"/>
      <c r="N380" s="123"/>
      <c r="O380" s="87"/>
      <c r="P380" s="87"/>
      <c r="Q380" s="87"/>
      <c r="R380" s="87"/>
      <c r="S380" s="87"/>
      <c r="T380" s="87"/>
      <c r="U380" s="87"/>
      <c r="V380" s="87"/>
      <c r="W380" s="87"/>
    </row>
    <row r="381" spans="1:23" ht="13.2" x14ac:dyDescent="0.25">
      <c r="A381" s="59">
        <v>173</v>
      </c>
      <c r="B381" s="60" t="s">
        <v>790</v>
      </c>
      <c r="C381" s="54"/>
      <c r="D381" s="54" t="s">
        <v>176</v>
      </c>
      <c r="E381" s="59" t="s">
        <v>12</v>
      </c>
      <c r="F381" s="123"/>
      <c r="G381" s="123"/>
      <c r="H381" s="123"/>
      <c r="I381" s="123"/>
      <c r="J381" s="123"/>
      <c r="K381" s="123"/>
      <c r="L381" s="123"/>
      <c r="M381" s="123"/>
      <c r="N381" s="123"/>
      <c r="O381" s="87"/>
      <c r="P381" s="87"/>
      <c r="Q381" s="87"/>
      <c r="R381" s="87"/>
      <c r="S381" s="87"/>
      <c r="T381" s="87"/>
      <c r="U381" s="87"/>
      <c r="V381" s="87"/>
      <c r="W381" s="87"/>
    </row>
    <row r="382" spans="1:23" ht="13.2" x14ac:dyDescent="0.25">
      <c r="A382" s="59">
        <v>174</v>
      </c>
      <c r="B382" s="60" t="s">
        <v>791</v>
      </c>
      <c r="C382" s="54"/>
      <c r="D382" s="54" t="s">
        <v>176</v>
      </c>
      <c r="E382" s="59" t="s">
        <v>12</v>
      </c>
      <c r="F382" s="123"/>
      <c r="G382" s="123"/>
      <c r="H382" s="123"/>
      <c r="I382" s="123"/>
      <c r="J382" s="123"/>
      <c r="K382" s="123"/>
      <c r="L382" s="123"/>
      <c r="M382" s="123"/>
      <c r="N382" s="123"/>
      <c r="O382" s="87"/>
      <c r="P382" s="87"/>
      <c r="Q382" s="87"/>
      <c r="R382" s="87"/>
      <c r="S382" s="87"/>
      <c r="T382" s="87"/>
      <c r="U382" s="87"/>
      <c r="V382" s="87"/>
      <c r="W382" s="87"/>
    </row>
    <row r="383" spans="1:23" ht="13.2" x14ac:dyDescent="0.25">
      <c r="A383" s="59">
        <v>175</v>
      </c>
      <c r="B383" s="60" t="s">
        <v>792</v>
      </c>
      <c r="C383" s="54"/>
      <c r="D383" s="54" t="s">
        <v>176</v>
      </c>
      <c r="E383" s="59" t="s">
        <v>12</v>
      </c>
      <c r="F383" s="123"/>
      <c r="G383" s="123"/>
      <c r="H383" s="123"/>
      <c r="I383" s="123"/>
      <c r="J383" s="123"/>
      <c r="K383" s="123"/>
      <c r="L383" s="123"/>
      <c r="M383" s="123"/>
      <c r="N383" s="123"/>
      <c r="O383" s="87"/>
      <c r="P383" s="87"/>
      <c r="Q383" s="87"/>
      <c r="R383" s="87"/>
      <c r="S383" s="87"/>
      <c r="T383" s="87"/>
      <c r="U383" s="87"/>
      <c r="V383" s="87"/>
      <c r="W383" s="87"/>
    </row>
    <row r="384" spans="1:23" ht="13.2" x14ac:dyDescent="0.25">
      <c r="A384" s="59">
        <v>176</v>
      </c>
      <c r="B384" s="60" t="s">
        <v>793</v>
      </c>
      <c r="C384" s="54"/>
      <c r="D384" s="54" t="s">
        <v>176</v>
      </c>
      <c r="E384" s="59" t="s">
        <v>12</v>
      </c>
      <c r="F384" s="123"/>
      <c r="G384" s="123"/>
      <c r="H384" s="67">
        <v>1910</v>
      </c>
      <c r="I384" s="67">
        <v>2300</v>
      </c>
      <c r="J384" s="67">
        <v>3060</v>
      </c>
      <c r="K384" s="67">
        <v>3540</v>
      </c>
      <c r="L384" s="67">
        <v>1330</v>
      </c>
      <c r="M384" s="123"/>
      <c r="N384" s="123"/>
      <c r="O384" s="87"/>
      <c r="P384" s="87"/>
      <c r="Q384" s="87"/>
      <c r="R384" s="87"/>
      <c r="S384" s="87"/>
      <c r="T384" s="87"/>
      <c r="U384" s="87"/>
      <c r="V384" s="87"/>
      <c r="W384" s="87"/>
    </row>
    <row r="385" spans="1:23" ht="13.2" x14ac:dyDescent="0.25">
      <c r="A385" s="61">
        <v>177</v>
      </c>
      <c r="B385" s="60" t="s">
        <v>794</v>
      </c>
      <c r="C385" s="9"/>
      <c r="D385" s="9" t="s">
        <v>177</v>
      </c>
      <c r="E385" s="59" t="s">
        <v>12</v>
      </c>
      <c r="F385" s="64"/>
      <c r="G385" s="64"/>
      <c r="H385" s="64"/>
      <c r="I385" s="64"/>
      <c r="J385" s="64"/>
      <c r="K385" s="64"/>
      <c r="L385" s="64"/>
      <c r="M385" s="64"/>
      <c r="N385" s="64"/>
      <c r="O385" s="87"/>
      <c r="P385" s="87"/>
      <c r="Q385" s="87"/>
      <c r="R385" s="87"/>
      <c r="S385" s="87"/>
      <c r="T385" s="87"/>
      <c r="U385" s="87"/>
      <c r="V385" s="87"/>
      <c r="W385" s="87"/>
    </row>
    <row r="386" spans="1:23" ht="13.2" x14ac:dyDescent="0.25">
      <c r="A386" s="61">
        <v>178</v>
      </c>
      <c r="B386" s="60" t="s">
        <v>795</v>
      </c>
      <c r="C386" s="9"/>
      <c r="D386" s="9" t="s">
        <v>177</v>
      </c>
      <c r="E386" s="59" t="s">
        <v>12</v>
      </c>
      <c r="F386" s="64"/>
      <c r="G386" s="64"/>
      <c r="H386" s="64"/>
      <c r="I386" s="64"/>
      <c r="J386" s="64"/>
      <c r="K386" s="64"/>
      <c r="L386" s="64"/>
      <c r="M386" s="64"/>
      <c r="N386" s="64"/>
      <c r="O386" s="87"/>
      <c r="P386" s="87"/>
      <c r="Q386" s="87"/>
      <c r="R386" s="87"/>
      <c r="S386" s="87"/>
      <c r="T386" s="87"/>
      <c r="U386" s="87"/>
      <c r="V386" s="87"/>
      <c r="W386" s="87"/>
    </row>
    <row r="387" spans="1:23" ht="13.2" x14ac:dyDescent="0.25">
      <c r="A387" s="61">
        <v>179</v>
      </c>
      <c r="B387" s="60" t="s">
        <v>796</v>
      </c>
      <c r="C387" s="9"/>
      <c r="D387" s="9" t="s">
        <v>177</v>
      </c>
      <c r="E387" s="59" t="s">
        <v>12</v>
      </c>
      <c r="F387" s="64"/>
      <c r="G387" s="64"/>
      <c r="H387" s="64"/>
      <c r="I387" s="64"/>
      <c r="J387" s="64"/>
      <c r="K387" s="64"/>
      <c r="L387" s="64"/>
      <c r="M387" s="64"/>
      <c r="N387" s="64"/>
      <c r="O387" s="87"/>
      <c r="P387" s="87"/>
      <c r="Q387" s="87"/>
      <c r="R387" s="87"/>
      <c r="S387" s="87"/>
      <c r="T387" s="87"/>
      <c r="U387" s="87"/>
      <c r="V387" s="87"/>
      <c r="W387" s="87"/>
    </row>
    <row r="388" spans="1:23" ht="13.2" x14ac:dyDescent="0.25">
      <c r="A388" s="126"/>
      <c r="B388" s="127"/>
      <c r="C388" s="56"/>
      <c r="D388" s="56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87"/>
      <c r="P388" s="87"/>
      <c r="Q388" s="87"/>
      <c r="R388" s="87"/>
      <c r="S388" s="87"/>
      <c r="T388" s="87"/>
      <c r="U388" s="87"/>
      <c r="V388" s="87"/>
      <c r="W388" s="87"/>
    </row>
    <row r="389" spans="1:23" ht="13.2" x14ac:dyDescent="0.25">
      <c r="A389" s="86" t="s">
        <v>0</v>
      </c>
      <c r="B389" s="58" t="s">
        <v>1</v>
      </c>
      <c r="C389" s="44" t="s">
        <v>2</v>
      </c>
      <c r="D389" s="44" t="s">
        <v>3</v>
      </c>
      <c r="E389" s="57" t="s">
        <v>195</v>
      </c>
      <c r="F389" s="57" t="s">
        <v>9</v>
      </c>
      <c r="G389" s="143" t="s">
        <v>14</v>
      </c>
      <c r="H389" s="144" t="s">
        <v>17</v>
      </c>
      <c r="I389" s="144" t="s">
        <v>20</v>
      </c>
      <c r="J389" s="144" t="s">
        <v>23</v>
      </c>
      <c r="K389" s="144" t="s">
        <v>26</v>
      </c>
      <c r="L389" s="144" t="s">
        <v>29</v>
      </c>
      <c r="M389" s="144" t="s">
        <v>33</v>
      </c>
      <c r="N389" s="144" t="s">
        <v>37</v>
      </c>
      <c r="O389" s="87"/>
      <c r="P389" s="87"/>
      <c r="Q389" s="87"/>
      <c r="R389" s="87"/>
      <c r="S389" s="87"/>
      <c r="T389" s="87"/>
      <c r="U389" s="87"/>
      <c r="V389" s="87"/>
      <c r="W389" s="87"/>
    </row>
    <row r="390" spans="1:23" ht="13.2" x14ac:dyDescent="0.25">
      <c r="A390" s="59">
        <v>180</v>
      </c>
      <c r="B390" s="60" t="s">
        <v>797</v>
      </c>
      <c r="C390" s="9"/>
      <c r="D390" s="9" t="s">
        <v>177</v>
      </c>
      <c r="E390" s="59" t="s">
        <v>19</v>
      </c>
      <c r="F390" s="59">
        <v>135</v>
      </c>
      <c r="G390" s="65"/>
      <c r="H390" s="65"/>
      <c r="I390" s="65"/>
      <c r="J390" s="65"/>
      <c r="K390" s="65"/>
      <c r="L390" s="65"/>
      <c r="M390" s="65"/>
      <c r="N390" s="65"/>
      <c r="O390" s="87"/>
      <c r="P390" s="87"/>
      <c r="Q390" s="87"/>
      <c r="R390" s="87"/>
      <c r="S390" s="87"/>
      <c r="T390" s="87"/>
      <c r="U390" s="87"/>
      <c r="V390" s="87"/>
      <c r="W390" s="87"/>
    </row>
    <row r="391" spans="1:23" ht="13.2" x14ac:dyDescent="0.25">
      <c r="A391" s="59">
        <v>181</v>
      </c>
      <c r="B391" s="60" t="s">
        <v>798</v>
      </c>
      <c r="C391" s="54"/>
      <c r="D391" s="54" t="s">
        <v>178</v>
      </c>
      <c r="E391" s="59" t="s">
        <v>19</v>
      </c>
      <c r="F391" s="59">
        <v>65</v>
      </c>
      <c r="G391" s="123"/>
      <c r="H391" s="145"/>
      <c r="I391" s="123"/>
      <c r="J391" s="123"/>
      <c r="K391" s="123"/>
      <c r="L391" s="123"/>
      <c r="M391" s="123"/>
      <c r="N391" s="123"/>
      <c r="O391" s="87"/>
      <c r="P391" s="87"/>
      <c r="Q391" s="87"/>
      <c r="R391" s="87"/>
      <c r="S391" s="87"/>
      <c r="T391" s="87"/>
      <c r="U391" s="87"/>
      <c r="V391" s="87"/>
      <c r="W391" s="87"/>
    </row>
    <row r="392" spans="1:23" ht="13.2" x14ac:dyDescent="0.25">
      <c r="A392" s="59">
        <v>182</v>
      </c>
      <c r="B392" s="60" t="s">
        <v>799</v>
      </c>
      <c r="C392" s="16"/>
      <c r="D392" s="16" t="s">
        <v>178</v>
      </c>
      <c r="E392" s="59" t="s">
        <v>19</v>
      </c>
      <c r="F392" s="123"/>
      <c r="G392" s="65"/>
      <c r="H392" s="65"/>
      <c r="I392" s="59">
        <v>15</v>
      </c>
      <c r="J392" s="59">
        <v>290</v>
      </c>
      <c r="K392" s="59">
        <v>0</v>
      </c>
      <c r="L392" s="65"/>
      <c r="M392" s="65"/>
      <c r="N392" s="65"/>
      <c r="O392" s="87"/>
      <c r="P392" s="87"/>
      <c r="Q392" s="87"/>
      <c r="R392" s="87"/>
      <c r="S392" s="87"/>
      <c r="T392" s="87"/>
      <c r="U392" s="87"/>
      <c r="V392" s="87"/>
      <c r="W392" s="87"/>
    </row>
    <row r="393" spans="1:23" ht="13.2" x14ac:dyDescent="0.25">
      <c r="A393" s="59">
        <v>183</v>
      </c>
      <c r="B393" s="60" t="s">
        <v>800</v>
      </c>
      <c r="C393" s="16"/>
      <c r="D393" s="16" t="s">
        <v>178</v>
      </c>
      <c r="E393" s="59" t="s">
        <v>19</v>
      </c>
      <c r="F393" s="123"/>
      <c r="G393" s="65"/>
      <c r="H393" s="123"/>
      <c r="I393" s="67">
        <v>84</v>
      </c>
      <c r="J393" s="67">
        <v>0</v>
      </c>
      <c r="K393" s="67">
        <v>0</v>
      </c>
      <c r="L393" s="123"/>
      <c r="M393" s="123"/>
      <c r="N393" s="65"/>
      <c r="O393" s="87"/>
      <c r="P393" s="87"/>
      <c r="Q393" s="87"/>
      <c r="R393" s="87"/>
      <c r="S393" s="87"/>
      <c r="T393" s="87"/>
      <c r="U393" s="87"/>
      <c r="V393" s="87"/>
      <c r="W393" s="87"/>
    </row>
    <row r="394" spans="1:23" ht="13.2" x14ac:dyDescent="0.25">
      <c r="A394" s="59">
        <v>184</v>
      </c>
      <c r="B394" s="60" t="s">
        <v>801</v>
      </c>
      <c r="C394" s="16"/>
      <c r="D394" s="16" t="s">
        <v>178</v>
      </c>
      <c r="E394" s="59" t="s">
        <v>19</v>
      </c>
      <c r="F394" s="123"/>
      <c r="G394" s="65"/>
      <c r="H394" s="123"/>
      <c r="I394" s="123"/>
      <c r="J394" s="123"/>
      <c r="K394" s="123"/>
      <c r="L394" s="123"/>
      <c r="M394" s="123"/>
      <c r="N394" s="65"/>
      <c r="O394" s="87"/>
      <c r="P394" s="87"/>
      <c r="Q394" s="87"/>
      <c r="R394" s="87"/>
      <c r="S394" s="87"/>
      <c r="T394" s="87"/>
      <c r="U394" s="87"/>
      <c r="V394" s="87"/>
      <c r="W394" s="87"/>
    </row>
    <row r="395" spans="1:23" ht="13.2" x14ac:dyDescent="0.25">
      <c r="A395" s="59">
        <v>185</v>
      </c>
      <c r="B395" s="60" t="s">
        <v>802</v>
      </c>
      <c r="C395" s="16"/>
      <c r="D395" s="16" t="s">
        <v>178</v>
      </c>
      <c r="E395" s="59" t="s">
        <v>19</v>
      </c>
      <c r="F395" s="123"/>
      <c r="G395" s="65"/>
      <c r="H395" s="123"/>
      <c r="I395" s="123"/>
      <c r="J395" s="123"/>
      <c r="K395" s="123"/>
      <c r="L395" s="123"/>
      <c r="M395" s="123"/>
      <c r="N395" s="65"/>
      <c r="O395" s="87"/>
      <c r="P395" s="87"/>
      <c r="Q395" s="87"/>
      <c r="R395" s="87"/>
      <c r="S395" s="87"/>
      <c r="T395" s="87"/>
      <c r="U395" s="87"/>
      <c r="V395" s="87"/>
      <c r="W395" s="87"/>
    </row>
    <row r="396" spans="1:23" ht="13.2" x14ac:dyDescent="0.25">
      <c r="A396" s="59">
        <v>186</v>
      </c>
      <c r="B396" s="60" t="s">
        <v>803</v>
      </c>
      <c r="C396" s="16"/>
      <c r="D396" s="16" t="s">
        <v>178</v>
      </c>
      <c r="E396" s="59" t="s">
        <v>19</v>
      </c>
      <c r="F396" s="123"/>
      <c r="G396" s="65"/>
      <c r="H396" s="123"/>
      <c r="I396" s="123"/>
      <c r="J396" s="123"/>
      <c r="K396" s="123"/>
      <c r="L396" s="123"/>
      <c r="M396" s="123"/>
      <c r="N396" s="67">
        <v>930</v>
      </c>
      <c r="O396" s="87"/>
      <c r="P396" s="87"/>
      <c r="Q396" s="87"/>
      <c r="R396" s="87"/>
      <c r="S396" s="87"/>
      <c r="T396" s="87"/>
      <c r="U396" s="87"/>
      <c r="V396" s="87"/>
      <c r="W396" s="87"/>
    </row>
    <row r="397" spans="1:23" ht="13.2" x14ac:dyDescent="0.25">
      <c r="A397" s="59">
        <v>187</v>
      </c>
      <c r="B397" s="60" t="s">
        <v>804</v>
      </c>
      <c r="C397" s="16"/>
      <c r="D397" s="16" t="s">
        <v>178</v>
      </c>
      <c r="E397" s="59" t="s">
        <v>19</v>
      </c>
      <c r="F397" s="59">
        <v>150</v>
      </c>
      <c r="G397" s="65"/>
      <c r="H397" s="123"/>
      <c r="I397" s="123"/>
      <c r="J397" s="123"/>
      <c r="K397" s="123"/>
      <c r="L397" s="123"/>
      <c r="M397" s="123"/>
      <c r="N397" s="65"/>
      <c r="O397" s="87"/>
      <c r="P397" s="87"/>
      <c r="Q397" s="87"/>
      <c r="R397" s="87"/>
      <c r="S397" s="87"/>
      <c r="T397" s="87"/>
      <c r="U397" s="87"/>
      <c r="V397" s="87"/>
      <c r="W397" s="87"/>
    </row>
    <row r="398" spans="1:23" ht="13.2" x14ac:dyDescent="0.25">
      <c r="A398" s="59">
        <v>188</v>
      </c>
      <c r="B398" s="60" t="s">
        <v>805</v>
      </c>
      <c r="C398" s="16"/>
      <c r="D398" s="16" t="s">
        <v>178</v>
      </c>
      <c r="E398" s="59" t="s">
        <v>19</v>
      </c>
      <c r="F398" s="59">
        <v>0</v>
      </c>
      <c r="G398" s="65"/>
      <c r="H398" s="123"/>
      <c r="I398" s="123"/>
      <c r="J398" s="123"/>
      <c r="K398" s="123"/>
      <c r="L398" s="123"/>
      <c r="M398" s="123"/>
      <c r="N398" s="65"/>
      <c r="O398" s="87"/>
      <c r="P398" s="87"/>
      <c r="Q398" s="87"/>
      <c r="R398" s="87"/>
      <c r="S398" s="87"/>
      <c r="T398" s="87"/>
      <c r="U398" s="87"/>
      <c r="V398" s="87"/>
      <c r="W398" s="87"/>
    </row>
    <row r="399" spans="1:23" ht="13.2" x14ac:dyDescent="0.25">
      <c r="A399" s="59">
        <v>189</v>
      </c>
      <c r="B399" s="60" t="s">
        <v>806</v>
      </c>
      <c r="C399" s="16"/>
      <c r="D399" s="16" t="s">
        <v>178</v>
      </c>
      <c r="E399" s="59" t="s">
        <v>19</v>
      </c>
      <c r="F399" s="67">
        <v>152</v>
      </c>
      <c r="G399" s="65"/>
      <c r="H399" s="123"/>
      <c r="I399" s="123"/>
      <c r="J399" s="123"/>
      <c r="K399" s="123"/>
      <c r="L399" s="123"/>
      <c r="M399" s="123"/>
      <c r="N399" s="65"/>
      <c r="O399" s="87"/>
      <c r="P399" s="87"/>
      <c r="Q399" s="87"/>
      <c r="R399" s="87"/>
      <c r="S399" s="87"/>
      <c r="T399" s="87"/>
      <c r="U399" s="87"/>
      <c r="V399" s="87"/>
      <c r="W399" s="87"/>
    </row>
    <row r="400" spans="1:23" ht="13.2" x14ac:dyDescent="0.25">
      <c r="A400" s="59">
        <v>190</v>
      </c>
      <c r="B400" s="60" t="s">
        <v>807</v>
      </c>
      <c r="C400" s="9"/>
      <c r="D400" s="9" t="s">
        <v>178</v>
      </c>
      <c r="E400" s="59" t="s">
        <v>19</v>
      </c>
      <c r="F400" s="67">
        <v>96</v>
      </c>
      <c r="G400" s="65"/>
      <c r="H400" s="123"/>
      <c r="I400" s="123"/>
      <c r="J400" s="123"/>
      <c r="K400" s="123"/>
      <c r="L400" s="123"/>
      <c r="M400" s="123"/>
      <c r="N400" s="65"/>
      <c r="O400" s="87"/>
      <c r="P400" s="87"/>
      <c r="Q400" s="87"/>
      <c r="R400" s="87"/>
      <c r="S400" s="87"/>
      <c r="T400" s="87"/>
      <c r="U400" s="87"/>
      <c r="V400" s="87"/>
      <c r="W400" s="87"/>
    </row>
    <row r="401" spans="1:23" ht="13.2" x14ac:dyDescent="0.25">
      <c r="A401" s="59">
        <v>191</v>
      </c>
      <c r="B401" s="60" t="s">
        <v>808</v>
      </c>
      <c r="C401" s="16"/>
      <c r="D401" s="16" t="s">
        <v>178</v>
      </c>
      <c r="E401" s="59" t="s">
        <v>19</v>
      </c>
      <c r="F401" s="67">
        <v>55</v>
      </c>
      <c r="G401" s="65"/>
      <c r="H401" s="123"/>
      <c r="I401" s="123"/>
      <c r="J401" s="123"/>
      <c r="K401" s="123"/>
      <c r="L401" s="123"/>
      <c r="M401" s="123"/>
      <c r="N401" s="65"/>
      <c r="O401" s="87"/>
      <c r="P401" s="87"/>
      <c r="Q401" s="87"/>
      <c r="R401" s="87"/>
      <c r="S401" s="87"/>
      <c r="T401" s="87"/>
      <c r="U401" s="87"/>
      <c r="V401" s="87"/>
      <c r="W401" s="87"/>
    </row>
    <row r="402" spans="1:23" ht="13.2" x14ac:dyDescent="0.25">
      <c r="A402" s="59">
        <v>192</v>
      </c>
      <c r="B402" s="60" t="s">
        <v>809</v>
      </c>
      <c r="C402" s="16"/>
      <c r="D402" s="16" t="s">
        <v>178</v>
      </c>
      <c r="E402" s="59" t="s">
        <v>19</v>
      </c>
      <c r="F402" s="123"/>
      <c r="G402" s="65"/>
      <c r="H402" s="65"/>
      <c r="I402" s="65"/>
      <c r="J402" s="65"/>
      <c r="K402" s="65"/>
      <c r="L402" s="65"/>
      <c r="M402" s="65"/>
      <c r="N402" s="65"/>
      <c r="O402" s="87"/>
      <c r="P402" s="87"/>
      <c r="Q402" s="87"/>
      <c r="R402" s="87"/>
      <c r="S402" s="87"/>
      <c r="T402" s="87"/>
      <c r="U402" s="87"/>
      <c r="V402" s="87"/>
      <c r="W402" s="87"/>
    </row>
    <row r="403" spans="1:23" ht="13.2" x14ac:dyDescent="0.25">
      <c r="A403" s="59">
        <v>193</v>
      </c>
      <c r="B403" s="60" t="s">
        <v>810</v>
      </c>
      <c r="C403" s="16"/>
      <c r="D403" s="16" t="s">
        <v>178</v>
      </c>
      <c r="E403" s="59" t="s">
        <v>19</v>
      </c>
      <c r="F403" s="123"/>
      <c r="G403" s="65"/>
      <c r="H403" s="123"/>
      <c r="I403" s="123"/>
      <c r="J403" s="67">
        <v>160</v>
      </c>
      <c r="K403" s="123"/>
      <c r="L403" s="67">
        <v>10</v>
      </c>
      <c r="M403" s="123"/>
      <c r="N403" s="65"/>
      <c r="O403" s="87"/>
      <c r="P403" s="87"/>
      <c r="Q403" s="87"/>
      <c r="R403" s="87"/>
      <c r="S403" s="87"/>
      <c r="T403" s="87"/>
      <c r="U403" s="87"/>
      <c r="V403" s="87"/>
      <c r="W403" s="87"/>
    </row>
    <row r="404" spans="1:23" ht="13.2" x14ac:dyDescent="0.25">
      <c r="A404" s="59">
        <v>194</v>
      </c>
      <c r="B404" s="60" t="s">
        <v>811</v>
      </c>
      <c r="C404" s="16"/>
      <c r="D404" s="16" t="s">
        <v>178</v>
      </c>
      <c r="E404" s="59" t="s">
        <v>19</v>
      </c>
      <c r="F404" s="123"/>
      <c r="G404" s="65"/>
      <c r="H404" s="123"/>
      <c r="I404" s="123"/>
      <c r="J404" s="67">
        <v>0</v>
      </c>
      <c r="K404" s="67">
        <v>230</v>
      </c>
      <c r="L404" s="67">
        <v>0</v>
      </c>
      <c r="M404" s="123"/>
      <c r="N404" s="65"/>
      <c r="O404" s="87"/>
      <c r="P404" s="87"/>
      <c r="Q404" s="87"/>
      <c r="R404" s="87"/>
      <c r="S404" s="87"/>
      <c r="T404" s="87"/>
      <c r="U404" s="87"/>
      <c r="V404" s="87"/>
      <c r="W404" s="87"/>
    </row>
    <row r="405" spans="1:23" ht="13.2" x14ac:dyDescent="0.25">
      <c r="A405" s="59">
        <v>195</v>
      </c>
      <c r="B405" s="60" t="s">
        <v>812</v>
      </c>
      <c r="C405" s="16"/>
      <c r="D405" s="16" t="s">
        <v>178</v>
      </c>
      <c r="E405" s="59" t="s">
        <v>19</v>
      </c>
      <c r="F405" s="123"/>
      <c r="G405" s="65"/>
      <c r="H405" s="123"/>
      <c r="I405" s="123"/>
      <c r="J405" s="123"/>
      <c r="K405" s="123"/>
      <c r="L405" s="123"/>
      <c r="M405" s="123"/>
      <c r="N405" s="65"/>
      <c r="O405" s="87"/>
      <c r="P405" s="87"/>
      <c r="Q405" s="87"/>
      <c r="R405" s="87"/>
      <c r="S405" s="87"/>
      <c r="T405" s="87"/>
      <c r="U405" s="87"/>
      <c r="V405" s="87"/>
      <c r="W405" s="87"/>
    </row>
    <row r="406" spans="1:23" ht="13.2" x14ac:dyDescent="0.25">
      <c r="A406" s="59">
        <v>196</v>
      </c>
      <c r="B406" s="60" t="s">
        <v>813</v>
      </c>
      <c r="C406" s="16"/>
      <c r="D406" s="16" t="s">
        <v>178</v>
      </c>
      <c r="E406" s="59" t="s">
        <v>19</v>
      </c>
      <c r="F406" s="67">
        <v>15</v>
      </c>
      <c r="G406" s="65"/>
      <c r="H406" s="123"/>
      <c r="I406" s="123"/>
      <c r="J406" s="123"/>
      <c r="K406" s="123"/>
      <c r="L406" s="123"/>
      <c r="M406" s="123"/>
      <c r="N406" s="65"/>
      <c r="O406" s="87"/>
      <c r="P406" s="87"/>
      <c r="Q406" s="87"/>
      <c r="R406" s="87"/>
      <c r="S406" s="87"/>
      <c r="T406" s="87"/>
      <c r="U406" s="87"/>
      <c r="V406" s="87"/>
      <c r="W406" s="87"/>
    </row>
    <row r="407" spans="1:23" ht="13.2" x14ac:dyDescent="0.25">
      <c r="A407" s="59">
        <v>197</v>
      </c>
      <c r="B407" s="60" t="s">
        <v>814</v>
      </c>
      <c r="C407" s="16"/>
      <c r="D407" s="16" t="s">
        <v>178</v>
      </c>
      <c r="E407" s="59" t="s">
        <v>19</v>
      </c>
      <c r="F407" s="123"/>
      <c r="G407" s="65"/>
      <c r="H407" s="123"/>
      <c r="I407" s="123"/>
      <c r="J407" s="123"/>
      <c r="K407" s="123"/>
      <c r="L407" s="123"/>
      <c r="M407" s="123"/>
      <c r="N407" s="65"/>
      <c r="O407" s="87"/>
      <c r="P407" s="87"/>
      <c r="Q407" s="87"/>
      <c r="R407" s="87"/>
      <c r="S407" s="87"/>
      <c r="T407" s="87"/>
      <c r="U407" s="87"/>
      <c r="V407" s="87"/>
      <c r="W407" s="87"/>
    </row>
    <row r="408" spans="1:23" ht="13.2" x14ac:dyDescent="0.25">
      <c r="A408" s="59">
        <v>198</v>
      </c>
      <c r="B408" s="60" t="s">
        <v>815</v>
      </c>
      <c r="C408" s="16"/>
      <c r="D408" s="16" t="s">
        <v>178</v>
      </c>
      <c r="E408" s="59" t="s">
        <v>19</v>
      </c>
      <c r="F408" s="123"/>
      <c r="G408" s="65"/>
      <c r="H408" s="123"/>
      <c r="I408" s="67">
        <v>0</v>
      </c>
      <c r="J408" s="67">
        <v>250</v>
      </c>
      <c r="K408" s="123"/>
      <c r="L408" s="123"/>
      <c r="M408" s="123"/>
      <c r="N408" s="65"/>
      <c r="O408" s="87"/>
      <c r="P408" s="87"/>
      <c r="Q408" s="87"/>
      <c r="R408" s="87"/>
      <c r="S408" s="87"/>
      <c r="T408" s="87"/>
      <c r="U408" s="87"/>
      <c r="V408" s="87"/>
      <c r="W408" s="87"/>
    </row>
    <row r="409" spans="1:23" ht="13.2" x14ac:dyDescent="0.25">
      <c r="A409" s="59">
        <v>199</v>
      </c>
      <c r="B409" s="60" t="s">
        <v>816</v>
      </c>
      <c r="C409" s="16"/>
      <c r="D409" s="16" t="s">
        <v>178</v>
      </c>
      <c r="E409" s="59" t="s">
        <v>19</v>
      </c>
      <c r="F409" s="123"/>
      <c r="G409" s="65"/>
      <c r="H409" s="123"/>
      <c r="I409" s="123"/>
      <c r="J409" s="67">
        <v>12</v>
      </c>
      <c r="K409" s="67">
        <v>50</v>
      </c>
      <c r="L409" s="67">
        <v>34</v>
      </c>
      <c r="M409" s="123"/>
      <c r="N409" s="65"/>
      <c r="O409" s="87"/>
      <c r="P409" s="87"/>
      <c r="Q409" s="87"/>
      <c r="R409" s="87"/>
      <c r="S409" s="87"/>
      <c r="T409" s="87"/>
      <c r="U409" s="87"/>
      <c r="V409" s="87"/>
      <c r="W409" s="87"/>
    </row>
    <row r="410" spans="1:23" ht="13.2" x14ac:dyDescent="0.25">
      <c r="A410" s="59">
        <v>200</v>
      </c>
      <c r="B410" s="60" t="s">
        <v>817</v>
      </c>
      <c r="C410" s="16"/>
      <c r="D410" s="16" t="s">
        <v>178</v>
      </c>
      <c r="E410" s="59" t="s">
        <v>19</v>
      </c>
      <c r="F410" s="67">
        <v>150</v>
      </c>
      <c r="G410" s="65"/>
      <c r="H410" s="65"/>
      <c r="I410" s="65"/>
      <c r="J410" s="65"/>
      <c r="K410" s="65"/>
      <c r="L410" s="65"/>
      <c r="M410" s="65"/>
      <c r="N410" s="65"/>
      <c r="O410" s="87"/>
      <c r="P410" s="87"/>
      <c r="Q410" s="87"/>
      <c r="R410" s="87"/>
      <c r="S410" s="87"/>
      <c r="T410" s="87"/>
      <c r="U410" s="87"/>
      <c r="V410" s="87"/>
      <c r="W410" s="87"/>
    </row>
    <row r="411" spans="1:23" ht="13.2" x14ac:dyDescent="0.25">
      <c r="A411" s="59">
        <v>201</v>
      </c>
      <c r="B411" s="60" t="s">
        <v>818</v>
      </c>
      <c r="C411" s="16"/>
      <c r="D411" s="16" t="s">
        <v>178</v>
      </c>
      <c r="E411" s="59" t="s">
        <v>19</v>
      </c>
      <c r="F411" s="67">
        <v>110</v>
      </c>
      <c r="G411" s="65"/>
      <c r="H411" s="65"/>
      <c r="I411" s="65"/>
      <c r="J411" s="65"/>
      <c r="K411" s="65"/>
      <c r="L411" s="65"/>
      <c r="M411" s="65"/>
      <c r="N411" s="65"/>
      <c r="O411" s="87"/>
      <c r="P411" s="87"/>
      <c r="Q411" s="87"/>
      <c r="R411" s="87"/>
      <c r="S411" s="87"/>
      <c r="T411" s="87"/>
      <c r="U411" s="87"/>
      <c r="V411" s="87"/>
      <c r="W411" s="87"/>
    </row>
    <row r="412" spans="1:23" ht="13.2" x14ac:dyDescent="0.25">
      <c r="A412" s="59">
        <v>202</v>
      </c>
      <c r="B412" s="60" t="s">
        <v>188</v>
      </c>
      <c r="C412" s="16"/>
      <c r="D412" s="16" t="s">
        <v>178</v>
      </c>
      <c r="E412" s="59" t="s">
        <v>19</v>
      </c>
      <c r="F412" s="67">
        <v>0</v>
      </c>
      <c r="G412" s="65"/>
      <c r="H412" s="65"/>
      <c r="I412" s="65"/>
      <c r="J412" s="65"/>
      <c r="K412" s="65"/>
      <c r="L412" s="65"/>
      <c r="M412" s="65"/>
      <c r="N412" s="65"/>
      <c r="O412" s="87"/>
      <c r="P412" s="87"/>
      <c r="Q412" s="87"/>
      <c r="R412" s="87"/>
      <c r="S412" s="87"/>
      <c r="T412" s="87"/>
      <c r="U412" s="87"/>
      <c r="V412" s="87"/>
      <c r="W412" s="87"/>
    </row>
    <row r="413" spans="1:23" ht="13.2" x14ac:dyDescent="0.25">
      <c r="A413" s="59">
        <v>203</v>
      </c>
      <c r="B413" s="60" t="s">
        <v>819</v>
      </c>
      <c r="C413" s="16"/>
      <c r="D413" s="16" t="s">
        <v>178</v>
      </c>
      <c r="E413" s="59" t="s">
        <v>19</v>
      </c>
      <c r="F413" s="123"/>
      <c r="G413" s="65"/>
      <c r="H413" s="65"/>
      <c r="I413" s="65"/>
      <c r="J413" s="65"/>
      <c r="K413" s="65"/>
      <c r="L413" s="65"/>
      <c r="M413" s="65"/>
      <c r="N413" s="65"/>
      <c r="O413" s="87"/>
      <c r="P413" s="87"/>
      <c r="Q413" s="87"/>
      <c r="R413" s="87"/>
      <c r="S413" s="87"/>
      <c r="T413" s="87"/>
      <c r="U413" s="87"/>
      <c r="V413" s="87"/>
      <c r="W413" s="87"/>
    </row>
    <row r="414" spans="1:23" ht="13.2" x14ac:dyDescent="0.25">
      <c r="A414" s="59">
        <v>204</v>
      </c>
      <c r="B414" s="60" t="s">
        <v>820</v>
      </c>
      <c r="C414" s="16"/>
      <c r="D414" s="16" t="s">
        <v>178</v>
      </c>
      <c r="E414" s="59" t="s">
        <v>19</v>
      </c>
      <c r="F414" s="123"/>
      <c r="G414" s="65"/>
      <c r="H414" s="65"/>
      <c r="I414" s="59">
        <v>134</v>
      </c>
      <c r="J414" s="59">
        <v>97</v>
      </c>
      <c r="K414" s="59">
        <v>140</v>
      </c>
      <c r="L414" s="65"/>
      <c r="M414" s="65"/>
      <c r="N414" s="65"/>
      <c r="O414" s="87"/>
      <c r="P414" s="87"/>
      <c r="Q414" s="87"/>
      <c r="R414" s="87"/>
      <c r="S414" s="87"/>
      <c r="T414" s="87"/>
      <c r="U414" s="87"/>
      <c r="V414" s="87"/>
      <c r="W414" s="87"/>
    </row>
    <row r="415" spans="1:23" ht="13.2" x14ac:dyDescent="0.25">
      <c r="A415" s="59">
        <v>205</v>
      </c>
      <c r="B415" s="60" t="s">
        <v>821</v>
      </c>
      <c r="C415" s="16"/>
      <c r="D415" s="16" t="s">
        <v>178</v>
      </c>
      <c r="E415" s="59" t="s">
        <v>19</v>
      </c>
      <c r="F415" s="123"/>
      <c r="G415" s="65"/>
      <c r="H415" s="59">
        <v>176</v>
      </c>
      <c r="I415" s="59">
        <v>25</v>
      </c>
      <c r="J415" s="59">
        <v>311</v>
      </c>
      <c r="K415" s="59">
        <v>200</v>
      </c>
      <c r="L415" s="65"/>
      <c r="M415" s="65"/>
      <c r="N415" s="65"/>
      <c r="O415" s="87"/>
      <c r="P415" s="87"/>
      <c r="Q415" s="87"/>
      <c r="R415" s="87"/>
      <c r="S415" s="87"/>
      <c r="T415" s="87"/>
      <c r="U415" s="87"/>
      <c r="V415" s="87"/>
      <c r="W415" s="87"/>
    </row>
    <row r="416" spans="1:23" ht="13.2" x14ac:dyDescent="0.25">
      <c r="A416" s="59">
        <v>206</v>
      </c>
      <c r="B416" s="60" t="s">
        <v>822</v>
      </c>
      <c r="C416" s="16"/>
      <c r="D416" s="16" t="s">
        <v>178</v>
      </c>
      <c r="E416" s="59" t="s">
        <v>19</v>
      </c>
      <c r="F416" s="59">
        <v>300</v>
      </c>
      <c r="G416" s="65"/>
      <c r="H416" s="65"/>
      <c r="I416" s="65"/>
      <c r="J416" s="65"/>
      <c r="K416" s="65"/>
      <c r="L416" s="65"/>
      <c r="M416" s="65"/>
      <c r="N416" s="65"/>
      <c r="O416" s="87"/>
      <c r="P416" s="87"/>
      <c r="Q416" s="87"/>
      <c r="R416" s="87"/>
      <c r="S416" s="87"/>
      <c r="T416" s="87"/>
      <c r="U416" s="87"/>
      <c r="V416" s="87"/>
      <c r="W416" s="87"/>
    </row>
    <row r="417" spans="1:23" ht="13.2" x14ac:dyDescent="0.25">
      <c r="A417" s="59">
        <v>207</v>
      </c>
      <c r="B417" s="60" t="s">
        <v>823</v>
      </c>
      <c r="C417" s="16"/>
      <c r="D417" s="16" t="s">
        <v>178</v>
      </c>
      <c r="E417" s="59" t="s">
        <v>19</v>
      </c>
      <c r="F417" s="65"/>
      <c r="G417" s="65"/>
      <c r="H417" s="65"/>
      <c r="I417" s="65"/>
      <c r="J417" s="65"/>
      <c r="K417" s="65"/>
      <c r="L417" s="65"/>
      <c r="M417" s="65"/>
      <c r="N417" s="65"/>
      <c r="O417" s="87"/>
      <c r="P417" s="87"/>
      <c r="Q417" s="87"/>
      <c r="R417" s="87"/>
      <c r="S417" s="87"/>
      <c r="T417" s="87"/>
      <c r="U417" s="87"/>
      <c r="V417" s="87"/>
      <c r="W417" s="87"/>
    </row>
    <row r="418" spans="1:23" ht="13.2" x14ac:dyDescent="0.25">
      <c r="A418" s="59">
        <v>208</v>
      </c>
      <c r="B418" s="60" t="s">
        <v>824</v>
      </c>
      <c r="C418" s="16"/>
      <c r="D418" s="16" t="s">
        <v>178</v>
      </c>
      <c r="E418" s="59" t="s">
        <v>19</v>
      </c>
      <c r="F418" s="59">
        <v>80</v>
      </c>
      <c r="G418" s="65"/>
      <c r="H418" s="59">
        <v>30</v>
      </c>
      <c r="I418" s="59">
        <v>0</v>
      </c>
      <c r="J418" s="59">
        <v>5</v>
      </c>
      <c r="K418" s="59">
        <v>50</v>
      </c>
      <c r="L418" s="59">
        <v>350</v>
      </c>
      <c r="M418" s="65"/>
      <c r="N418" s="65"/>
      <c r="O418" s="87"/>
      <c r="P418" s="87"/>
      <c r="Q418" s="87"/>
      <c r="R418" s="87"/>
      <c r="S418" s="87"/>
      <c r="T418" s="87"/>
      <c r="U418" s="87"/>
      <c r="V418" s="87"/>
      <c r="W418" s="87"/>
    </row>
    <row r="419" spans="1:23" ht="13.2" x14ac:dyDescent="0.25">
      <c r="A419" s="59">
        <v>209</v>
      </c>
      <c r="B419" s="60" t="s">
        <v>825</v>
      </c>
      <c r="C419" s="16"/>
      <c r="D419" s="16" t="s">
        <v>178</v>
      </c>
      <c r="E419" s="59" t="s">
        <v>19</v>
      </c>
      <c r="F419" s="65"/>
      <c r="G419" s="65"/>
      <c r="H419" s="65"/>
      <c r="I419" s="65"/>
      <c r="J419" s="59">
        <v>70</v>
      </c>
      <c r="K419" s="65"/>
      <c r="L419" s="65"/>
      <c r="M419" s="65"/>
      <c r="N419" s="65"/>
      <c r="O419" s="87"/>
      <c r="P419" s="87"/>
      <c r="Q419" s="87"/>
      <c r="R419" s="87"/>
      <c r="S419" s="87"/>
      <c r="T419" s="87"/>
      <c r="U419" s="87"/>
      <c r="V419" s="87"/>
      <c r="W419" s="87"/>
    </row>
    <row r="420" spans="1:23" ht="13.2" x14ac:dyDescent="0.25">
      <c r="A420" s="59">
        <v>210</v>
      </c>
      <c r="B420" s="60" t="s">
        <v>826</v>
      </c>
      <c r="C420" s="16"/>
      <c r="D420" s="16" t="s">
        <v>178</v>
      </c>
      <c r="E420" s="59" t="s">
        <v>19</v>
      </c>
      <c r="F420" s="123"/>
      <c r="G420" s="65"/>
      <c r="H420" s="65"/>
      <c r="I420" s="65"/>
      <c r="J420" s="65"/>
      <c r="K420" s="59">
        <v>0</v>
      </c>
      <c r="L420" s="65"/>
      <c r="M420" s="65"/>
      <c r="N420" s="65"/>
      <c r="O420" s="87"/>
      <c r="P420" s="87"/>
      <c r="Q420" s="87"/>
      <c r="R420" s="87"/>
      <c r="S420" s="87"/>
      <c r="T420" s="87"/>
      <c r="U420" s="87"/>
      <c r="V420" s="87"/>
      <c r="W420" s="87"/>
    </row>
    <row r="421" spans="1:23" ht="13.2" x14ac:dyDescent="0.25">
      <c r="A421" s="59">
        <v>211</v>
      </c>
      <c r="B421" s="60" t="s">
        <v>827</v>
      </c>
      <c r="C421" s="16"/>
      <c r="D421" s="16" t="s">
        <v>178</v>
      </c>
      <c r="E421" s="59" t="s">
        <v>19</v>
      </c>
      <c r="F421" s="123"/>
      <c r="G421" s="64"/>
      <c r="H421" s="64"/>
      <c r="I421" s="61">
        <v>430</v>
      </c>
      <c r="J421" s="61">
        <v>0</v>
      </c>
      <c r="K421" s="61">
        <v>284</v>
      </c>
      <c r="L421" s="64"/>
      <c r="M421" s="64"/>
      <c r="N421" s="64"/>
      <c r="O421" s="87"/>
      <c r="P421" s="87"/>
      <c r="Q421" s="87"/>
      <c r="R421" s="87"/>
      <c r="S421" s="87"/>
      <c r="T421" s="87"/>
      <c r="U421" s="87"/>
      <c r="V421" s="87"/>
      <c r="W421" s="87"/>
    </row>
    <row r="422" spans="1:23" ht="13.2" x14ac:dyDescent="0.25">
      <c r="A422" s="59">
        <v>212</v>
      </c>
      <c r="B422" s="60" t="s">
        <v>828</v>
      </c>
      <c r="C422" s="16"/>
      <c r="D422" s="16" t="s">
        <v>178</v>
      </c>
      <c r="E422" s="59" t="s">
        <v>19</v>
      </c>
      <c r="F422" s="123"/>
      <c r="G422" s="64"/>
      <c r="H422" s="64"/>
      <c r="I422" s="64"/>
      <c r="J422" s="61">
        <v>180</v>
      </c>
      <c r="K422" s="64"/>
      <c r="L422" s="61">
        <v>34</v>
      </c>
      <c r="M422" s="61">
        <v>0</v>
      </c>
      <c r="N422" s="64"/>
      <c r="O422" s="87"/>
      <c r="P422" s="87"/>
      <c r="Q422" s="87"/>
      <c r="R422" s="87"/>
      <c r="S422" s="87"/>
      <c r="T422" s="87"/>
      <c r="U422" s="87"/>
      <c r="V422" s="87"/>
      <c r="W422" s="87"/>
    </row>
    <row r="423" spans="1:23" ht="13.2" x14ac:dyDescent="0.25">
      <c r="A423" s="59">
        <v>213</v>
      </c>
      <c r="B423" s="60" t="s">
        <v>829</v>
      </c>
      <c r="C423" s="16"/>
      <c r="D423" s="16" t="s">
        <v>178</v>
      </c>
      <c r="E423" s="59" t="s">
        <v>19</v>
      </c>
      <c r="F423" s="123"/>
      <c r="G423" s="64"/>
      <c r="H423" s="64"/>
      <c r="I423" s="64"/>
      <c r="J423" s="64"/>
      <c r="K423" s="64"/>
      <c r="L423" s="64"/>
      <c r="M423" s="64"/>
      <c r="N423" s="64"/>
      <c r="O423" s="87"/>
      <c r="P423" s="87"/>
      <c r="Q423" s="87"/>
      <c r="R423" s="87"/>
      <c r="S423" s="87"/>
      <c r="T423" s="87"/>
      <c r="U423" s="87"/>
      <c r="V423" s="87"/>
      <c r="W423" s="87"/>
    </row>
    <row r="424" spans="1:23" ht="13.2" x14ac:dyDescent="0.25">
      <c r="A424" s="59">
        <v>214</v>
      </c>
      <c r="B424" s="60" t="s">
        <v>830</v>
      </c>
      <c r="C424" s="9"/>
      <c r="D424" s="9" t="s">
        <v>178</v>
      </c>
      <c r="E424" s="59" t="s">
        <v>19</v>
      </c>
      <c r="F424" s="67">
        <v>110</v>
      </c>
      <c r="G424" s="64"/>
      <c r="H424" s="64"/>
      <c r="I424" s="64"/>
      <c r="J424" s="64"/>
      <c r="K424" s="64"/>
      <c r="L424" s="64"/>
      <c r="M424" s="64"/>
      <c r="N424" s="64"/>
      <c r="O424" s="87"/>
      <c r="P424" s="87"/>
      <c r="Q424" s="87"/>
      <c r="R424" s="87"/>
      <c r="S424" s="87"/>
      <c r="T424" s="87"/>
      <c r="U424" s="87"/>
      <c r="V424" s="87"/>
      <c r="W424" s="87"/>
    </row>
    <row r="425" spans="1:23" ht="13.2" x14ac:dyDescent="0.25">
      <c r="A425" s="59">
        <v>215</v>
      </c>
      <c r="B425" s="60" t="s">
        <v>831</v>
      </c>
      <c r="C425" s="9"/>
      <c r="D425" s="9" t="s">
        <v>178</v>
      </c>
      <c r="E425" s="59" t="s">
        <v>19</v>
      </c>
      <c r="F425" s="123"/>
      <c r="G425" s="64"/>
      <c r="H425" s="64"/>
      <c r="I425" s="64"/>
      <c r="J425" s="64"/>
      <c r="K425" s="64"/>
      <c r="L425" s="64"/>
      <c r="M425" s="64"/>
      <c r="N425" s="64"/>
      <c r="O425" s="87"/>
      <c r="P425" s="87"/>
      <c r="Q425" s="87"/>
      <c r="R425" s="87"/>
      <c r="S425" s="87"/>
      <c r="T425" s="87"/>
      <c r="U425" s="87"/>
      <c r="V425" s="87"/>
      <c r="W425" s="87"/>
    </row>
    <row r="426" spans="1:23" ht="13.2" x14ac:dyDescent="0.25">
      <c r="A426" s="59">
        <v>216</v>
      </c>
      <c r="B426" s="60" t="s">
        <v>832</v>
      </c>
      <c r="C426" s="9"/>
      <c r="D426" s="9" t="s">
        <v>178</v>
      </c>
      <c r="E426" s="59" t="s">
        <v>19</v>
      </c>
      <c r="F426" s="67">
        <v>70</v>
      </c>
      <c r="G426" s="64"/>
      <c r="H426" s="64"/>
      <c r="I426" s="64"/>
      <c r="J426" s="64"/>
      <c r="K426" s="64"/>
      <c r="L426" s="64"/>
      <c r="M426" s="64"/>
      <c r="N426" s="64"/>
      <c r="O426" s="87"/>
      <c r="P426" s="87"/>
      <c r="Q426" s="87"/>
      <c r="R426" s="87"/>
      <c r="S426" s="87"/>
      <c r="T426" s="87"/>
      <c r="U426" s="87"/>
      <c r="V426" s="87"/>
      <c r="W426" s="87"/>
    </row>
    <row r="427" spans="1:23" ht="13.2" x14ac:dyDescent="0.25">
      <c r="A427" s="59">
        <v>217</v>
      </c>
      <c r="B427" s="60" t="s">
        <v>833</v>
      </c>
      <c r="C427" s="9"/>
      <c r="D427" s="9" t="s">
        <v>178</v>
      </c>
      <c r="E427" s="59" t="s">
        <v>19</v>
      </c>
      <c r="F427" s="67">
        <v>14</v>
      </c>
      <c r="G427" s="64"/>
      <c r="H427" s="64"/>
      <c r="I427" s="64"/>
      <c r="J427" s="64"/>
      <c r="K427" s="64"/>
      <c r="L427" s="64"/>
      <c r="M427" s="64"/>
      <c r="N427" s="64"/>
      <c r="O427" s="87"/>
      <c r="P427" s="87"/>
      <c r="Q427" s="87"/>
      <c r="R427" s="87"/>
      <c r="S427" s="87"/>
      <c r="T427" s="87"/>
      <c r="U427" s="87"/>
      <c r="V427" s="87"/>
      <c r="W427" s="87"/>
    </row>
    <row r="428" spans="1:23" ht="13.2" x14ac:dyDescent="0.25">
      <c r="A428" s="59">
        <v>218</v>
      </c>
      <c r="B428" s="60" t="s">
        <v>834</v>
      </c>
      <c r="C428" s="9"/>
      <c r="D428" s="9" t="s">
        <v>178</v>
      </c>
      <c r="E428" s="59" t="s">
        <v>19</v>
      </c>
      <c r="F428" s="67">
        <v>83</v>
      </c>
      <c r="G428" s="64"/>
      <c r="H428" s="64"/>
      <c r="I428" s="64"/>
      <c r="J428" s="64"/>
      <c r="K428" s="64"/>
      <c r="L428" s="64"/>
      <c r="M428" s="64"/>
      <c r="N428" s="64"/>
      <c r="O428" s="87"/>
      <c r="P428" s="87"/>
      <c r="Q428" s="87"/>
      <c r="R428" s="87"/>
      <c r="S428" s="87"/>
      <c r="T428" s="87"/>
      <c r="U428" s="87"/>
      <c r="V428" s="87"/>
      <c r="W428" s="87"/>
    </row>
    <row r="429" spans="1:23" ht="13.2" x14ac:dyDescent="0.25">
      <c r="A429" s="59">
        <v>219</v>
      </c>
      <c r="B429" s="60" t="s">
        <v>835</v>
      </c>
      <c r="C429" s="9"/>
      <c r="D429" s="9" t="s">
        <v>179</v>
      </c>
      <c r="E429" s="59" t="s">
        <v>19</v>
      </c>
      <c r="F429" s="123"/>
      <c r="G429" s="64"/>
      <c r="H429" s="61">
        <v>313</v>
      </c>
      <c r="I429" s="61">
        <v>357</v>
      </c>
      <c r="J429" s="61">
        <v>298</v>
      </c>
      <c r="K429" s="61">
        <v>110</v>
      </c>
      <c r="L429" s="61">
        <v>377</v>
      </c>
      <c r="M429" s="61">
        <v>294</v>
      </c>
      <c r="N429" s="64"/>
      <c r="O429" s="87"/>
      <c r="P429" s="87"/>
      <c r="Q429" s="87"/>
      <c r="R429" s="87"/>
      <c r="S429" s="87"/>
      <c r="T429" s="87"/>
      <c r="U429" s="87"/>
      <c r="V429" s="87"/>
      <c r="W429" s="87"/>
    </row>
    <row r="430" spans="1:23" ht="13.2" x14ac:dyDescent="0.25">
      <c r="A430" s="59">
        <v>220</v>
      </c>
      <c r="B430" s="60" t="s">
        <v>836</v>
      </c>
      <c r="C430" s="9"/>
      <c r="D430" s="9" t="s">
        <v>179</v>
      </c>
      <c r="E430" s="59" t="s">
        <v>19</v>
      </c>
      <c r="F430" s="67">
        <v>90</v>
      </c>
      <c r="G430" s="64"/>
      <c r="H430" s="64"/>
      <c r="I430" s="64"/>
      <c r="J430" s="64"/>
      <c r="K430" s="64"/>
      <c r="L430" s="64"/>
      <c r="M430" s="64"/>
      <c r="N430" s="64"/>
      <c r="O430" s="87"/>
      <c r="P430" s="87"/>
      <c r="Q430" s="87"/>
      <c r="R430" s="87"/>
      <c r="S430" s="87"/>
      <c r="T430" s="87"/>
      <c r="U430" s="87"/>
      <c r="V430" s="87"/>
      <c r="W430" s="87"/>
    </row>
    <row r="431" spans="1:23" ht="13.2" x14ac:dyDescent="0.25">
      <c r="A431" s="59">
        <v>221</v>
      </c>
      <c r="B431" s="60" t="s">
        <v>837</v>
      </c>
      <c r="C431" s="9"/>
      <c r="D431" s="9" t="s">
        <v>179</v>
      </c>
      <c r="E431" s="59" t="s">
        <v>19</v>
      </c>
      <c r="F431" s="67">
        <v>50</v>
      </c>
      <c r="G431" s="64"/>
      <c r="H431" s="64"/>
      <c r="I431" s="64"/>
      <c r="J431" s="64"/>
      <c r="K431" s="64"/>
      <c r="L431" s="64"/>
      <c r="M431" s="64"/>
      <c r="N431" s="64"/>
      <c r="O431" s="87"/>
      <c r="P431" s="87"/>
      <c r="Q431" s="87"/>
      <c r="R431" s="87"/>
      <c r="S431" s="87"/>
      <c r="T431" s="87"/>
      <c r="U431" s="87"/>
      <c r="V431" s="87"/>
      <c r="W431" s="87"/>
    </row>
    <row r="432" spans="1:23" ht="13.2" x14ac:dyDescent="0.25">
      <c r="A432" s="59">
        <v>222</v>
      </c>
      <c r="B432" s="60" t="s">
        <v>838</v>
      </c>
      <c r="C432" s="9"/>
      <c r="D432" s="9" t="s">
        <v>179</v>
      </c>
      <c r="E432" s="59" t="s">
        <v>19</v>
      </c>
      <c r="F432" s="67">
        <v>170</v>
      </c>
      <c r="G432" s="64"/>
      <c r="H432" s="64"/>
      <c r="I432" s="64"/>
      <c r="J432" s="64"/>
      <c r="K432" s="64"/>
      <c r="L432" s="64"/>
      <c r="M432" s="64"/>
      <c r="N432" s="64"/>
      <c r="O432" s="87"/>
      <c r="P432" s="87"/>
      <c r="Q432" s="87"/>
      <c r="R432" s="87"/>
      <c r="S432" s="87"/>
      <c r="T432" s="87"/>
      <c r="U432" s="87"/>
      <c r="V432" s="87"/>
      <c r="W432" s="87"/>
    </row>
    <row r="433" spans="1:23" ht="13.2" x14ac:dyDescent="0.25">
      <c r="A433" s="61">
        <v>223</v>
      </c>
      <c r="B433" s="60" t="s">
        <v>839</v>
      </c>
      <c r="C433" s="9"/>
      <c r="D433" s="9" t="s">
        <v>179</v>
      </c>
      <c r="E433" s="59" t="s">
        <v>19</v>
      </c>
      <c r="F433" s="68"/>
      <c r="G433" s="68"/>
      <c r="H433" s="68"/>
      <c r="I433" s="147">
        <v>43</v>
      </c>
      <c r="J433" s="147">
        <v>30</v>
      </c>
      <c r="K433" s="147">
        <v>37</v>
      </c>
      <c r="L433" s="147">
        <v>37</v>
      </c>
      <c r="M433" s="147">
        <v>220</v>
      </c>
      <c r="N433" s="147">
        <v>240</v>
      </c>
      <c r="O433" s="87"/>
      <c r="P433" s="87"/>
      <c r="Q433" s="87"/>
      <c r="R433" s="87"/>
      <c r="S433" s="87"/>
      <c r="T433" s="87"/>
      <c r="U433" s="87"/>
      <c r="V433" s="87"/>
      <c r="W433" s="87"/>
    </row>
    <row r="434" spans="1:23" ht="13.2" x14ac:dyDescent="0.25">
      <c r="A434" s="61">
        <v>224</v>
      </c>
      <c r="B434" s="60" t="s">
        <v>840</v>
      </c>
      <c r="C434" s="9"/>
      <c r="D434" s="9" t="s">
        <v>179</v>
      </c>
      <c r="E434" s="59" t="s">
        <v>19</v>
      </c>
      <c r="F434" s="68"/>
      <c r="G434" s="68"/>
      <c r="H434" s="68"/>
      <c r="I434" s="147">
        <v>48</v>
      </c>
      <c r="J434" s="147">
        <v>57</v>
      </c>
      <c r="K434" s="147">
        <v>36</v>
      </c>
      <c r="L434" s="147">
        <v>34</v>
      </c>
      <c r="M434" s="147">
        <v>168</v>
      </c>
      <c r="N434" s="147">
        <v>200</v>
      </c>
      <c r="O434" s="87"/>
      <c r="P434" s="87"/>
      <c r="Q434" s="87"/>
      <c r="R434" s="87"/>
      <c r="S434" s="87"/>
      <c r="T434" s="87"/>
      <c r="U434" s="87"/>
      <c r="V434" s="87"/>
      <c r="W434" s="87"/>
    </row>
    <row r="435" spans="1:23" ht="13.2" x14ac:dyDescent="0.25">
      <c r="A435" s="61">
        <v>225</v>
      </c>
      <c r="B435" s="60" t="s">
        <v>841</v>
      </c>
      <c r="C435" s="9"/>
      <c r="D435" s="9" t="s">
        <v>179</v>
      </c>
      <c r="E435" s="59" t="s">
        <v>19</v>
      </c>
      <c r="F435" s="147">
        <v>130</v>
      </c>
      <c r="G435" s="68"/>
      <c r="H435" s="68"/>
      <c r="I435" s="68"/>
      <c r="J435" s="68"/>
      <c r="K435" s="68"/>
      <c r="L435" s="68"/>
      <c r="M435" s="68"/>
      <c r="N435" s="68"/>
      <c r="O435" s="87"/>
      <c r="P435" s="87"/>
      <c r="Q435" s="87"/>
      <c r="R435" s="87"/>
      <c r="S435" s="87"/>
      <c r="T435" s="87"/>
      <c r="U435" s="87"/>
      <c r="V435" s="87"/>
      <c r="W435" s="87"/>
    </row>
    <row r="436" spans="1:23" ht="13.2" x14ac:dyDescent="0.25">
      <c r="A436" s="61">
        <v>226</v>
      </c>
      <c r="B436" s="60" t="s">
        <v>842</v>
      </c>
      <c r="C436" s="9"/>
      <c r="D436" s="9" t="s">
        <v>179</v>
      </c>
      <c r="E436" s="59" t="s">
        <v>19</v>
      </c>
      <c r="F436" s="147">
        <v>0</v>
      </c>
      <c r="G436" s="68"/>
      <c r="H436" s="68"/>
      <c r="I436" s="68"/>
      <c r="J436" s="68"/>
      <c r="K436" s="68"/>
      <c r="L436" s="68"/>
      <c r="M436" s="68"/>
      <c r="N436" s="68"/>
      <c r="O436" s="87"/>
      <c r="P436" s="87"/>
      <c r="Q436" s="87"/>
      <c r="R436" s="87"/>
      <c r="S436" s="87"/>
      <c r="T436" s="87"/>
      <c r="U436" s="87"/>
      <c r="V436" s="87"/>
      <c r="W436" s="87"/>
    </row>
    <row r="437" spans="1:23" ht="13.2" x14ac:dyDescent="0.25">
      <c r="A437" s="126"/>
      <c r="B437" s="127"/>
      <c r="C437" s="56"/>
      <c r="D437" s="56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87"/>
      <c r="P437" s="87"/>
      <c r="Q437" s="87"/>
      <c r="R437" s="87"/>
      <c r="S437" s="87"/>
      <c r="T437" s="87"/>
      <c r="U437" s="87"/>
      <c r="V437" s="87"/>
      <c r="W437" s="87"/>
    </row>
    <row r="438" spans="1:23" ht="13.2" x14ac:dyDescent="0.25">
      <c r="A438" s="86" t="s">
        <v>0</v>
      </c>
      <c r="B438" s="58" t="s">
        <v>1</v>
      </c>
      <c r="C438" s="44" t="s">
        <v>2</v>
      </c>
      <c r="D438" s="44" t="s">
        <v>3</v>
      </c>
      <c r="E438" s="57" t="s">
        <v>195</v>
      </c>
      <c r="F438" s="57" t="s">
        <v>9</v>
      </c>
      <c r="G438" s="144" t="s">
        <v>14</v>
      </c>
      <c r="H438" s="144" t="s">
        <v>17</v>
      </c>
      <c r="I438" s="144" t="s">
        <v>20</v>
      </c>
      <c r="J438" s="144" t="s">
        <v>23</v>
      </c>
      <c r="K438" s="144" t="s">
        <v>26</v>
      </c>
      <c r="L438" s="144" t="s">
        <v>29</v>
      </c>
      <c r="M438" s="144" t="s">
        <v>33</v>
      </c>
      <c r="N438" s="144" t="s">
        <v>37</v>
      </c>
      <c r="O438" s="87"/>
      <c r="P438" s="87"/>
      <c r="Q438" s="87"/>
      <c r="R438" s="87"/>
      <c r="S438" s="87"/>
      <c r="T438" s="87"/>
      <c r="U438" s="87"/>
      <c r="V438" s="87"/>
      <c r="W438" s="87"/>
    </row>
    <row r="439" spans="1:23" ht="13.2" x14ac:dyDescent="0.25">
      <c r="A439" s="59">
        <v>180</v>
      </c>
      <c r="B439" s="60" t="s">
        <v>797</v>
      </c>
      <c r="C439" s="9"/>
      <c r="D439" s="9" t="s">
        <v>177</v>
      </c>
      <c r="E439" s="59" t="s">
        <v>12</v>
      </c>
      <c r="F439" s="65"/>
      <c r="G439" s="65"/>
      <c r="H439" s="65"/>
      <c r="I439" s="65"/>
      <c r="J439" s="65"/>
      <c r="K439" s="65"/>
      <c r="L439" s="65"/>
      <c r="M439" s="65"/>
      <c r="N439" s="65"/>
      <c r="O439" s="87"/>
      <c r="P439" s="87"/>
      <c r="Q439" s="87"/>
      <c r="R439" s="87"/>
      <c r="S439" s="87"/>
      <c r="T439" s="87"/>
      <c r="U439" s="87"/>
      <c r="V439" s="87"/>
      <c r="W439" s="87"/>
    </row>
    <row r="440" spans="1:23" ht="13.2" x14ac:dyDescent="0.25">
      <c r="A440" s="59">
        <v>181</v>
      </c>
      <c r="B440" s="60" t="s">
        <v>798</v>
      </c>
      <c r="C440" s="54"/>
      <c r="D440" s="54" t="s">
        <v>178</v>
      </c>
      <c r="E440" s="59" t="s">
        <v>12</v>
      </c>
      <c r="F440" s="67">
        <v>0</v>
      </c>
      <c r="G440" s="123"/>
      <c r="H440" s="123"/>
      <c r="I440" s="123"/>
      <c r="J440" s="123"/>
      <c r="K440" s="123"/>
      <c r="L440" s="123"/>
      <c r="M440" s="123"/>
      <c r="N440" s="123"/>
      <c r="O440" s="87"/>
      <c r="P440" s="87"/>
      <c r="Q440" s="87"/>
      <c r="R440" s="87"/>
      <c r="S440" s="87"/>
      <c r="T440" s="87"/>
      <c r="U440" s="87"/>
      <c r="V440" s="87"/>
      <c r="W440" s="87"/>
    </row>
    <row r="441" spans="1:23" ht="13.2" x14ac:dyDescent="0.25">
      <c r="A441" s="59">
        <v>182</v>
      </c>
      <c r="B441" s="60" t="s">
        <v>799</v>
      </c>
      <c r="C441" s="16"/>
      <c r="D441" s="16" t="s">
        <v>178</v>
      </c>
      <c r="E441" s="59" t="s">
        <v>12</v>
      </c>
      <c r="F441" s="123"/>
      <c r="G441" s="65"/>
      <c r="H441" s="123"/>
      <c r="I441" s="67">
        <v>400</v>
      </c>
      <c r="J441" s="123"/>
      <c r="K441" s="67">
        <v>300</v>
      </c>
      <c r="L441" s="67">
        <v>1300</v>
      </c>
      <c r="M441" s="123"/>
      <c r="N441" s="123"/>
      <c r="O441" s="87"/>
      <c r="P441" s="87"/>
      <c r="Q441" s="87"/>
      <c r="R441" s="87"/>
      <c r="S441" s="87"/>
      <c r="T441" s="87"/>
      <c r="U441" s="87"/>
      <c r="V441" s="87"/>
      <c r="W441" s="87"/>
    </row>
    <row r="442" spans="1:23" ht="13.2" x14ac:dyDescent="0.25">
      <c r="A442" s="59">
        <v>183</v>
      </c>
      <c r="B442" s="60" t="s">
        <v>800</v>
      </c>
      <c r="C442" s="16"/>
      <c r="D442" s="16" t="s">
        <v>178</v>
      </c>
      <c r="E442" s="59" t="s">
        <v>12</v>
      </c>
      <c r="F442" s="123"/>
      <c r="G442" s="65"/>
      <c r="H442" s="123"/>
      <c r="I442" s="67">
        <v>900</v>
      </c>
      <c r="J442" s="67">
        <v>0</v>
      </c>
      <c r="K442" s="123"/>
      <c r="L442" s="123"/>
      <c r="M442" s="123"/>
      <c r="N442" s="123"/>
      <c r="O442" s="87"/>
      <c r="P442" s="87"/>
      <c r="Q442" s="87"/>
      <c r="R442" s="87"/>
      <c r="S442" s="87"/>
      <c r="T442" s="87"/>
      <c r="U442" s="87"/>
      <c r="V442" s="87"/>
      <c r="W442" s="87"/>
    </row>
    <row r="443" spans="1:23" ht="13.2" x14ac:dyDescent="0.25">
      <c r="A443" s="59">
        <v>184</v>
      </c>
      <c r="B443" s="60" t="s">
        <v>801</v>
      </c>
      <c r="C443" s="16"/>
      <c r="D443" s="16" t="s">
        <v>178</v>
      </c>
      <c r="E443" s="59" t="s">
        <v>12</v>
      </c>
      <c r="F443" s="123"/>
      <c r="G443" s="65"/>
      <c r="H443" s="123"/>
      <c r="I443" s="123"/>
      <c r="J443" s="67">
        <v>3100</v>
      </c>
      <c r="K443" s="123"/>
      <c r="L443" s="123"/>
      <c r="M443" s="123"/>
      <c r="N443" s="123"/>
      <c r="O443" s="87"/>
      <c r="P443" s="87"/>
      <c r="Q443" s="87"/>
      <c r="R443" s="87"/>
      <c r="S443" s="87"/>
      <c r="T443" s="87"/>
      <c r="U443" s="87"/>
      <c r="V443" s="87"/>
      <c r="W443" s="87"/>
    </row>
    <row r="444" spans="1:23" ht="13.2" x14ac:dyDescent="0.25">
      <c r="A444" s="59">
        <v>185</v>
      </c>
      <c r="B444" s="60" t="s">
        <v>802</v>
      </c>
      <c r="C444" s="16"/>
      <c r="D444" s="16" t="s">
        <v>178</v>
      </c>
      <c r="E444" s="59" t="s">
        <v>12</v>
      </c>
      <c r="F444" s="123"/>
      <c r="G444" s="65"/>
      <c r="H444" s="123"/>
      <c r="I444" s="123"/>
      <c r="J444" s="67">
        <v>1330</v>
      </c>
      <c r="K444" s="67">
        <v>1330</v>
      </c>
      <c r="L444" s="67">
        <v>2500</v>
      </c>
      <c r="M444" s="123"/>
      <c r="N444" s="123"/>
      <c r="O444" s="87"/>
      <c r="P444" s="87"/>
      <c r="Q444" s="87"/>
      <c r="R444" s="87"/>
      <c r="S444" s="87"/>
      <c r="T444" s="87"/>
      <c r="U444" s="87"/>
      <c r="V444" s="87"/>
      <c r="W444" s="87"/>
    </row>
    <row r="445" spans="1:23" ht="13.2" x14ac:dyDescent="0.25">
      <c r="A445" s="59">
        <v>186</v>
      </c>
      <c r="B445" s="60" t="s">
        <v>803</v>
      </c>
      <c r="C445" s="16"/>
      <c r="D445" s="16" t="s">
        <v>178</v>
      </c>
      <c r="E445" s="59" t="s">
        <v>12</v>
      </c>
      <c r="F445" s="123"/>
      <c r="G445" s="65"/>
      <c r="H445" s="123"/>
      <c r="I445" s="123"/>
      <c r="J445" s="123"/>
      <c r="K445" s="123"/>
      <c r="L445" s="67">
        <v>250</v>
      </c>
      <c r="M445" s="67">
        <v>0</v>
      </c>
      <c r="N445" s="67">
        <v>5800</v>
      </c>
      <c r="O445" s="87"/>
      <c r="P445" s="87"/>
      <c r="Q445" s="87"/>
      <c r="R445" s="87"/>
      <c r="S445" s="87"/>
      <c r="T445" s="87"/>
      <c r="U445" s="87"/>
      <c r="V445" s="87"/>
      <c r="W445" s="87"/>
    </row>
    <row r="446" spans="1:23" ht="13.2" x14ac:dyDescent="0.25">
      <c r="A446" s="59">
        <v>187</v>
      </c>
      <c r="B446" s="60" t="s">
        <v>804</v>
      </c>
      <c r="C446" s="16"/>
      <c r="D446" s="16" t="s">
        <v>178</v>
      </c>
      <c r="E446" s="59" t="s">
        <v>12</v>
      </c>
      <c r="F446" s="59">
        <v>550</v>
      </c>
      <c r="G446" s="65"/>
      <c r="H446" s="123"/>
      <c r="I446" s="123"/>
      <c r="J446" s="123"/>
      <c r="K446" s="123"/>
      <c r="L446" s="123"/>
      <c r="M446" s="123"/>
      <c r="N446" s="123"/>
      <c r="O446" s="87"/>
      <c r="P446" s="87"/>
      <c r="Q446" s="87"/>
      <c r="R446" s="87"/>
      <c r="S446" s="87"/>
      <c r="T446" s="87"/>
      <c r="U446" s="87"/>
      <c r="V446" s="87"/>
      <c r="W446" s="87"/>
    </row>
    <row r="447" spans="1:23" ht="13.2" x14ac:dyDescent="0.25">
      <c r="A447" s="59">
        <v>188</v>
      </c>
      <c r="B447" s="60" t="s">
        <v>805</v>
      </c>
      <c r="C447" s="16"/>
      <c r="D447" s="16" t="s">
        <v>178</v>
      </c>
      <c r="E447" s="59" t="s">
        <v>12</v>
      </c>
      <c r="F447" s="59">
        <v>0</v>
      </c>
      <c r="G447" s="65"/>
      <c r="H447" s="123"/>
      <c r="I447" s="123"/>
      <c r="J447" s="123"/>
      <c r="K447" s="123"/>
      <c r="L447" s="123"/>
      <c r="M447" s="123"/>
      <c r="N447" s="123"/>
      <c r="O447" s="87"/>
      <c r="P447" s="87"/>
      <c r="Q447" s="87"/>
      <c r="R447" s="87"/>
      <c r="S447" s="87"/>
      <c r="T447" s="87"/>
      <c r="U447" s="87"/>
      <c r="V447" s="87"/>
      <c r="W447" s="87"/>
    </row>
    <row r="448" spans="1:23" ht="13.2" x14ac:dyDescent="0.25">
      <c r="A448" s="59">
        <v>189</v>
      </c>
      <c r="B448" s="60" t="s">
        <v>806</v>
      </c>
      <c r="C448" s="16"/>
      <c r="D448" s="16" t="s">
        <v>178</v>
      </c>
      <c r="E448" s="59" t="s">
        <v>12</v>
      </c>
      <c r="F448" s="123"/>
      <c r="G448" s="65"/>
      <c r="H448" s="123"/>
      <c r="I448" s="123"/>
      <c r="J448" s="123"/>
      <c r="K448" s="123"/>
      <c r="L448" s="123"/>
      <c r="M448" s="123"/>
      <c r="N448" s="123"/>
      <c r="O448" s="87"/>
      <c r="P448" s="87"/>
      <c r="Q448" s="87"/>
      <c r="R448" s="87"/>
      <c r="S448" s="87"/>
      <c r="T448" s="87"/>
      <c r="U448" s="87"/>
      <c r="V448" s="87"/>
      <c r="W448" s="87"/>
    </row>
    <row r="449" spans="1:23" ht="13.2" x14ac:dyDescent="0.25">
      <c r="A449" s="59">
        <v>190</v>
      </c>
      <c r="B449" s="60" t="s">
        <v>807</v>
      </c>
      <c r="C449" s="9"/>
      <c r="D449" s="9" t="s">
        <v>178</v>
      </c>
      <c r="E449" s="59" t="s">
        <v>12</v>
      </c>
      <c r="F449" s="59">
        <v>640</v>
      </c>
      <c r="G449" s="65"/>
      <c r="H449" s="123"/>
      <c r="I449" s="123"/>
      <c r="J449" s="123"/>
      <c r="K449" s="123"/>
      <c r="L449" s="123"/>
      <c r="M449" s="123"/>
      <c r="N449" s="123"/>
      <c r="O449" s="87"/>
      <c r="P449" s="87"/>
      <c r="Q449" s="87"/>
      <c r="R449" s="87"/>
      <c r="S449" s="87"/>
      <c r="T449" s="87"/>
      <c r="U449" s="87"/>
      <c r="V449" s="87"/>
      <c r="W449" s="87"/>
    </row>
    <row r="450" spans="1:23" ht="13.2" x14ac:dyDescent="0.25">
      <c r="A450" s="59">
        <v>191</v>
      </c>
      <c r="B450" s="60" t="s">
        <v>808</v>
      </c>
      <c r="C450" s="16"/>
      <c r="D450" s="16" t="s">
        <v>178</v>
      </c>
      <c r="E450" s="59" t="s">
        <v>12</v>
      </c>
      <c r="F450" s="59">
        <v>400</v>
      </c>
      <c r="G450" s="65"/>
      <c r="H450" s="123"/>
      <c r="I450" s="123"/>
      <c r="J450" s="123"/>
      <c r="K450" s="123"/>
      <c r="L450" s="123"/>
      <c r="M450" s="123"/>
      <c r="N450" s="123"/>
      <c r="O450" s="87"/>
      <c r="P450" s="87"/>
      <c r="Q450" s="87"/>
      <c r="R450" s="87"/>
      <c r="S450" s="87"/>
      <c r="T450" s="87"/>
      <c r="U450" s="87"/>
      <c r="V450" s="87"/>
      <c r="W450" s="87"/>
    </row>
    <row r="451" spans="1:23" ht="13.2" x14ac:dyDescent="0.25">
      <c r="A451" s="59">
        <v>192</v>
      </c>
      <c r="B451" s="60" t="s">
        <v>809</v>
      </c>
      <c r="C451" s="16"/>
      <c r="D451" s="16" t="s">
        <v>178</v>
      </c>
      <c r="E451" s="59" t="s">
        <v>12</v>
      </c>
      <c r="F451" s="123"/>
      <c r="G451" s="65"/>
      <c r="H451" s="67">
        <v>2500</v>
      </c>
      <c r="I451" s="67">
        <v>3000</v>
      </c>
      <c r="J451" s="67">
        <v>900</v>
      </c>
      <c r="K451" s="123"/>
      <c r="L451" s="123"/>
      <c r="M451" s="123"/>
      <c r="N451" s="123"/>
      <c r="O451" s="87"/>
      <c r="P451" s="87"/>
      <c r="Q451" s="87"/>
      <c r="R451" s="87"/>
      <c r="S451" s="87"/>
      <c r="T451" s="87"/>
      <c r="U451" s="87"/>
      <c r="V451" s="87"/>
      <c r="W451" s="87"/>
    </row>
    <row r="452" spans="1:23" ht="13.2" x14ac:dyDescent="0.25">
      <c r="A452" s="59">
        <v>193</v>
      </c>
      <c r="B452" s="60" t="s">
        <v>810</v>
      </c>
      <c r="C452" s="16"/>
      <c r="D452" s="16" t="s">
        <v>178</v>
      </c>
      <c r="E452" s="59" t="s">
        <v>12</v>
      </c>
      <c r="F452" s="65"/>
      <c r="G452" s="65"/>
      <c r="H452" s="65"/>
      <c r="I452" s="59">
        <v>300</v>
      </c>
      <c r="J452" s="59">
        <v>200</v>
      </c>
      <c r="K452" s="65"/>
      <c r="L452" s="59">
        <v>100</v>
      </c>
      <c r="M452" s="65"/>
      <c r="N452" s="123"/>
      <c r="O452" s="87"/>
      <c r="P452" s="87"/>
      <c r="Q452" s="87"/>
      <c r="R452" s="87"/>
      <c r="S452" s="87"/>
      <c r="T452" s="87"/>
      <c r="U452" s="87"/>
      <c r="V452" s="87"/>
      <c r="W452" s="87"/>
    </row>
    <row r="453" spans="1:23" ht="13.2" x14ac:dyDescent="0.25">
      <c r="A453" s="59">
        <v>194</v>
      </c>
      <c r="B453" s="60" t="s">
        <v>811</v>
      </c>
      <c r="C453" s="16"/>
      <c r="D453" s="16" t="s">
        <v>178</v>
      </c>
      <c r="E453" s="59" t="s">
        <v>12</v>
      </c>
      <c r="F453" s="123"/>
      <c r="G453" s="65"/>
      <c r="H453" s="123"/>
      <c r="I453" s="123"/>
      <c r="J453" s="123"/>
      <c r="K453" s="67">
        <v>170</v>
      </c>
      <c r="L453" s="67">
        <v>0</v>
      </c>
      <c r="M453" s="123"/>
      <c r="N453" s="123"/>
      <c r="O453" s="87"/>
      <c r="P453" s="87"/>
      <c r="Q453" s="87"/>
      <c r="R453" s="87"/>
      <c r="S453" s="87"/>
      <c r="T453" s="87"/>
      <c r="U453" s="87"/>
      <c r="V453" s="87"/>
      <c r="W453" s="87"/>
    </row>
    <row r="454" spans="1:23" ht="13.2" x14ac:dyDescent="0.25">
      <c r="A454" s="59">
        <v>195</v>
      </c>
      <c r="B454" s="60" t="s">
        <v>812</v>
      </c>
      <c r="C454" s="16"/>
      <c r="D454" s="16" t="s">
        <v>178</v>
      </c>
      <c r="E454" s="59" t="s">
        <v>12</v>
      </c>
      <c r="F454" s="123"/>
      <c r="G454" s="65"/>
      <c r="H454" s="123"/>
      <c r="I454" s="123"/>
      <c r="J454" s="123"/>
      <c r="K454" s="67">
        <v>650</v>
      </c>
      <c r="L454" s="67">
        <v>550</v>
      </c>
      <c r="M454" s="123"/>
      <c r="N454" s="123"/>
      <c r="O454" s="87"/>
      <c r="P454" s="87"/>
      <c r="Q454" s="87"/>
      <c r="R454" s="87"/>
      <c r="S454" s="87"/>
      <c r="T454" s="87"/>
      <c r="U454" s="87"/>
      <c r="V454" s="87"/>
      <c r="W454" s="87"/>
    </row>
    <row r="455" spans="1:23" ht="13.2" x14ac:dyDescent="0.25">
      <c r="A455" s="59">
        <v>196</v>
      </c>
      <c r="B455" s="60" t="s">
        <v>813</v>
      </c>
      <c r="C455" s="16"/>
      <c r="D455" s="16" t="s">
        <v>178</v>
      </c>
      <c r="E455" s="59" t="s">
        <v>12</v>
      </c>
      <c r="F455" s="59">
        <v>364</v>
      </c>
      <c r="G455" s="65"/>
      <c r="H455" s="123"/>
      <c r="I455" s="123"/>
      <c r="J455" s="123"/>
      <c r="K455" s="123"/>
      <c r="L455" s="123"/>
      <c r="M455" s="123"/>
      <c r="N455" s="123"/>
      <c r="O455" s="87"/>
      <c r="P455" s="87"/>
      <c r="Q455" s="87"/>
      <c r="R455" s="87"/>
      <c r="S455" s="87"/>
      <c r="T455" s="87"/>
      <c r="U455" s="87"/>
      <c r="V455" s="87"/>
      <c r="W455" s="87"/>
    </row>
    <row r="456" spans="1:23" ht="13.2" x14ac:dyDescent="0.25">
      <c r="A456" s="59">
        <v>197</v>
      </c>
      <c r="B456" s="60" t="s">
        <v>814</v>
      </c>
      <c r="C456" s="16"/>
      <c r="D456" s="16" t="s">
        <v>178</v>
      </c>
      <c r="E456" s="59" t="s">
        <v>12</v>
      </c>
      <c r="F456" s="123"/>
      <c r="G456" s="65"/>
      <c r="H456" s="123"/>
      <c r="I456" s="123"/>
      <c r="J456" s="67">
        <v>400</v>
      </c>
      <c r="K456" s="67">
        <v>450</v>
      </c>
      <c r="L456" s="67">
        <v>590</v>
      </c>
      <c r="M456" s="123"/>
      <c r="N456" s="123"/>
      <c r="O456" s="87"/>
      <c r="P456" s="87"/>
      <c r="Q456" s="87"/>
      <c r="R456" s="87"/>
      <c r="S456" s="87"/>
      <c r="T456" s="87"/>
      <c r="U456" s="87"/>
      <c r="V456" s="87"/>
      <c r="W456" s="87"/>
    </row>
    <row r="457" spans="1:23" ht="13.2" x14ac:dyDescent="0.25">
      <c r="A457" s="59">
        <v>198</v>
      </c>
      <c r="B457" s="60" t="s">
        <v>815</v>
      </c>
      <c r="C457" s="16"/>
      <c r="D457" s="16" t="s">
        <v>178</v>
      </c>
      <c r="E457" s="59" t="s">
        <v>12</v>
      </c>
      <c r="F457" s="123"/>
      <c r="G457" s="65"/>
      <c r="H457" s="123"/>
      <c r="I457" s="67">
        <v>0</v>
      </c>
      <c r="J457" s="67">
        <v>0</v>
      </c>
      <c r="K457" s="67">
        <v>0</v>
      </c>
      <c r="L457" s="67">
        <v>4550</v>
      </c>
      <c r="M457" s="123"/>
      <c r="N457" s="123"/>
      <c r="O457" s="87"/>
      <c r="P457" s="87"/>
      <c r="Q457" s="87"/>
      <c r="R457" s="87"/>
      <c r="S457" s="87"/>
      <c r="T457" s="87"/>
      <c r="U457" s="87"/>
      <c r="V457" s="87"/>
      <c r="W457" s="87"/>
    </row>
    <row r="458" spans="1:23" ht="13.2" x14ac:dyDescent="0.25">
      <c r="A458" s="59">
        <v>199</v>
      </c>
      <c r="B458" s="60" t="s">
        <v>816</v>
      </c>
      <c r="C458" s="16"/>
      <c r="D458" s="16" t="s">
        <v>178</v>
      </c>
      <c r="E458" s="59" t="s">
        <v>12</v>
      </c>
      <c r="F458" s="123"/>
      <c r="G458" s="65"/>
      <c r="H458" s="123"/>
      <c r="I458" s="123"/>
      <c r="J458" s="123"/>
      <c r="K458" s="123"/>
      <c r="L458" s="123"/>
      <c r="M458" s="123"/>
      <c r="N458" s="123"/>
      <c r="O458" s="87"/>
      <c r="P458" s="87"/>
      <c r="Q458" s="87"/>
      <c r="R458" s="87"/>
      <c r="S458" s="87"/>
      <c r="T458" s="87"/>
      <c r="U458" s="87"/>
      <c r="V458" s="87"/>
      <c r="W458" s="87"/>
    </row>
    <row r="459" spans="1:23" ht="13.2" x14ac:dyDescent="0.25">
      <c r="A459" s="59">
        <v>200</v>
      </c>
      <c r="B459" s="60" t="s">
        <v>817</v>
      </c>
      <c r="C459" s="16"/>
      <c r="D459" s="16" t="s">
        <v>178</v>
      </c>
      <c r="E459" s="59" t="s">
        <v>12</v>
      </c>
      <c r="F459" s="65"/>
      <c r="G459" s="65"/>
      <c r="H459" s="65"/>
      <c r="I459" s="123"/>
      <c r="J459" s="65"/>
      <c r="K459" s="65"/>
      <c r="L459" s="65"/>
      <c r="M459" s="65"/>
      <c r="N459" s="65"/>
      <c r="O459" s="87"/>
      <c r="P459" s="87"/>
      <c r="Q459" s="87"/>
      <c r="R459" s="87"/>
      <c r="S459" s="87"/>
      <c r="T459" s="87"/>
      <c r="U459" s="87"/>
      <c r="V459" s="87"/>
      <c r="W459" s="87"/>
    </row>
    <row r="460" spans="1:23" ht="13.2" x14ac:dyDescent="0.25">
      <c r="A460" s="59">
        <v>201</v>
      </c>
      <c r="B460" s="60" t="s">
        <v>818</v>
      </c>
      <c r="C460" s="16"/>
      <c r="D460" s="16" t="s">
        <v>178</v>
      </c>
      <c r="E460" s="59" t="s">
        <v>12</v>
      </c>
      <c r="F460" s="59">
        <v>580</v>
      </c>
      <c r="G460" s="65"/>
      <c r="H460" s="65"/>
      <c r="I460" s="123"/>
      <c r="J460" s="65"/>
      <c r="K460" s="65"/>
      <c r="L460" s="65"/>
      <c r="M460" s="65"/>
      <c r="N460" s="65"/>
      <c r="O460" s="87"/>
      <c r="P460" s="87"/>
      <c r="Q460" s="87"/>
      <c r="R460" s="87"/>
      <c r="S460" s="87"/>
      <c r="T460" s="87"/>
      <c r="U460" s="87"/>
      <c r="V460" s="87"/>
      <c r="W460" s="87"/>
    </row>
    <row r="461" spans="1:23" ht="13.2" x14ac:dyDescent="0.25">
      <c r="A461" s="59">
        <v>202</v>
      </c>
      <c r="B461" s="60" t="s">
        <v>188</v>
      </c>
      <c r="C461" s="16"/>
      <c r="D461" s="16" t="s">
        <v>178</v>
      </c>
      <c r="E461" s="59" t="s">
        <v>12</v>
      </c>
      <c r="F461" s="65"/>
      <c r="G461" s="65"/>
      <c r="H461" s="123"/>
      <c r="I461" s="67">
        <v>781</v>
      </c>
      <c r="J461" s="67">
        <v>544</v>
      </c>
      <c r="K461" s="67">
        <v>240</v>
      </c>
      <c r="L461" s="67">
        <v>132</v>
      </c>
      <c r="M461" s="123"/>
      <c r="N461" s="65"/>
      <c r="O461" s="87"/>
      <c r="P461" s="87"/>
      <c r="Q461" s="87"/>
      <c r="R461" s="87"/>
      <c r="S461" s="87"/>
      <c r="T461" s="87"/>
      <c r="U461" s="87"/>
      <c r="V461" s="87"/>
      <c r="W461" s="87"/>
    </row>
    <row r="462" spans="1:23" ht="13.2" x14ac:dyDescent="0.25">
      <c r="A462" s="59">
        <v>203</v>
      </c>
      <c r="B462" s="60" t="s">
        <v>819</v>
      </c>
      <c r="C462" s="16"/>
      <c r="D462" s="16" t="s">
        <v>178</v>
      </c>
      <c r="E462" s="59" t="s">
        <v>12</v>
      </c>
      <c r="F462" s="65"/>
      <c r="G462" s="65"/>
      <c r="H462" s="123"/>
      <c r="I462" s="67">
        <v>2200</v>
      </c>
      <c r="J462" s="67">
        <v>4800</v>
      </c>
      <c r="K462" s="67">
        <v>1900</v>
      </c>
      <c r="L462" s="67">
        <v>1900</v>
      </c>
      <c r="M462" s="123"/>
      <c r="N462" s="65"/>
      <c r="O462" s="87"/>
      <c r="P462" s="87"/>
      <c r="Q462" s="87"/>
      <c r="R462" s="87"/>
      <c r="S462" s="87"/>
      <c r="T462" s="87"/>
      <c r="U462" s="87"/>
      <c r="V462" s="87"/>
      <c r="W462" s="87"/>
    </row>
    <row r="463" spans="1:23" ht="13.2" x14ac:dyDescent="0.25">
      <c r="A463" s="59">
        <v>204</v>
      </c>
      <c r="B463" s="60" t="s">
        <v>820</v>
      </c>
      <c r="C463" s="16"/>
      <c r="D463" s="16" t="s">
        <v>178</v>
      </c>
      <c r="E463" s="59" t="s">
        <v>12</v>
      </c>
      <c r="F463" s="65"/>
      <c r="G463" s="65"/>
      <c r="H463" s="123"/>
      <c r="I463" s="67">
        <v>3500</v>
      </c>
      <c r="J463" s="67">
        <v>1800</v>
      </c>
      <c r="K463" s="67">
        <v>2000</v>
      </c>
      <c r="L463" s="123"/>
      <c r="M463" s="65"/>
      <c r="N463" s="65"/>
      <c r="O463" s="87"/>
      <c r="P463" s="87"/>
      <c r="Q463" s="87"/>
      <c r="R463" s="87"/>
      <c r="S463" s="87"/>
      <c r="T463" s="87"/>
      <c r="U463" s="87"/>
      <c r="V463" s="87"/>
      <c r="W463" s="87"/>
    </row>
    <row r="464" spans="1:23" ht="13.2" x14ac:dyDescent="0.25">
      <c r="A464" s="59">
        <v>205</v>
      </c>
      <c r="B464" s="60" t="s">
        <v>821</v>
      </c>
      <c r="C464" s="16"/>
      <c r="D464" s="16" t="s">
        <v>178</v>
      </c>
      <c r="E464" s="59" t="s">
        <v>12</v>
      </c>
      <c r="F464" s="65"/>
      <c r="G464" s="65"/>
      <c r="H464" s="67">
        <v>750</v>
      </c>
      <c r="I464" s="67">
        <v>1360</v>
      </c>
      <c r="J464" s="67">
        <v>1600</v>
      </c>
      <c r="K464" s="67">
        <v>1800</v>
      </c>
      <c r="L464" s="67">
        <v>0</v>
      </c>
      <c r="M464" s="65"/>
      <c r="N464" s="65"/>
      <c r="O464" s="87"/>
      <c r="P464" s="87"/>
      <c r="Q464" s="87"/>
      <c r="R464" s="87"/>
      <c r="S464" s="87"/>
      <c r="T464" s="87"/>
      <c r="U464" s="87"/>
      <c r="V464" s="87"/>
      <c r="W464" s="87"/>
    </row>
    <row r="465" spans="1:23" ht="13.2" x14ac:dyDescent="0.25">
      <c r="A465" s="59">
        <v>206</v>
      </c>
      <c r="B465" s="60" t="s">
        <v>822</v>
      </c>
      <c r="C465" s="16"/>
      <c r="D465" s="16" t="s">
        <v>178</v>
      </c>
      <c r="E465" s="59" t="s">
        <v>12</v>
      </c>
      <c r="F465" s="65"/>
      <c r="G465" s="65"/>
      <c r="H465" s="59">
        <v>1500</v>
      </c>
      <c r="I465" s="59">
        <v>900</v>
      </c>
      <c r="J465" s="59">
        <v>500</v>
      </c>
      <c r="K465" s="59">
        <v>900</v>
      </c>
      <c r="L465" s="59">
        <v>3500</v>
      </c>
      <c r="M465" s="65"/>
      <c r="N465" s="65"/>
      <c r="O465" s="87"/>
      <c r="P465" s="87"/>
      <c r="Q465" s="87"/>
      <c r="R465" s="87"/>
      <c r="S465" s="87"/>
      <c r="T465" s="87"/>
      <c r="U465" s="87"/>
      <c r="V465" s="87"/>
      <c r="W465" s="87"/>
    </row>
    <row r="466" spans="1:23" ht="13.2" x14ac:dyDescent="0.25">
      <c r="A466" s="59">
        <v>207</v>
      </c>
      <c r="B466" s="60" t="s">
        <v>823</v>
      </c>
      <c r="C466" s="16"/>
      <c r="D466" s="16" t="s">
        <v>178</v>
      </c>
      <c r="E466" s="59" t="s">
        <v>12</v>
      </c>
      <c r="F466" s="65"/>
      <c r="G466" s="65"/>
      <c r="H466" s="123"/>
      <c r="I466" s="67">
        <v>300</v>
      </c>
      <c r="J466" s="67">
        <v>800</v>
      </c>
      <c r="K466" s="67">
        <v>600</v>
      </c>
      <c r="L466" s="67">
        <v>800</v>
      </c>
      <c r="M466" s="123"/>
      <c r="N466" s="65"/>
      <c r="O466" s="87"/>
      <c r="P466" s="87"/>
      <c r="Q466" s="87"/>
      <c r="R466" s="87"/>
      <c r="S466" s="87"/>
      <c r="T466" s="87"/>
      <c r="U466" s="87"/>
      <c r="V466" s="87"/>
      <c r="W466" s="87"/>
    </row>
    <row r="467" spans="1:23" ht="13.2" x14ac:dyDescent="0.25">
      <c r="A467" s="59">
        <v>208</v>
      </c>
      <c r="B467" s="60" t="s">
        <v>824</v>
      </c>
      <c r="C467" s="16"/>
      <c r="D467" s="16" t="s">
        <v>178</v>
      </c>
      <c r="E467" s="59" t="s">
        <v>12</v>
      </c>
      <c r="F467" s="65"/>
      <c r="G467" s="65"/>
      <c r="H467" s="59">
        <v>1100</v>
      </c>
      <c r="I467" s="59">
        <v>400</v>
      </c>
      <c r="J467" s="59">
        <v>700</v>
      </c>
      <c r="K467" s="59">
        <v>0</v>
      </c>
      <c r="L467" s="59">
        <v>3600</v>
      </c>
      <c r="M467" s="65"/>
      <c r="N467" s="65"/>
      <c r="O467" s="87"/>
      <c r="P467" s="87"/>
      <c r="Q467" s="87"/>
      <c r="R467" s="87"/>
      <c r="S467" s="87"/>
      <c r="T467" s="87"/>
      <c r="U467" s="87"/>
      <c r="V467" s="87"/>
      <c r="W467" s="87"/>
    </row>
    <row r="468" spans="1:23" ht="13.2" x14ac:dyDescent="0.25">
      <c r="A468" s="59">
        <v>209</v>
      </c>
      <c r="B468" s="60" t="s">
        <v>825</v>
      </c>
      <c r="C468" s="16"/>
      <c r="D468" s="16" t="s">
        <v>178</v>
      </c>
      <c r="E468" s="59" t="s">
        <v>12</v>
      </c>
      <c r="F468" s="65"/>
      <c r="G468" s="65"/>
      <c r="H468" s="65"/>
      <c r="I468" s="59">
        <v>470</v>
      </c>
      <c r="J468" s="59">
        <v>2000</v>
      </c>
      <c r="K468" s="59">
        <v>600</v>
      </c>
      <c r="L468" s="65"/>
      <c r="M468" s="65"/>
      <c r="N468" s="65"/>
      <c r="O468" s="87"/>
      <c r="P468" s="87"/>
      <c r="Q468" s="87"/>
      <c r="R468" s="87"/>
      <c r="S468" s="87"/>
      <c r="T468" s="87"/>
      <c r="U468" s="87"/>
      <c r="V468" s="87"/>
      <c r="W468" s="87"/>
    </row>
    <row r="469" spans="1:23" ht="13.2" x14ac:dyDescent="0.25">
      <c r="A469" s="59">
        <v>210</v>
      </c>
      <c r="B469" s="60" t="s">
        <v>826</v>
      </c>
      <c r="C469" s="16"/>
      <c r="D469" s="16" t="s">
        <v>178</v>
      </c>
      <c r="E469" s="59" t="s">
        <v>12</v>
      </c>
      <c r="F469" s="65"/>
      <c r="G469" s="65"/>
      <c r="H469" s="123"/>
      <c r="I469" s="123"/>
      <c r="J469" s="123"/>
      <c r="K469" s="67">
        <v>1080</v>
      </c>
      <c r="L469" s="123"/>
      <c r="M469" s="123"/>
      <c r="N469" s="65"/>
      <c r="O469" s="87"/>
      <c r="P469" s="87"/>
      <c r="Q469" s="87"/>
      <c r="R469" s="87"/>
      <c r="S469" s="87"/>
      <c r="T469" s="87"/>
      <c r="U469" s="87"/>
      <c r="V469" s="87"/>
      <c r="W469" s="87"/>
    </row>
    <row r="470" spans="1:23" ht="13.2" x14ac:dyDescent="0.25">
      <c r="A470" s="59">
        <v>211</v>
      </c>
      <c r="B470" s="60" t="s">
        <v>827</v>
      </c>
      <c r="C470" s="16"/>
      <c r="D470" s="16" t="s">
        <v>178</v>
      </c>
      <c r="E470" s="59" t="s">
        <v>12</v>
      </c>
      <c r="F470" s="64"/>
      <c r="G470" s="64"/>
      <c r="H470" s="34"/>
      <c r="I470" s="61">
        <v>4380</v>
      </c>
      <c r="J470" s="61">
        <v>700</v>
      </c>
      <c r="K470" s="61">
        <v>2400</v>
      </c>
      <c r="L470" s="34"/>
      <c r="M470" s="64"/>
      <c r="N470" s="64"/>
      <c r="O470" s="87"/>
      <c r="P470" s="87"/>
      <c r="Q470" s="87"/>
      <c r="R470" s="87"/>
      <c r="S470" s="87"/>
      <c r="T470" s="87"/>
      <c r="U470" s="87"/>
      <c r="V470" s="87"/>
      <c r="W470" s="87"/>
    </row>
    <row r="471" spans="1:23" ht="13.2" x14ac:dyDescent="0.25">
      <c r="A471" s="59">
        <v>212</v>
      </c>
      <c r="B471" s="60" t="s">
        <v>828</v>
      </c>
      <c r="C471" s="16"/>
      <c r="D471" s="16" t="s">
        <v>178</v>
      </c>
      <c r="E471" s="59" t="s">
        <v>12</v>
      </c>
      <c r="F471" s="64"/>
      <c r="G471" s="64"/>
      <c r="H471" s="34"/>
      <c r="I471" s="34"/>
      <c r="J471" s="34"/>
      <c r="K471" s="34"/>
      <c r="L471" s="132">
        <v>0</v>
      </c>
      <c r="M471" s="132">
        <v>1488</v>
      </c>
      <c r="N471" s="64"/>
      <c r="O471" s="87"/>
      <c r="P471" s="87"/>
      <c r="Q471" s="87"/>
      <c r="R471" s="87"/>
      <c r="S471" s="87"/>
      <c r="T471" s="87"/>
      <c r="U471" s="87"/>
      <c r="V471" s="87"/>
      <c r="W471" s="87"/>
    </row>
    <row r="472" spans="1:23" ht="13.2" x14ac:dyDescent="0.25">
      <c r="A472" s="59">
        <v>213</v>
      </c>
      <c r="B472" s="60" t="s">
        <v>829</v>
      </c>
      <c r="C472" s="16"/>
      <c r="D472" s="16" t="s">
        <v>178</v>
      </c>
      <c r="E472" s="59" t="s">
        <v>12</v>
      </c>
      <c r="F472" s="64"/>
      <c r="G472" s="64"/>
      <c r="H472" s="34"/>
      <c r="I472" s="132">
        <v>500</v>
      </c>
      <c r="J472" s="132">
        <v>900</v>
      </c>
      <c r="K472" s="132">
        <v>0</v>
      </c>
      <c r="L472" s="132">
        <v>300</v>
      </c>
      <c r="M472" s="34"/>
      <c r="N472" s="64"/>
      <c r="O472" s="87"/>
      <c r="P472" s="87"/>
      <c r="Q472" s="87"/>
      <c r="R472" s="87"/>
      <c r="S472" s="87"/>
      <c r="T472" s="87"/>
      <c r="U472" s="87"/>
      <c r="V472" s="87"/>
      <c r="W472" s="87"/>
    </row>
    <row r="473" spans="1:23" ht="13.2" x14ac:dyDescent="0.25">
      <c r="A473" s="59">
        <v>214</v>
      </c>
      <c r="B473" s="60" t="s">
        <v>830</v>
      </c>
      <c r="C473" s="9"/>
      <c r="D473" s="9" t="s">
        <v>178</v>
      </c>
      <c r="E473" s="59" t="s">
        <v>12</v>
      </c>
      <c r="F473" s="64"/>
      <c r="G473" s="64"/>
      <c r="H473" s="34"/>
      <c r="I473" s="64"/>
      <c r="J473" s="64"/>
      <c r="K473" s="64"/>
      <c r="L473" s="34"/>
      <c r="M473" s="64"/>
      <c r="N473" s="64"/>
      <c r="O473" s="87"/>
      <c r="P473" s="87"/>
      <c r="Q473" s="87"/>
      <c r="R473" s="87"/>
      <c r="S473" s="87"/>
      <c r="T473" s="87"/>
      <c r="U473" s="87"/>
      <c r="V473" s="87"/>
      <c r="W473" s="87"/>
    </row>
    <row r="474" spans="1:23" ht="13.2" x14ac:dyDescent="0.25">
      <c r="A474" s="59">
        <v>215</v>
      </c>
      <c r="B474" s="60" t="s">
        <v>831</v>
      </c>
      <c r="C474" s="9"/>
      <c r="D474" s="9" t="s">
        <v>178</v>
      </c>
      <c r="E474" s="59" t="s">
        <v>12</v>
      </c>
      <c r="F474" s="61">
        <v>800</v>
      </c>
      <c r="G474" s="64"/>
      <c r="H474" s="34"/>
      <c r="I474" s="64"/>
      <c r="J474" s="64"/>
      <c r="K474" s="64"/>
      <c r="L474" s="34"/>
      <c r="M474" s="64"/>
      <c r="N474" s="64"/>
      <c r="O474" s="87"/>
      <c r="P474" s="87"/>
      <c r="Q474" s="87"/>
      <c r="R474" s="87"/>
      <c r="S474" s="87"/>
      <c r="T474" s="87"/>
      <c r="U474" s="87"/>
      <c r="V474" s="87"/>
      <c r="W474" s="87"/>
    </row>
    <row r="475" spans="1:23" ht="13.2" x14ac:dyDescent="0.25">
      <c r="A475" s="59">
        <v>216</v>
      </c>
      <c r="B475" s="60" t="s">
        <v>832</v>
      </c>
      <c r="C475" s="9"/>
      <c r="D475" s="9" t="s">
        <v>178</v>
      </c>
      <c r="E475" s="59" t="s">
        <v>12</v>
      </c>
      <c r="F475" s="64"/>
      <c r="G475" s="64"/>
      <c r="H475" s="64"/>
      <c r="I475" s="34"/>
      <c r="J475" s="64"/>
      <c r="K475" s="64"/>
      <c r="L475" s="64"/>
      <c r="M475" s="64"/>
      <c r="N475" s="64"/>
      <c r="O475" s="87"/>
      <c r="P475" s="87"/>
      <c r="Q475" s="87"/>
      <c r="R475" s="87"/>
      <c r="S475" s="87"/>
      <c r="T475" s="87"/>
      <c r="U475" s="87"/>
      <c r="V475" s="87"/>
      <c r="W475" s="87"/>
    </row>
    <row r="476" spans="1:23" ht="13.2" x14ac:dyDescent="0.25">
      <c r="A476" s="59">
        <v>217</v>
      </c>
      <c r="B476" s="60" t="s">
        <v>833</v>
      </c>
      <c r="C476" s="9"/>
      <c r="D476" s="9" t="s">
        <v>178</v>
      </c>
      <c r="E476" s="59" t="s">
        <v>12</v>
      </c>
      <c r="F476" s="64"/>
      <c r="G476" s="64"/>
      <c r="H476" s="64"/>
      <c r="I476" s="34"/>
      <c r="J476" s="64"/>
      <c r="K476" s="64"/>
      <c r="L476" s="64"/>
      <c r="M476" s="64"/>
      <c r="N476" s="64"/>
      <c r="O476" s="87"/>
      <c r="P476" s="87"/>
      <c r="Q476" s="87"/>
      <c r="R476" s="87"/>
      <c r="S476" s="87"/>
      <c r="T476" s="87"/>
      <c r="U476" s="87"/>
      <c r="V476" s="87"/>
      <c r="W476" s="87"/>
    </row>
    <row r="477" spans="1:23" ht="13.2" x14ac:dyDescent="0.25">
      <c r="A477" s="59">
        <v>218</v>
      </c>
      <c r="B477" s="60" t="s">
        <v>834</v>
      </c>
      <c r="C477" s="9"/>
      <c r="D477" s="9" t="s">
        <v>178</v>
      </c>
      <c r="E477" s="59" t="s">
        <v>12</v>
      </c>
      <c r="F477" s="64"/>
      <c r="G477" s="64"/>
      <c r="H477" s="34"/>
      <c r="I477" s="64"/>
      <c r="J477" s="64"/>
      <c r="K477" s="64"/>
      <c r="L477" s="34"/>
      <c r="M477" s="64"/>
      <c r="N477" s="64"/>
      <c r="O477" s="87"/>
      <c r="P477" s="87"/>
      <c r="Q477" s="87"/>
      <c r="R477" s="87"/>
      <c r="S477" s="87"/>
      <c r="T477" s="87"/>
      <c r="U477" s="87"/>
      <c r="V477" s="87"/>
      <c r="W477" s="87"/>
    </row>
    <row r="478" spans="1:23" ht="13.2" x14ac:dyDescent="0.25">
      <c r="A478" s="59">
        <v>219</v>
      </c>
      <c r="B478" s="60" t="s">
        <v>835</v>
      </c>
      <c r="C478" s="9"/>
      <c r="D478" s="9" t="s">
        <v>179</v>
      </c>
      <c r="E478" s="59" t="s">
        <v>12</v>
      </c>
      <c r="F478" s="64"/>
      <c r="G478" s="64"/>
      <c r="H478" s="34"/>
      <c r="I478" s="64"/>
      <c r="J478" s="64"/>
      <c r="K478" s="64"/>
      <c r="L478" s="34"/>
      <c r="M478" s="64"/>
      <c r="N478" s="64"/>
      <c r="O478" s="87"/>
      <c r="P478" s="87"/>
      <c r="Q478" s="87"/>
      <c r="R478" s="87"/>
      <c r="S478" s="87"/>
      <c r="T478" s="87"/>
      <c r="U478" s="87"/>
      <c r="V478" s="87"/>
      <c r="W478" s="87"/>
    </row>
    <row r="479" spans="1:23" ht="13.2" x14ac:dyDescent="0.25">
      <c r="A479" s="59">
        <v>220</v>
      </c>
      <c r="B479" s="60" t="s">
        <v>836</v>
      </c>
      <c r="C479" s="9"/>
      <c r="D479" s="9" t="s">
        <v>179</v>
      </c>
      <c r="E479" s="59" t="s">
        <v>12</v>
      </c>
      <c r="F479" s="61">
        <v>50</v>
      </c>
      <c r="G479" s="64"/>
      <c r="H479" s="34"/>
      <c r="I479" s="64"/>
      <c r="J479" s="64"/>
      <c r="K479" s="64"/>
      <c r="L479" s="34"/>
      <c r="M479" s="64"/>
      <c r="N479" s="64"/>
      <c r="O479" s="87"/>
      <c r="P479" s="87"/>
      <c r="Q479" s="87"/>
      <c r="R479" s="87"/>
      <c r="S479" s="87"/>
      <c r="T479" s="87"/>
      <c r="U479" s="87"/>
      <c r="V479" s="87"/>
      <c r="W479" s="87"/>
    </row>
    <row r="480" spans="1:23" ht="13.2" x14ac:dyDescent="0.25">
      <c r="A480" s="59">
        <v>221</v>
      </c>
      <c r="B480" s="60" t="s">
        <v>837</v>
      </c>
      <c r="C480" s="9"/>
      <c r="D480" s="9" t="s">
        <v>179</v>
      </c>
      <c r="E480" s="59" t="s">
        <v>12</v>
      </c>
      <c r="F480" s="61">
        <v>0</v>
      </c>
      <c r="G480" s="64"/>
      <c r="H480" s="34"/>
      <c r="I480" s="64"/>
      <c r="J480" s="64"/>
      <c r="K480" s="64"/>
      <c r="L480" s="34"/>
      <c r="M480" s="64"/>
      <c r="N480" s="64"/>
      <c r="O480" s="87"/>
      <c r="P480" s="87"/>
      <c r="Q480" s="87"/>
      <c r="R480" s="87"/>
      <c r="S480" s="87"/>
      <c r="T480" s="87"/>
      <c r="U480" s="87"/>
      <c r="V480" s="87"/>
      <c r="W480" s="87"/>
    </row>
    <row r="481" spans="1:23" ht="13.2" x14ac:dyDescent="0.25">
      <c r="A481" s="59">
        <v>222</v>
      </c>
      <c r="B481" s="60" t="s">
        <v>838</v>
      </c>
      <c r="C481" s="9"/>
      <c r="D481" s="9" t="s">
        <v>179</v>
      </c>
      <c r="E481" s="59" t="s">
        <v>12</v>
      </c>
      <c r="F481" s="61">
        <v>4500</v>
      </c>
      <c r="G481" s="64"/>
      <c r="H481" s="34"/>
      <c r="I481" s="64"/>
      <c r="J481" s="64"/>
      <c r="K481" s="64"/>
      <c r="L481" s="34"/>
      <c r="M481" s="64"/>
      <c r="N481" s="64"/>
      <c r="O481" s="87"/>
      <c r="P481" s="87"/>
      <c r="Q481" s="87"/>
      <c r="R481" s="87"/>
      <c r="S481" s="87"/>
      <c r="T481" s="87"/>
      <c r="U481" s="87"/>
      <c r="V481" s="87"/>
      <c r="W481" s="87"/>
    </row>
    <row r="482" spans="1:23" ht="13.2" x14ac:dyDescent="0.25">
      <c r="A482" s="61">
        <v>223</v>
      </c>
      <c r="B482" s="60" t="s">
        <v>839</v>
      </c>
      <c r="C482" s="9"/>
      <c r="D482" s="9" t="s">
        <v>179</v>
      </c>
      <c r="E482" s="59" t="s">
        <v>12</v>
      </c>
      <c r="F482" s="68"/>
      <c r="G482" s="68"/>
      <c r="H482" s="68"/>
      <c r="I482" s="147">
        <v>100</v>
      </c>
      <c r="J482" s="147">
        <v>360</v>
      </c>
      <c r="K482" s="147">
        <v>200</v>
      </c>
      <c r="L482" s="147">
        <v>0</v>
      </c>
      <c r="M482" s="147">
        <v>1280</v>
      </c>
      <c r="N482" s="147">
        <v>1350</v>
      </c>
      <c r="O482" s="87"/>
      <c r="P482" s="87"/>
      <c r="Q482" s="87"/>
      <c r="R482" s="87"/>
      <c r="S482" s="87"/>
      <c r="T482" s="87"/>
      <c r="U482" s="87"/>
      <c r="V482" s="87"/>
      <c r="W482" s="87"/>
    </row>
    <row r="483" spans="1:23" ht="13.2" x14ac:dyDescent="0.25">
      <c r="A483" s="61">
        <v>224</v>
      </c>
      <c r="B483" s="60" t="s">
        <v>840</v>
      </c>
      <c r="C483" s="9"/>
      <c r="D483" s="9" t="s">
        <v>179</v>
      </c>
      <c r="E483" s="59" t="s">
        <v>12</v>
      </c>
      <c r="F483" s="68"/>
      <c r="G483" s="68"/>
      <c r="H483" s="68"/>
      <c r="I483" s="147">
        <v>60</v>
      </c>
      <c r="J483" s="147">
        <v>100</v>
      </c>
      <c r="K483" s="147">
        <v>0</v>
      </c>
      <c r="L483" s="147">
        <v>180</v>
      </c>
      <c r="M483" s="147">
        <v>700</v>
      </c>
      <c r="N483" s="147">
        <v>1000</v>
      </c>
      <c r="O483" s="87"/>
      <c r="P483" s="87"/>
      <c r="Q483" s="87"/>
      <c r="R483" s="87"/>
      <c r="S483" s="87"/>
      <c r="T483" s="87"/>
      <c r="U483" s="87"/>
      <c r="V483" s="87"/>
      <c r="W483" s="87"/>
    </row>
    <row r="484" spans="1:23" ht="13.2" x14ac:dyDescent="0.25">
      <c r="A484" s="61">
        <v>225</v>
      </c>
      <c r="B484" s="60" t="s">
        <v>841</v>
      </c>
      <c r="C484" s="9"/>
      <c r="D484" s="9" t="s">
        <v>179</v>
      </c>
      <c r="E484" s="59" t="s">
        <v>12</v>
      </c>
      <c r="F484" s="68"/>
      <c r="G484" s="68"/>
      <c r="H484" s="68"/>
      <c r="I484" s="68"/>
      <c r="J484" s="68"/>
      <c r="K484" s="68"/>
      <c r="L484" s="68"/>
      <c r="M484" s="68"/>
      <c r="N484" s="68"/>
      <c r="O484" s="87"/>
      <c r="P484" s="87"/>
      <c r="Q484" s="87"/>
      <c r="R484" s="87"/>
      <c r="S484" s="87"/>
      <c r="T484" s="87"/>
      <c r="U484" s="87"/>
      <c r="V484" s="87"/>
      <c r="W484" s="87"/>
    </row>
    <row r="485" spans="1:23" ht="13.2" x14ac:dyDescent="0.25">
      <c r="A485" s="61">
        <v>226</v>
      </c>
      <c r="B485" s="60" t="s">
        <v>842</v>
      </c>
      <c r="C485" s="9"/>
      <c r="D485" s="9" t="s">
        <v>179</v>
      </c>
      <c r="E485" s="59" t="s">
        <v>12</v>
      </c>
      <c r="F485" s="147">
        <v>0</v>
      </c>
      <c r="G485" s="68"/>
      <c r="H485" s="68"/>
      <c r="I485" s="68"/>
      <c r="J485" s="68"/>
      <c r="K485" s="68"/>
      <c r="L485" s="68"/>
      <c r="M485" s="68"/>
      <c r="N485" s="68"/>
      <c r="O485" s="87"/>
      <c r="P485" s="87"/>
      <c r="Q485" s="87"/>
      <c r="R485" s="87"/>
      <c r="S485" s="87"/>
      <c r="T485" s="87"/>
      <c r="U485" s="87"/>
      <c r="V485" s="87"/>
      <c r="W485" s="87"/>
    </row>
    <row r="486" spans="1:23" ht="13.2" x14ac:dyDescent="0.25">
      <c r="A486" s="126"/>
      <c r="B486" s="127"/>
      <c r="C486" s="56"/>
      <c r="D486" s="56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87"/>
      <c r="P486" s="87"/>
      <c r="Q486" s="87"/>
      <c r="R486" s="87"/>
      <c r="S486" s="87"/>
      <c r="T486" s="87"/>
      <c r="U486" s="87"/>
      <c r="V486" s="87"/>
      <c r="W486" s="87"/>
    </row>
    <row r="487" spans="1:23" ht="13.2" x14ac:dyDescent="0.25">
      <c r="A487" s="86" t="s">
        <v>0</v>
      </c>
      <c r="B487" s="58" t="s">
        <v>1</v>
      </c>
      <c r="C487" s="44" t="s">
        <v>2</v>
      </c>
      <c r="D487" s="44" t="s">
        <v>3</v>
      </c>
      <c r="E487" s="57" t="s">
        <v>195</v>
      </c>
      <c r="F487" s="57" t="s">
        <v>9</v>
      </c>
      <c r="G487" s="144" t="s">
        <v>14</v>
      </c>
      <c r="H487" s="144" t="s">
        <v>17</v>
      </c>
      <c r="I487" s="144" t="s">
        <v>20</v>
      </c>
      <c r="J487" s="144" t="s">
        <v>23</v>
      </c>
      <c r="K487" s="144" t="s">
        <v>26</v>
      </c>
      <c r="L487" s="144" t="s">
        <v>29</v>
      </c>
      <c r="M487" s="144" t="s">
        <v>33</v>
      </c>
      <c r="N487" s="144" t="s">
        <v>37</v>
      </c>
      <c r="O487" s="87"/>
      <c r="P487" s="87"/>
      <c r="Q487" s="87"/>
      <c r="R487" s="87"/>
      <c r="S487" s="87"/>
      <c r="T487" s="87"/>
      <c r="U487" s="87"/>
      <c r="V487" s="87"/>
      <c r="W487" s="87"/>
    </row>
    <row r="488" spans="1:23" ht="13.2" x14ac:dyDescent="0.25">
      <c r="A488" s="61">
        <v>227</v>
      </c>
      <c r="B488" s="60" t="s">
        <v>843</v>
      </c>
      <c r="C488" s="9"/>
      <c r="D488" s="9" t="s">
        <v>179</v>
      </c>
      <c r="E488" s="61" t="s">
        <v>19</v>
      </c>
      <c r="F488" s="61">
        <v>0</v>
      </c>
      <c r="G488" s="68"/>
      <c r="H488" s="68"/>
      <c r="I488" s="68"/>
      <c r="J488" s="68"/>
      <c r="K488" s="68"/>
      <c r="L488" s="68"/>
      <c r="M488" s="68"/>
      <c r="N488" s="68"/>
      <c r="O488" s="87"/>
      <c r="P488" s="87"/>
      <c r="Q488" s="87"/>
      <c r="R488" s="87"/>
      <c r="S488" s="87"/>
      <c r="T488" s="87"/>
      <c r="U488" s="87"/>
      <c r="V488" s="87"/>
      <c r="W488" s="87"/>
    </row>
    <row r="489" spans="1:23" ht="13.2" x14ac:dyDescent="0.25">
      <c r="A489" s="59">
        <v>228</v>
      </c>
      <c r="B489" s="60" t="s">
        <v>844</v>
      </c>
      <c r="C489" s="9"/>
      <c r="D489" s="9" t="s">
        <v>180</v>
      </c>
      <c r="E489" s="61" t="s">
        <v>19</v>
      </c>
      <c r="F489" s="67">
        <v>1087</v>
      </c>
      <c r="G489" s="64"/>
      <c r="H489" s="64"/>
      <c r="I489" s="64"/>
      <c r="J489" s="64"/>
      <c r="K489" s="64"/>
      <c r="L489" s="64"/>
      <c r="M489" s="64"/>
      <c r="N489" s="64"/>
      <c r="O489" s="87"/>
      <c r="P489" s="87"/>
      <c r="Q489" s="87"/>
      <c r="R489" s="87"/>
      <c r="S489" s="87"/>
      <c r="T489" s="87"/>
      <c r="U489" s="87"/>
      <c r="V489" s="87"/>
      <c r="W489" s="87"/>
    </row>
    <row r="490" spans="1:23" ht="13.2" x14ac:dyDescent="0.25">
      <c r="A490" s="59">
        <v>229</v>
      </c>
      <c r="B490" s="60" t="s">
        <v>845</v>
      </c>
      <c r="C490" s="9"/>
      <c r="D490" s="9" t="s">
        <v>180</v>
      </c>
      <c r="E490" s="61" t="s">
        <v>19</v>
      </c>
      <c r="F490" s="67">
        <v>160</v>
      </c>
      <c r="G490" s="64"/>
      <c r="H490" s="64"/>
      <c r="I490" s="64"/>
      <c r="J490" s="64"/>
      <c r="K490" s="64"/>
      <c r="L490" s="64"/>
      <c r="M490" s="64"/>
      <c r="N490" s="64"/>
      <c r="O490" s="87"/>
      <c r="P490" s="87"/>
      <c r="Q490" s="87"/>
      <c r="R490" s="87"/>
      <c r="S490" s="87"/>
      <c r="T490" s="87"/>
      <c r="U490" s="87"/>
      <c r="V490" s="87"/>
      <c r="W490" s="87"/>
    </row>
    <row r="491" spans="1:23" ht="13.2" x14ac:dyDescent="0.25">
      <c r="A491" s="61">
        <v>230</v>
      </c>
      <c r="B491" s="60" t="s">
        <v>846</v>
      </c>
      <c r="C491" s="9"/>
      <c r="D491" s="9" t="s">
        <v>180</v>
      </c>
      <c r="E491" s="61" t="s">
        <v>19</v>
      </c>
      <c r="F491" s="59">
        <v>24</v>
      </c>
      <c r="G491" s="64"/>
      <c r="H491" s="64"/>
      <c r="I491" s="64"/>
      <c r="J491" s="64"/>
      <c r="K491" s="64"/>
      <c r="L491" s="64"/>
      <c r="M491" s="64"/>
      <c r="N491" s="64"/>
      <c r="O491" s="87"/>
      <c r="P491" s="87"/>
      <c r="Q491" s="87"/>
      <c r="R491" s="87"/>
      <c r="S491" s="87"/>
      <c r="T491" s="87"/>
      <c r="U491" s="87"/>
      <c r="V491" s="87"/>
      <c r="W491" s="87"/>
    </row>
    <row r="492" spans="1:23" ht="13.2" x14ac:dyDescent="0.25">
      <c r="A492" s="61">
        <v>231</v>
      </c>
      <c r="B492" s="60" t="s">
        <v>847</v>
      </c>
      <c r="C492" s="9"/>
      <c r="D492" s="9" t="s">
        <v>180</v>
      </c>
      <c r="E492" s="61" t="s">
        <v>19</v>
      </c>
      <c r="F492" s="59">
        <v>40</v>
      </c>
      <c r="G492" s="64"/>
      <c r="H492" s="64"/>
      <c r="I492" s="64"/>
      <c r="J492" s="64"/>
      <c r="K492" s="64"/>
      <c r="L492" s="64"/>
      <c r="M492" s="64"/>
      <c r="N492" s="64"/>
      <c r="O492" s="87"/>
      <c r="P492" s="87"/>
      <c r="Q492" s="87"/>
      <c r="R492" s="87"/>
      <c r="S492" s="87"/>
      <c r="T492" s="87"/>
      <c r="U492" s="87"/>
      <c r="V492" s="87"/>
      <c r="W492" s="87"/>
    </row>
    <row r="493" spans="1:23" ht="13.2" x14ac:dyDescent="0.25">
      <c r="A493" s="61">
        <v>232</v>
      </c>
      <c r="B493" s="60" t="s">
        <v>848</v>
      </c>
      <c r="C493" s="9"/>
      <c r="D493" s="9" t="s">
        <v>180</v>
      </c>
      <c r="E493" s="61" t="s">
        <v>19</v>
      </c>
      <c r="F493" s="59">
        <v>56</v>
      </c>
      <c r="G493" s="64"/>
      <c r="H493" s="64"/>
      <c r="I493" s="64"/>
      <c r="J493" s="64"/>
      <c r="K493" s="64"/>
      <c r="L493" s="64"/>
      <c r="M493" s="64"/>
      <c r="N493" s="64"/>
      <c r="O493" s="87"/>
      <c r="P493" s="87"/>
      <c r="Q493" s="87"/>
      <c r="R493" s="87"/>
      <c r="S493" s="87"/>
      <c r="T493" s="87"/>
      <c r="U493" s="87"/>
      <c r="V493" s="87"/>
      <c r="W493" s="87"/>
    </row>
    <row r="494" spans="1:23" ht="13.2" x14ac:dyDescent="0.25">
      <c r="A494" s="61">
        <v>233</v>
      </c>
      <c r="B494" s="60" t="s">
        <v>849</v>
      </c>
      <c r="C494" s="9"/>
      <c r="D494" s="9" t="s">
        <v>180</v>
      </c>
      <c r="E494" s="61" t="s">
        <v>19</v>
      </c>
      <c r="F494" s="59">
        <v>10</v>
      </c>
      <c r="G494" s="64"/>
      <c r="H494" s="64"/>
      <c r="I494" s="64"/>
      <c r="J494" s="64"/>
      <c r="K494" s="64"/>
      <c r="L494" s="64"/>
      <c r="M494" s="64"/>
      <c r="N494" s="64"/>
      <c r="O494" s="87"/>
      <c r="P494" s="87"/>
      <c r="Q494" s="87"/>
      <c r="R494" s="87"/>
      <c r="S494" s="87"/>
      <c r="T494" s="87"/>
      <c r="U494" s="87"/>
      <c r="V494" s="87"/>
      <c r="W494" s="87"/>
    </row>
    <row r="495" spans="1:23" ht="13.2" x14ac:dyDescent="0.25">
      <c r="A495" s="59">
        <v>234</v>
      </c>
      <c r="B495" s="60" t="s">
        <v>181</v>
      </c>
      <c r="C495" s="9"/>
      <c r="D495" s="9" t="s">
        <v>181</v>
      </c>
      <c r="E495" s="61" t="s">
        <v>19</v>
      </c>
      <c r="F495" s="65"/>
      <c r="G495" s="65"/>
      <c r="H495" s="65"/>
      <c r="I495" s="59">
        <v>0</v>
      </c>
      <c r="J495" s="59">
        <v>49</v>
      </c>
      <c r="K495" s="59">
        <v>10</v>
      </c>
      <c r="L495" s="65"/>
      <c r="M495" s="65"/>
      <c r="N495" s="65"/>
      <c r="O495" s="87"/>
      <c r="P495" s="87"/>
      <c r="Q495" s="87"/>
      <c r="R495" s="87"/>
      <c r="S495" s="87"/>
      <c r="T495" s="87"/>
      <c r="U495" s="87"/>
      <c r="V495" s="87"/>
      <c r="W495" s="87"/>
    </row>
    <row r="496" spans="1:23" ht="13.2" x14ac:dyDescent="0.25">
      <c r="A496" s="59">
        <v>235</v>
      </c>
      <c r="B496" s="60" t="s">
        <v>850</v>
      </c>
      <c r="C496" s="9"/>
      <c r="D496" s="9" t="s">
        <v>182</v>
      </c>
      <c r="E496" s="61" t="s">
        <v>19</v>
      </c>
      <c r="F496" s="59">
        <v>70</v>
      </c>
      <c r="G496" s="148"/>
      <c r="H496" s="148"/>
      <c r="I496" s="148"/>
      <c r="J496" s="148"/>
      <c r="K496" s="148"/>
      <c r="L496" s="149"/>
      <c r="M496" s="148"/>
      <c r="N496" s="148"/>
      <c r="O496" s="87"/>
      <c r="P496" s="87"/>
      <c r="Q496" s="87"/>
      <c r="R496" s="87"/>
      <c r="S496" s="87"/>
      <c r="T496" s="87"/>
      <c r="U496" s="87"/>
      <c r="V496" s="87"/>
      <c r="W496" s="87"/>
    </row>
    <row r="497" spans="1:23" ht="13.2" x14ac:dyDescent="0.25">
      <c r="A497" s="61">
        <v>236</v>
      </c>
      <c r="B497" s="60" t="s">
        <v>851</v>
      </c>
      <c r="C497" s="9"/>
      <c r="D497" s="9" t="s">
        <v>183</v>
      </c>
      <c r="E497" s="61" t="s">
        <v>19</v>
      </c>
      <c r="F497" s="59">
        <v>19</v>
      </c>
      <c r="G497" s="150"/>
      <c r="H497" s="150"/>
      <c r="I497" s="150"/>
      <c r="J497" s="150"/>
      <c r="K497" s="150"/>
      <c r="L497" s="150"/>
      <c r="M497" s="150"/>
      <c r="N497" s="150"/>
      <c r="O497" s="87"/>
      <c r="P497" s="87"/>
      <c r="Q497" s="87"/>
      <c r="R497" s="87"/>
      <c r="S497" s="87"/>
      <c r="T497" s="87"/>
      <c r="U497" s="87"/>
      <c r="V497" s="87"/>
      <c r="W497" s="87"/>
    </row>
    <row r="498" spans="1:23" ht="13.2" x14ac:dyDescent="0.25">
      <c r="A498" s="61">
        <v>237</v>
      </c>
      <c r="B498" s="60" t="s">
        <v>852</v>
      </c>
      <c r="C498" s="9"/>
      <c r="D498" s="9" t="s">
        <v>184</v>
      </c>
      <c r="E498" s="61" t="s">
        <v>19</v>
      </c>
      <c r="F498" s="148"/>
      <c r="G498" s="61">
        <v>17</v>
      </c>
      <c r="H498" s="61">
        <v>10</v>
      </c>
      <c r="I498" s="61">
        <v>13</v>
      </c>
      <c r="J498" s="61">
        <v>22</v>
      </c>
      <c r="K498" s="151"/>
      <c r="L498" s="151"/>
      <c r="M498" s="151"/>
      <c r="N498" s="151"/>
      <c r="O498" s="87"/>
      <c r="P498" s="87"/>
      <c r="Q498" s="87"/>
      <c r="R498" s="87"/>
      <c r="S498" s="87"/>
      <c r="T498" s="87"/>
      <c r="U498" s="87"/>
      <c r="V498" s="87"/>
      <c r="W498" s="87"/>
    </row>
    <row r="499" spans="1:23" ht="13.2" x14ac:dyDescent="0.25">
      <c r="A499" s="61">
        <v>238</v>
      </c>
      <c r="B499" s="60" t="s">
        <v>853</v>
      </c>
      <c r="C499" s="9"/>
      <c r="D499" s="9" t="s">
        <v>184</v>
      </c>
      <c r="E499" s="61" t="s">
        <v>19</v>
      </c>
      <c r="F499" s="148"/>
      <c r="G499" s="151"/>
      <c r="H499" s="61">
        <v>50</v>
      </c>
      <c r="I499" s="61">
        <v>33</v>
      </c>
      <c r="J499" s="61">
        <v>47</v>
      </c>
      <c r="K499" s="61">
        <v>90</v>
      </c>
      <c r="L499" s="151"/>
      <c r="M499" s="151"/>
      <c r="N499" s="151"/>
      <c r="O499" s="87"/>
      <c r="P499" s="87"/>
      <c r="Q499" s="87"/>
      <c r="R499" s="87"/>
      <c r="S499" s="87"/>
      <c r="T499" s="87"/>
      <c r="U499" s="87"/>
      <c r="V499" s="87"/>
      <c r="W499" s="87"/>
    </row>
    <row r="500" spans="1:23" ht="13.2" x14ac:dyDescent="0.25">
      <c r="A500" s="61">
        <v>239</v>
      </c>
      <c r="B500" s="60" t="s">
        <v>854</v>
      </c>
      <c r="C500" s="9"/>
      <c r="D500" s="9" t="s">
        <v>185</v>
      </c>
      <c r="E500" s="61" t="s">
        <v>19</v>
      </c>
      <c r="F500" s="59">
        <v>50</v>
      </c>
      <c r="G500" s="151"/>
      <c r="H500" s="151"/>
      <c r="I500" s="151"/>
      <c r="J500" s="151"/>
      <c r="K500" s="151"/>
      <c r="L500" s="151"/>
      <c r="M500" s="151"/>
      <c r="N500" s="151"/>
      <c r="O500" s="87"/>
      <c r="P500" s="87"/>
      <c r="Q500" s="87"/>
      <c r="R500" s="87"/>
      <c r="S500" s="87"/>
      <c r="T500" s="87"/>
      <c r="U500" s="87"/>
      <c r="V500" s="87"/>
      <c r="W500" s="87"/>
    </row>
    <row r="501" spans="1:23" ht="13.2" x14ac:dyDescent="0.25">
      <c r="A501" s="61">
        <v>240</v>
      </c>
      <c r="B501" s="60" t="s">
        <v>855</v>
      </c>
      <c r="C501" s="9"/>
      <c r="D501" s="9" t="s">
        <v>186</v>
      </c>
      <c r="E501" s="61" t="s">
        <v>19</v>
      </c>
      <c r="F501" s="59">
        <v>60</v>
      </c>
      <c r="G501" s="151"/>
      <c r="H501" s="151"/>
      <c r="I501" s="151"/>
      <c r="J501" s="151"/>
      <c r="K501" s="151"/>
      <c r="L501" s="151"/>
      <c r="M501" s="151"/>
      <c r="N501" s="151"/>
      <c r="O501" s="87"/>
      <c r="P501" s="87"/>
      <c r="Q501" s="87"/>
      <c r="R501" s="87"/>
      <c r="S501" s="87"/>
      <c r="T501" s="87"/>
      <c r="U501" s="87"/>
      <c r="V501" s="87"/>
      <c r="W501" s="87"/>
    </row>
    <row r="502" spans="1:23" ht="13.2" x14ac:dyDescent="0.25">
      <c r="A502" s="61">
        <v>241</v>
      </c>
      <c r="B502" s="60" t="s">
        <v>856</v>
      </c>
      <c r="C502" s="9"/>
      <c r="D502" s="9" t="s">
        <v>187</v>
      </c>
      <c r="E502" s="61" t="s">
        <v>19</v>
      </c>
      <c r="F502" s="59">
        <v>36</v>
      </c>
      <c r="G502" s="151"/>
      <c r="H502" s="151"/>
      <c r="I502" s="151"/>
      <c r="J502" s="151"/>
      <c r="K502" s="151"/>
      <c r="L502" s="151"/>
      <c r="M502" s="151"/>
      <c r="N502" s="151"/>
      <c r="O502" s="87"/>
      <c r="P502" s="87"/>
      <c r="Q502" s="87"/>
      <c r="R502" s="87"/>
      <c r="S502" s="87"/>
      <c r="T502" s="87"/>
      <c r="U502" s="87"/>
      <c r="V502" s="87"/>
      <c r="W502" s="87"/>
    </row>
    <row r="503" spans="1:23" ht="13.2" x14ac:dyDescent="0.25">
      <c r="A503" s="59">
        <v>242</v>
      </c>
      <c r="B503" s="60" t="s">
        <v>857</v>
      </c>
      <c r="C503" s="16"/>
      <c r="D503" s="16" t="s">
        <v>188</v>
      </c>
      <c r="E503" s="61" t="s">
        <v>19</v>
      </c>
      <c r="F503" s="152"/>
      <c r="G503" s="148"/>
      <c r="H503" s="67">
        <v>0</v>
      </c>
      <c r="I503" s="67">
        <v>218</v>
      </c>
      <c r="J503" s="67">
        <v>370</v>
      </c>
      <c r="K503" s="67">
        <v>300</v>
      </c>
      <c r="L503" s="67">
        <v>0</v>
      </c>
      <c r="M503" s="67">
        <v>0</v>
      </c>
      <c r="N503" s="148"/>
      <c r="O503" s="87"/>
      <c r="P503" s="87"/>
      <c r="Q503" s="87"/>
      <c r="R503" s="87"/>
      <c r="S503" s="87"/>
      <c r="T503" s="87"/>
      <c r="U503" s="87"/>
      <c r="V503" s="87"/>
      <c r="W503" s="87"/>
    </row>
    <row r="504" spans="1:23" ht="13.2" x14ac:dyDescent="0.25">
      <c r="A504" s="59">
        <v>243</v>
      </c>
      <c r="B504" s="60" t="s">
        <v>858</v>
      </c>
      <c r="C504" s="9"/>
      <c r="D504" s="9" t="s">
        <v>189</v>
      </c>
      <c r="E504" s="61" t="s">
        <v>19</v>
      </c>
      <c r="F504" s="59">
        <v>10</v>
      </c>
      <c r="G504" s="148"/>
      <c r="H504" s="148"/>
      <c r="I504" s="148"/>
      <c r="J504" s="148"/>
      <c r="K504" s="148"/>
      <c r="L504" s="148"/>
      <c r="M504" s="148"/>
      <c r="N504" s="148"/>
      <c r="O504" s="87"/>
      <c r="P504" s="87"/>
      <c r="Q504" s="87"/>
      <c r="R504" s="87"/>
      <c r="S504" s="87"/>
      <c r="T504" s="87"/>
      <c r="U504" s="87"/>
      <c r="V504" s="87"/>
      <c r="W504" s="87"/>
    </row>
    <row r="505" spans="1:23" ht="13.2" x14ac:dyDescent="0.25">
      <c r="A505" s="59">
        <v>244</v>
      </c>
      <c r="B505" s="60" t="s">
        <v>859</v>
      </c>
      <c r="C505" s="9"/>
      <c r="D505" s="9" t="s">
        <v>190</v>
      </c>
      <c r="E505" s="61" t="s">
        <v>19</v>
      </c>
      <c r="F505" s="59">
        <v>90</v>
      </c>
      <c r="G505" s="148"/>
      <c r="H505" s="148"/>
      <c r="I505" s="148"/>
      <c r="J505" s="148"/>
      <c r="K505" s="148"/>
      <c r="L505" s="148"/>
      <c r="M505" s="148"/>
      <c r="N505" s="148"/>
      <c r="O505" s="87"/>
      <c r="P505" s="87"/>
      <c r="Q505" s="87"/>
      <c r="R505" s="87"/>
      <c r="S505" s="87"/>
      <c r="T505" s="87"/>
      <c r="U505" s="87"/>
      <c r="V505" s="87"/>
      <c r="W505" s="87"/>
    </row>
    <row r="506" spans="1:23" ht="13.2" x14ac:dyDescent="0.25">
      <c r="A506" s="59">
        <v>245</v>
      </c>
      <c r="B506" s="60" t="s">
        <v>860</v>
      </c>
      <c r="C506" s="9"/>
      <c r="D506" s="9" t="s">
        <v>191</v>
      </c>
      <c r="E506" s="61" t="s">
        <v>19</v>
      </c>
      <c r="F506" s="59">
        <v>94</v>
      </c>
      <c r="G506" s="148"/>
      <c r="H506" s="148"/>
      <c r="I506" s="148"/>
      <c r="J506" s="148"/>
      <c r="K506" s="148"/>
      <c r="L506" s="148"/>
      <c r="M506" s="148"/>
      <c r="N506" s="148"/>
      <c r="O506" s="87"/>
      <c r="P506" s="87"/>
      <c r="Q506" s="87"/>
      <c r="R506" s="87"/>
      <c r="S506" s="87"/>
      <c r="T506" s="87"/>
      <c r="U506" s="87"/>
      <c r="V506" s="87"/>
      <c r="W506" s="87"/>
    </row>
    <row r="507" spans="1:23" ht="13.2" x14ac:dyDescent="0.25">
      <c r="A507" s="59">
        <v>246</v>
      </c>
      <c r="B507" s="60" t="s">
        <v>861</v>
      </c>
      <c r="C507" s="9"/>
      <c r="D507" s="9" t="s">
        <v>192</v>
      </c>
      <c r="E507" s="61" t="s">
        <v>19</v>
      </c>
      <c r="F507" s="59">
        <v>0</v>
      </c>
      <c r="G507" s="149"/>
      <c r="H507" s="149"/>
      <c r="I507" s="149"/>
      <c r="J507" s="149"/>
      <c r="K507" s="149"/>
      <c r="L507" s="149"/>
      <c r="M507" s="149"/>
      <c r="N507" s="149"/>
      <c r="O507" s="87"/>
      <c r="P507" s="87"/>
      <c r="Q507" s="87"/>
      <c r="R507" s="87"/>
      <c r="S507" s="87"/>
      <c r="T507" s="87"/>
      <c r="U507" s="87"/>
      <c r="V507" s="87"/>
      <c r="W507" s="87"/>
    </row>
    <row r="508" spans="1:23" ht="13.2" x14ac:dyDescent="0.25">
      <c r="A508" s="59">
        <v>247</v>
      </c>
      <c r="B508" s="60" t="s">
        <v>862</v>
      </c>
      <c r="C508" s="9"/>
      <c r="D508" s="9" t="s">
        <v>193</v>
      </c>
      <c r="E508" s="61" t="s">
        <v>19</v>
      </c>
      <c r="F508" s="59">
        <v>0</v>
      </c>
      <c r="G508" s="148"/>
      <c r="H508" s="148"/>
      <c r="I508" s="148"/>
      <c r="J508" s="148"/>
      <c r="K508" s="148"/>
      <c r="L508" s="149"/>
      <c r="M508" s="148"/>
      <c r="N508" s="148"/>
      <c r="O508" s="87"/>
      <c r="P508" s="87"/>
      <c r="Q508" s="87"/>
      <c r="R508" s="87"/>
      <c r="S508" s="87"/>
      <c r="T508" s="87"/>
      <c r="U508" s="87"/>
      <c r="V508" s="87"/>
      <c r="W508" s="87"/>
    </row>
    <row r="509" spans="1:23" ht="13.2" x14ac:dyDescent="0.25">
      <c r="A509" s="59">
        <v>248</v>
      </c>
      <c r="B509" s="60" t="s">
        <v>863</v>
      </c>
      <c r="C509" s="9"/>
      <c r="D509" s="9" t="s">
        <v>194</v>
      </c>
      <c r="E509" s="61" t="s">
        <v>19</v>
      </c>
      <c r="F509" s="59">
        <v>40</v>
      </c>
      <c r="G509" s="148"/>
      <c r="H509" s="148"/>
      <c r="I509" s="148"/>
      <c r="J509" s="148"/>
      <c r="K509" s="148"/>
      <c r="L509" s="148"/>
      <c r="M509" s="148"/>
      <c r="N509" s="148"/>
      <c r="O509" s="87"/>
      <c r="P509" s="87"/>
      <c r="Q509" s="87"/>
      <c r="R509" s="87"/>
      <c r="S509" s="87"/>
      <c r="T509" s="87"/>
      <c r="U509" s="87"/>
      <c r="V509" s="87"/>
      <c r="W509" s="87"/>
    </row>
    <row r="510" spans="1:23" ht="13.2" x14ac:dyDescent="0.25">
      <c r="A510" s="126"/>
      <c r="B510" s="127"/>
      <c r="C510" s="56"/>
      <c r="D510" s="56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87"/>
      <c r="P510" s="87"/>
      <c r="Q510" s="87"/>
      <c r="R510" s="87"/>
      <c r="S510" s="87"/>
      <c r="T510" s="87"/>
      <c r="U510" s="87"/>
      <c r="V510" s="87"/>
      <c r="W510" s="87"/>
    </row>
    <row r="511" spans="1:23" ht="13.2" x14ac:dyDescent="0.25">
      <c r="A511" s="86" t="s">
        <v>0</v>
      </c>
      <c r="B511" s="58" t="s">
        <v>1</v>
      </c>
      <c r="C511" s="44" t="s">
        <v>2</v>
      </c>
      <c r="D511" s="44" t="s">
        <v>3</v>
      </c>
      <c r="E511" s="57" t="s">
        <v>195</v>
      </c>
      <c r="F511" s="57" t="s">
        <v>9</v>
      </c>
      <c r="G511" s="144" t="s">
        <v>14</v>
      </c>
      <c r="H511" s="144" t="s">
        <v>17</v>
      </c>
      <c r="I511" s="144" t="s">
        <v>20</v>
      </c>
      <c r="J511" s="144" t="s">
        <v>23</v>
      </c>
      <c r="K511" s="144" t="s">
        <v>26</v>
      </c>
      <c r="L511" s="144" t="s">
        <v>29</v>
      </c>
      <c r="M511" s="144" t="s">
        <v>33</v>
      </c>
      <c r="N511" s="144" t="s">
        <v>37</v>
      </c>
      <c r="O511" s="87"/>
      <c r="P511" s="87"/>
      <c r="Q511" s="87"/>
      <c r="R511" s="87"/>
      <c r="S511" s="87"/>
      <c r="T511" s="87"/>
      <c r="U511" s="87"/>
      <c r="V511" s="87"/>
      <c r="W511" s="87"/>
    </row>
    <row r="512" spans="1:23" ht="13.2" x14ac:dyDescent="0.25">
      <c r="A512" s="61">
        <v>227</v>
      </c>
      <c r="B512" s="60" t="s">
        <v>843</v>
      </c>
      <c r="C512" s="9"/>
      <c r="D512" s="9" t="s">
        <v>179</v>
      </c>
      <c r="E512" s="61" t="s">
        <v>12</v>
      </c>
      <c r="F512" s="61">
        <v>130</v>
      </c>
      <c r="G512" s="68"/>
      <c r="H512" s="68"/>
      <c r="I512" s="68"/>
      <c r="J512" s="68"/>
      <c r="K512" s="68"/>
      <c r="L512" s="68"/>
      <c r="M512" s="68"/>
      <c r="N512" s="68"/>
      <c r="O512" s="87"/>
      <c r="P512" s="87"/>
      <c r="Q512" s="87"/>
      <c r="R512" s="87"/>
      <c r="S512" s="87"/>
      <c r="T512" s="87"/>
      <c r="U512" s="87"/>
      <c r="V512" s="87"/>
      <c r="W512" s="87"/>
    </row>
    <row r="513" spans="1:23" ht="13.2" x14ac:dyDescent="0.25">
      <c r="A513" s="59">
        <v>228</v>
      </c>
      <c r="B513" s="60" t="s">
        <v>844</v>
      </c>
      <c r="C513" s="9"/>
      <c r="D513" s="9" t="s">
        <v>180</v>
      </c>
      <c r="E513" s="61" t="s">
        <v>12</v>
      </c>
      <c r="F513" s="64"/>
      <c r="G513" s="64"/>
      <c r="H513" s="34"/>
      <c r="I513" s="61">
        <v>2750</v>
      </c>
      <c r="J513" s="61">
        <v>8750</v>
      </c>
      <c r="K513" s="61">
        <v>1250</v>
      </c>
      <c r="L513" s="132">
        <v>0</v>
      </c>
      <c r="M513" s="64"/>
      <c r="N513" s="64"/>
      <c r="O513" s="87"/>
      <c r="P513" s="87"/>
      <c r="Q513" s="87"/>
      <c r="R513" s="87"/>
      <c r="S513" s="87"/>
      <c r="T513" s="87"/>
      <c r="U513" s="87"/>
      <c r="V513" s="87"/>
      <c r="W513" s="87"/>
    </row>
    <row r="514" spans="1:23" ht="13.2" x14ac:dyDescent="0.25">
      <c r="A514" s="59">
        <v>229</v>
      </c>
      <c r="B514" s="60" t="s">
        <v>845</v>
      </c>
      <c r="C514" s="9"/>
      <c r="D514" s="9" t="s">
        <v>180</v>
      </c>
      <c r="E514" s="61" t="s">
        <v>12</v>
      </c>
      <c r="F514" s="61">
        <v>0</v>
      </c>
      <c r="G514" s="64"/>
      <c r="H514" s="34"/>
      <c r="I514" s="61">
        <v>70</v>
      </c>
      <c r="J514" s="61">
        <v>0</v>
      </c>
      <c r="K514" s="61">
        <v>100</v>
      </c>
      <c r="L514" s="34"/>
      <c r="M514" s="64"/>
      <c r="N514" s="64"/>
      <c r="O514" s="87"/>
      <c r="P514" s="87"/>
      <c r="Q514" s="87"/>
      <c r="R514" s="87"/>
      <c r="S514" s="87"/>
      <c r="T514" s="87"/>
      <c r="U514" s="87"/>
      <c r="V514" s="87"/>
      <c r="W514" s="87"/>
    </row>
    <row r="515" spans="1:23" ht="13.2" x14ac:dyDescent="0.25">
      <c r="A515" s="61">
        <v>230</v>
      </c>
      <c r="B515" s="60" t="s">
        <v>846</v>
      </c>
      <c r="C515" s="9"/>
      <c r="D515" s="9" t="s">
        <v>180</v>
      </c>
      <c r="E515" s="61" t="s">
        <v>12</v>
      </c>
      <c r="F515" s="64"/>
      <c r="G515" s="64"/>
      <c r="H515" s="64"/>
      <c r="I515" s="61">
        <v>0</v>
      </c>
      <c r="J515" s="61">
        <v>100</v>
      </c>
      <c r="K515" s="61">
        <v>0</v>
      </c>
      <c r="L515" s="61">
        <v>0</v>
      </c>
      <c r="M515" s="64"/>
      <c r="N515" s="64"/>
      <c r="O515" s="87"/>
      <c r="P515" s="87"/>
      <c r="Q515" s="87"/>
      <c r="R515" s="87"/>
      <c r="S515" s="87"/>
      <c r="T515" s="87"/>
      <c r="U515" s="87"/>
      <c r="V515" s="87"/>
      <c r="W515" s="87"/>
    </row>
    <row r="516" spans="1:23" ht="13.2" x14ac:dyDescent="0.25">
      <c r="A516" s="61">
        <v>231</v>
      </c>
      <c r="B516" s="60" t="s">
        <v>847</v>
      </c>
      <c r="C516" s="9"/>
      <c r="D516" s="9" t="s">
        <v>180</v>
      </c>
      <c r="E516" s="61" t="s">
        <v>12</v>
      </c>
      <c r="F516" s="64"/>
      <c r="G516" s="64"/>
      <c r="H516" s="64"/>
      <c r="I516" s="61">
        <v>0</v>
      </c>
      <c r="J516" s="61">
        <v>0</v>
      </c>
      <c r="K516" s="61">
        <v>70</v>
      </c>
      <c r="L516" s="61">
        <v>0</v>
      </c>
      <c r="M516" s="64"/>
      <c r="N516" s="64"/>
      <c r="O516" s="87"/>
      <c r="P516" s="87"/>
      <c r="Q516" s="87"/>
      <c r="R516" s="87"/>
      <c r="S516" s="87"/>
      <c r="T516" s="87"/>
      <c r="U516" s="87"/>
      <c r="V516" s="87"/>
      <c r="W516" s="87"/>
    </row>
    <row r="517" spans="1:23" ht="13.2" x14ac:dyDescent="0.25">
      <c r="A517" s="61">
        <v>232</v>
      </c>
      <c r="B517" s="60" t="s">
        <v>848</v>
      </c>
      <c r="C517" s="9"/>
      <c r="D517" s="9" t="s">
        <v>180</v>
      </c>
      <c r="E517" s="61" t="s">
        <v>12</v>
      </c>
      <c r="F517" s="64"/>
      <c r="G517" s="64"/>
      <c r="H517" s="64"/>
      <c r="I517" s="64"/>
      <c r="J517" s="64"/>
      <c r="K517" s="64"/>
      <c r="L517" s="64"/>
      <c r="M517" s="64"/>
      <c r="N517" s="64"/>
      <c r="O517" s="87"/>
      <c r="P517" s="87"/>
      <c r="Q517" s="87"/>
      <c r="R517" s="87"/>
      <c r="S517" s="87"/>
      <c r="T517" s="87"/>
      <c r="U517" s="87"/>
      <c r="V517" s="87"/>
      <c r="W517" s="87"/>
    </row>
    <row r="518" spans="1:23" ht="13.2" x14ac:dyDescent="0.25">
      <c r="A518" s="61">
        <v>233</v>
      </c>
      <c r="B518" s="60" t="s">
        <v>849</v>
      </c>
      <c r="C518" s="9"/>
      <c r="D518" s="9" t="s">
        <v>180</v>
      </c>
      <c r="E518" s="61" t="s">
        <v>12</v>
      </c>
      <c r="F518" s="64"/>
      <c r="G518" s="64"/>
      <c r="H518" s="64"/>
      <c r="I518" s="64"/>
      <c r="J518" s="64"/>
      <c r="K518" s="64"/>
      <c r="L518" s="64"/>
      <c r="M518" s="64"/>
      <c r="N518" s="64"/>
      <c r="O518" s="87"/>
      <c r="P518" s="87"/>
      <c r="Q518" s="87"/>
      <c r="R518" s="87"/>
      <c r="S518" s="87"/>
      <c r="T518" s="87"/>
      <c r="U518" s="87"/>
      <c r="V518" s="87"/>
      <c r="W518" s="87"/>
    </row>
    <row r="519" spans="1:23" ht="13.2" x14ac:dyDescent="0.25">
      <c r="A519" s="59">
        <v>234</v>
      </c>
      <c r="B519" s="60" t="s">
        <v>181</v>
      </c>
      <c r="C519" s="9"/>
      <c r="D519" s="9" t="s">
        <v>181</v>
      </c>
      <c r="E519" s="61" t="s">
        <v>12</v>
      </c>
      <c r="F519" s="65"/>
      <c r="G519" s="65"/>
      <c r="H519" s="65"/>
      <c r="I519" s="59">
        <v>600</v>
      </c>
      <c r="J519" s="59">
        <v>0</v>
      </c>
      <c r="K519" s="59">
        <v>510</v>
      </c>
      <c r="L519" s="65"/>
      <c r="M519" s="65"/>
      <c r="N519" s="65"/>
      <c r="O519" s="87"/>
      <c r="P519" s="87"/>
      <c r="Q519" s="87"/>
      <c r="R519" s="87"/>
      <c r="S519" s="87"/>
      <c r="T519" s="87"/>
      <c r="U519" s="87"/>
      <c r="V519" s="87"/>
      <c r="W519" s="87"/>
    </row>
    <row r="520" spans="1:23" ht="13.2" x14ac:dyDescent="0.25">
      <c r="A520" s="59">
        <v>235</v>
      </c>
      <c r="B520" s="60" t="s">
        <v>850</v>
      </c>
      <c r="C520" s="9"/>
      <c r="D520" s="9" t="s">
        <v>182</v>
      </c>
      <c r="E520" s="61" t="s">
        <v>12</v>
      </c>
      <c r="F520" s="59">
        <v>3960</v>
      </c>
      <c r="G520" s="148"/>
      <c r="H520" s="148"/>
      <c r="I520" s="148"/>
      <c r="J520" s="148"/>
      <c r="K520" s="148"/>
      <c r="L520" s="148"/>
      <c r="M520" s="148"/>
      <c r="N520" s="148"/>
      <c r="O520" s="87"/>
      <c r="P520" s="87"/>
      <c r="Q520" s="87"/>
      <c r="R520" s="87"/>
      <c r="S520" s="87"/>
      <c r="T520" s="87"/>
      <c r="U520" s="87"/>
      <c r="V520" s="87"/>
      <c r="W520" s="87"/>
    </row>
    <row r="521" spans="1:23" ht="13.2" x14ac:dyDescent="0.25">
      <c r="A521" s="61">
        <v>236</v>
      </c>
      <c r="B521" s="60" t="s">
        <v>851</v>
      </c>
      <c r="C521" s="9"/>
      <c r="D521" s="9" t="s">
        <v>183</v>
      </c>
      <c r="E521" s="61" t="s">
        <v>12</v>
      </c>
      <c r="F521" s="151"/>
      <c r="G521" s="150"/>
      <c r="H521" s="150"/>
      <c r="I521" s="150"/>
      <c r="J521" s="150"/>
      <c r="K521" s="150"/>
      <c r="L521" s="150"/>
      <c r="M521" s="150"/>
      <c r="N521" s="150"/>
      <c r="O521" s="87"/>
      <c r="P521" s="87"/>
      <c r="Q521" s="87"/>
      <c r="R521" s="87"/>
      <c r="S521" s="87"/>
      <c r="T521" s="87"/>
      <c r="U521" s="87"/>
      <c r="V521" s="87"/>
      <c r="W521" s="87"/>
    </row>
    <row r="522" spans="1:23" ht="13.2" x14ac:dyDescent="0.25">
      <c r="A522" s="61">
        <v>237</v>
      </c>
      <c r="B522" s="60" t="s">
        <v>852</v>
      </c>
      <c r="C522" s="9"/>
      <c r="D522" s="9" t="s">
        <v>184</v>
      </c>
      <c r="E522" s="61" t="s">
        <v>12</v>
      </c>
      <c r="F522" s="151"/>
      <c r="G522" s="61">
        <v>0</v>
      </c>
      <c r="H522" s="61">
        <v>0</v>
      </c>
      <c r="I522" s="61">
        <v>0</v>
      </c>
      <c r="J522" s="61">
        <v>0</v>
      </c>
      <c r="K522" s="151"/>
      <c r="L522" s="151"/>
      <c r="M522" s="151"/>
      <c r="N522" s="151"/>
      <c r="O522" s="87"/>
      <c r="P522" s="87"/>
      <c r="Q522" s="87"/>
      <c r="R522" s="87"/>
      <c r="S522" s="87"/>
      <c r="T522" s="87"/>
      <c r="U522" s="87"/>
      <c r="V522" s="87"/>
      <c r="W522" s="87"/>
    </row>
    <row r="523" spans="1:23" ht="13.2" x14ac:dyDescent="0.25">
      <c r="A523" s="61">
        <v>238</v>
      </c>
      <c r="B523" s="60" t="s">
        <v>853</v>
      </c>
      <c r="C523" s="9"/>
      <c r="D523" s="9" t="s">
        <v>184</v>
      </c>
      <c r="E523" s="61" t="s">
        <v>12</v>
      </c>
      <c r="F523" s="151"/>
      <c r="G523" s="151"/>
      <c r="H523" s="61">
        <v>0</v>
      </c>
      <c r="I523" s="61">
        <v>0</v>
      </c>
      <c r="J523" s="61">
        <v>0</v>
      </c>
      <c r="K523" s="61">
        <v>0</v>
      </c>
      <c r="L523" s="151"/>
      <c r="M523" s="151"/>
      <c r="N523" s="151"/>
      <c r="O523" s="87"/>
      <c r="P523" s="87"/>
      <c r="Q523" s="87"/>
      <c r="R523" s="87"/>
      <c r="S523" s="87"/>
      <c r="T523" s="87"/>
      <c r="U523" s="87"/>
      <c r="V523" s="87"/>
      <c r="W523" s="87"/>
    </row>
    <row r="524" spans="1:23" ht="13.2" x14ac:dyDescent="0.25">
      <c r="A524" s="61">
        <v>239</v>
      </c>
      <c r="B524" s="60" t="s">
        <v>854</v>
      </c>
      <c r="C524" s="9"/>
      <c r="D524" s="9" t="s">
        <v>185</v>
      </c>
      <c r="E524" s="61" t="s">
        <v>12</v>
      </c>
      <c r="F524" s="151"/>
      <c r="G524" s="151"/>
      <c r="H524" s="151"/>
      <c r="I524" s="61">
        <v>100</v>
      </c>
      <c r="J524" s="61">
        <v>180</v>
      </c>
      <c r="K524" s="61">
        <v>30</v>
      </c>
      <c r="L524" s="61">
        <v>200</v>
      </c>
      <c r="M524" s="61">
        <v>170</v>
      </c>
      <c r="N524" s="151"/>
      <c r="O524" s="87"/>
      <c r="P524" s="87"/>
      <c r="Q524" s="87"/>
      <c r="R524" s="87"/>
      <c r="S524" s="87"/>
      <c r="T524" s="87"/>
      <c r="U524" s="87"/>
      <c r="V524" s="87"/>
      <c r="W524" s="87"/>
    </row>
    <row r="525" spans="1:23" ht="13.2" x14ac:dyDescent="0.25">
      <c r="A525" s="61">
        <v>240</v>
      </c>
      <c r="B525" s="60" t="s">
        <v>855</v>
      </c>
      <c r="C525" s="9"/>
      <c r="D525" s="9" t="s">
        <v>186</v>
      </c>
      <c r="E525" s="61" t="s">
        <v>12</v>
      </c>
      <c r="F525" s="61">
        <v>200</v>
      </c>
      <c r="G525" s="151"/>
      <c r="H525" s="151"/>
      <c r="I525" s="61">
        <v>0</v>
      </c>
      <c r="J525" s="61">
        <v>0</v>
      </c>
      <c r="K525" s="61">
        <v>0</v>
      </c>
      <c r="L525" s="151"/>
      <c r="M525" s="151"/>
      <c r="N525" s="151"/>
      <c r="O525" s="87"/>
      <c r="P525" s="87"/>
      <c r="Q525" s="87"/>
      <c r="R525" s="87"/>
      <c r="S525" s="87"/>
      <c r="T525" s="87"/>
      <c r="U525" s="87"/>
      <c r="V525" s="87"/>
      <c r="W525" s="87"/>
    </row>
    <row r="526" spans="1:23" ht="13.2" x14ac:dyDescent="0.25">
      <c r="A526" s="61">
        <v>241</v>
      </c>
      <c r="B526" s="60" t="s">
        <v>856</v>
      </c>
      <c r="C526" s="9"/>
      <c r="D526" s="9" t="s">
        <v>187</v>
      </c>
      <c r="E526" s="61" t="s">
        <v>12</v>
      </c>
      <c r="F526" s="61">
        <v>200</v>
      </c>
      <c r="G526" s="151"/>
      <c r="H526" s="151"/>
      <c r="I526" s="151"/>
      <c r="J526" s="151"/>
      <c r="K526" s="151"/>
      <c r="L526" s="151"/>
      <c r="M526" s="151"/>
      <c r="N526" s="151"/>
      <c r="O526" s="87"/>
      <c r="P526" s="87"/>
      <c r="Q526" s="87"/>
      <c r="R526" s="87"/>
      <c r="S526" s="87"/>
      <c r="T526" s="87"/>
      <c r="U526" s="87"/>
      <c r="V526" s="87"/>
      <c r="W526" s="87"/>
    </row>
    <row r="527" spans="1:23" ht="13.2" x14ac:dyDescent="0.25">
      <c r="A527" s="59">
        <v>242</v>
      </c>
      <c r="B527" s="60" t="s">
        <v>857</v>
      </c>
      <c r="C527" s="16"/>
      <c r="D527" s="16" t="s">
        <v>188</v>
      </c>
      <c r="E527" s="61" t="s">
        <v>12</v>
      </c>
      <c r="F527" s="152"/>
      <c r="G527" s="148"/>
      <c r="H527" s="67">
        <v>0</v>
      </c>
      <c r="I527" s="67">
        <v>2140</v>
      </c>
      <c r="J527" s="67">
        <v>3687</v>
      </c>
      <c r="K527" s="67">
        <v>2940</v>
      </c>
      <c r="L527" s="67">
        <v>0</v>
      </c>
      <c r="M527" s="67">
        <v>0</v>
      </c>
      <c r="N527" s="67">
        <v>0</v>
      </c>
      <c r="O527" s="87"/>
      <c r="P527" s="87"/>
      <c r="Q527" s="87"/>
      <c r="R527" s="87"/>
      <c r="S527" s="87"/>
      <c r="T527" s="87"/>
      <c r="U527" s="87"/>
      <c r="V527" s="87"/>
      <c r="W527" s="87"/>
    </row>
    <row r="528" spans="1:23" ht="13.2" x14ac:dyDescent="0.25">
      <c r="A528" s="59">
        <v>243</v>
      </c>
      <c r="B528" s="60" t="s">
        <v>858</v>
      </c>
      <c r="C528" s="9"/>
      <c r="D528" s="9" t="s">
        <v>189</v>
      </c>
      <c r="E528" s="61" t="s">
        <v>12</v>
      </c>
      <c r="F528" s="148"/>
      <c r="G528" s="148"/>
      <c r="H528" s="148"/>
      <c r="I528" s="148"/>
      <c r="J528" s="148"/>
      <c r="K528" s="148"/>
      <c r="L528" s="148"/>
      <c r="M528" s="148"/>
      <c r="N528" s="148"/>
      <c r="O528" s="87"/>
      <c r="P528" s="87"/>
      <c r="Q528" s="87"/>
      <c r="R528" s="87"/>
      <c r="S528" s="87"/>
      <c r="T528" s="87"/>
      <c r="U528" s="87"/>
      <c r="V528" s="87"/>
      <c r="W528" s="87"/>
    </row>
    <row r="529" spans="1:23" ht="13.2" x14ac:dyDescent="0.25">
      <c r="A529" s="59">
        <v>244</v>
      </c>
      <c r="B529" s="60" t="s">
        <v>859</v>
      </c>
      <c r="C529" s="9"/>
      <c r="D529" s="9" t="s">
        <v>190</v>
      </c>
      <c r="E529" s="61" t="s">
        <v>12</v>
      </c>
      <c r="F529" s="59">
        <v>380</v>
      </c>
      <c r="G529" s="148"/>
      <c r="H529" s="148"/>
      <c r="I529" s="148"/>
      <c r="J529" s="148"/>
      <c r="K529" s="148"/>
      <c r="L529" s="148"/>
      <c r="M529" s="148"/>
      <c r="N529" s="148"/>
      <c r="O529" s="87"/>
      <c r="P529" s="87"/>
      <c r="Q529" s="87"/>
      <c r="R529" s="87"/>
      <c r="S529" s="87"/>
      <c r="T529" s="87"/>
      <c r="U529" s="87"/>
      <c r="V529" s="87"/>
      <c r="W529" s="87"/>
    </row>
    <row r="530" spans="1:23" ht="13.2" x14ac:dyDescent="0.25">
      <c r="A530" s="59">
        <v>245</v>
      </c>
      <c r="B530" s="60" t="s">
        <v>860</v>
      </c>
      <c r="C530" s="9"/>
      <c r="D530" s="9" t="s">
        <v>191</v>
      </c>
      <c r="E530" s="61" t="s">
        <v>12</v>
      </c>
      <c r="F530" s="148"/>
      <c r="G530" s="148"/>
      <c r="H530" s="148"/>
      <c r="I530" s="148"/>
      <c r="J530" s="148"/>
      <c r="K530" s="148"/>
      <c r="L530" s="148"/>
      <c r="M530" s="148"/>
      <c r="N530" s="148"/>
      <c r="O530" s="87"/>
      <c r="P530" s="87"/>
      <c r="Q530" s="87"/>
      <c r="R530" s="87"/>
      <c r="S530" s="87"/>
      <c r="T530" s="87"/>
      <c r="U530" s="87"/>
      <c r="V530" s="87"/>
      <c r="W530" s="87"/>
    </row>
    <row r="531" spans="1:23" ht="13.2" x14ac:dyDescent="0.25">
      <c r="A531" s="59">
        <v>246</v>
      </c>
      <c r="B531" s="60" t="s">
        <v>861</v>
      </c>
      <c r="C531" s="9"/>
      <c r="D531" s="9" t="s">
        <v>192</v>
      </c>
      <c r="E531" s="61" t="s">
        <v>12</v>
      </c>
      <c r="F531" s="149"/>
      <c r="G531" s="149"/>
      <c r="H531" s="148"/>
      <c r="I531" s="59">
        <v>410</v>
      </c>
      <c r="J531" s="59">
        <v>220</v>
      </c>
      <c r="K531" s="59">
        <v>150</v>
      </c>
      <c r="L531" s="148"/>
      <c r="M531" s="148"/>
      <c r="N531" s="149"/>
      <c r="O531" s="87"/>
      <c r="P531" s="87"/>
      <c r="Q531" s="87"/>
      <c r="R531" s="87"/>
      <c r="S531" s="87"/>
      <c r="T531" s="87"/>
      <c r="U531" s="87"/>
      <c r="V531" s="87"/>
      <c r="W531" s="87"/>
    </row>
    <row r="532" spans="1:23" ht="13.2" x14ac:dyDescent="0.25">
      <c r="A532" s="59">
        <v>247</v>
      </c>
      <c r="B532" s="60" t="s">
        <v>862</v>
      </c>
      <c r="C532" s="9"/>
      <c r="D532" s="9" t="s">
        <v>193</v>
      </c>
      <c r="E532" s="61" t="s">
        <v>12</v>
      </c>
      <c r="F532" s="148"/>
      <c r="G532" s="148"/>
      <c r="H532" s="148"/>
      <c r="I532" s="148"/>
      <c r="J532" s="148"/>
      <c r="K532" s="148"/>
      <c r="L532" s="148"/>
      <c r="M532" s="148"/>
      <c r="N532" s="148"/>
      <c r="O532" s="87"/>
      <c r="P532" s="87"/>
      <c r="Q532" s="87"/>
      <c r="R532" s="87"/>
      <c r="S532" s="87"/>
      <c r="T532" s="87"/>
      <c r="U532" s="87"/>
      <c r="V532" s="87"/>
      <c r="W532" s="87"/>
    </row>
    <row r="533" spans="1:23" ht="13.2" x14ac:dyDescent="0.25">
      <c r="A533" s="59">
        <v>248</v>
      </c>
      <c r="B533" s="60" t="s">
        <v>863</v>
      </c>
      <c r="C533" s="9"/>
      <c r="D533" s="9" t="s">
        <v>194</v>
      </c>
      <c r="E533" s="61" t="s">
        <v>12</v>
      </c>
      <c r="F533" s="148"/>
      <c r="G533" s="148"/>
      <c r="H533" s="148"/>
      <c r="I533" s="148"/>
      <c r="J533" s="148"/>
      <c r="K533" s="148"/>
      <c r="L533" s="148"/>
      <c r="M533" s="148"/>
      <c r="N533" s="148"/>
      <c r="O533" s="87"/>
      <c r="P533" s="87"/>
      <c r="Q533" s="87"/>
      <c r="R533" s="87"/>
      <c r="S533" s="87"/>
      <c r="T533" s="87"/>
      <c r="U533" s="87"/>
      <c r="V533" s="87"/>
      <c r="W533" s="87"/>
    </row>
    <row r="534" spans="1:23" ht="13.2" x14ac:dyDescent="0.25">
      <c r="A534" s="45"/>
      <c r="B534" s="46"/>
      <c r="C534" s="43"/>
      <c r="D534" s="43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</row>
    <row r="535" spans="1:23" ht="13.2" x14ac:dyDescent="0.25">
      <c r="A535" s="45"/>
      <c r="B535" s="46"/>
      <c r="C535" s="43"/>
      <c r="D535" s="43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</row>
    <row r="536" spans="1:23" ht="13.2" x14ac:dyDescent="0.25">
      <c r="A536" s="45"/>
      <c r="B536" s="46"/>
      <c r="C536" s="43"/>
      <c r="D536" s="43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</row>
    <row r="537" spans="1:23" ht="13.2" x14ac:dyDescent="0.25">
      <c r="A537" s="45"/>
      <c r="B537" s="46"/>
      <c r="C537" s="43"/>
      <c r="D537" s="43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</row>
    <row r="538" spans="1:23" ht="13.2" x14ac:dyDescent="0.25">
      <c r="A538" s="45"/>
      <c r="B538" s="46"/>
      <c r="C538" s="43"/>
      <c r="D538" s="43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</row>
    <row r="539" spans="1:23" ht="13.2" x14ac:dyDescent="0.25">
      <c r="A539" s="45"/>
      <c r="B539" s="46"/>
      <c r="C539" s="43"/>
      <c r="D539" s="43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</row>
    <row r="540" spans="1:23" ht="13.2" x14ac:dyDescent="0.25">
      <c r="A540" s="45"/>
      <c r="B540" s="46"/>
      <c r="C540" s="43"/>
      <c r="D540" s="43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</row>
    <row r="541" spans="1:23" ht="13.2" x14ac:dyDescent="0.25">
      <c r="A541" s="45"/>
      <c r="B541" s="46"/>
      <c r="C541" s="43"/>
      <c r="D541" s="43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</row>
    <row r="542" spans="1:23" ht="13.2" x14ac:dyDescent="0.25">
      <c r="A542" s="45"/>
      <c r="B542" s="46"/>
      <c r="C542" s="43"/>
      <c r="D542" s="43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</row>
    <row r="543" spans="1:23" ht="13.2" x14ac:dyDescent="0.25">
      <c r="A543" s="45"/>
      <c r="B543" s="46"/>
      <c r="C543" s="43"/>
      <c r="D543" s="43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</row>
    <row r="544" spans="1:23" ht="13.2" x14ac:dyDescent="0.25">
      <c r="A544" s="45"/>
      <c r="B544" s="46"/>
      <c r="C544" s="43"/>
      <c r="D544" s="43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</row>
    <row r="545" spans="1:23" ht="13.2" x14ac:dyDescent="0.25">
      <c r="A545" s="45"/>
      <c r="B545" s="46"/>
      <c r="C545" s="43"/>
      <c r="D545" s="43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</row>
    <row r="546" spans="1:23" ht="13.2" x14ac:dyDescent="0.25">
      <c r="A546" s="45"/>
      <c r="B546" s="46"/>
      <c r="C546" s="43"/>
      <c r="D546" s="43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</row>
    <row r="547" spans="1:23" ht="13.2" x14ac:dyDescent="0.25">
      <c r="A547" s="45"/>
      <c r="B547" s="46"/>
      <c r="C547" s="43"/>
      <c r="D547" s="43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</row>
    <row r="548" spans="1:23" ht="13.2" x14ac:dyDescent="0.25">
      <c r="A548" s="45"/>
      <c r="B548" s="46"/>
      <c r="C548" s="43"/>
      <c r="D548" s="43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</row>
    <row r="549" spans="1:23" ht="13.2" x14ac:dyDescent="0.25">
      <c r="A549" s="45"/>
      <c r="B549" s="46"/>
      <c r="C549" s="43"/>
      <c r="D549" s="43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</row>
    <row r="550" spans="1:23" ht="13.2" x14ac:dyDescent="0.25">
      <c r="A550" s="45"/>
      <c r="B550" s="46"/>
      <c r="C550" s="43"/>
      <c r="D550" s="43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</row>
    <row r="551" spans="1:23" ht="13.2" x14ac:dyDescent="0.25">
      <c r="A551" s="45"/>
      <c r="B551" s="46"/>
      <c r="C551" s="43"/>
      <c r="D551" s="43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</row>
    <row r="552" spans="1:23" ht="13.2" x14ac:dyDescent="0.25">
      <c r="A552" s="45"/>
      <c r="B552" s="46"/>
      <c r="C552" s="43"/>
      <c r="D552" s="43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</row>
    <row r="553" spans="1:23" ht="13.2" x14ac:dyDescent="0.25">
      <c r="A553" s="45"/>
      <c r="B553" s="46"/>
      <c r="C553" s="43"/>
      <c r="D553" s="43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</row>
    <row r="554" spans="1:23" ht="13.2" x14ac:dyDescent="0.25">
      <c r="A554" s="45"/>
      <c r="B554" s="46"/>
      <c r="C554" s="43"/>
      <c r="D554" s="43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</row>
    <row r="555" spans="1:23" ht="13.2" x14ac:dyDescent="0.25">
      <c r="A555" s="45"/>
      <c r="B555" s="46"/>
      <c r="C555" s="43"/>
      <c r="D555" s="43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</row>
    <row r="556" spans="1:23" ht="13.2" x14ac:dyDescent="0.25">
      <c r="A556" s="45"/>
      <c r="B556" s="46"/>
      <c r="C556" s="43"/>
      <c r="D556" s="43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</row>
    <row r="557" spans="1:23" ht="13.2" x14ac:dyDescent="0.25">
      <c r="A557" s="45"/>
      <c r="B557" s="46"/>
      <c r="C557" s="43"/>
      <c r="D557" s="43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</row>
    <row r="558" spans="1:23" ht="13.2" x14ac:dyDescent="0.25">
      <c r="A558" s="45"/>
      <c r="B558" s="46"/>
      <c r="C558" s="43"/>
      <c r="D558" s="43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</row>
    <row r="559" spans="1:23" ht="13.2" x14ac:dyDescent="0.25">
      <c r="A559" s="45"/>
      <c r="B559" s="46"/>
      <c r="C559" s="43"/>
      <c r="D559" s="43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</row>
    <row r="560" spans="1:23" ht="13.2" x14ac:dyDescent="0.25">
      <c r="A560" s="45"/>
      <c r="B560" s="46"/>
      <c r="C560" s="43"/>
      <c r="D560" s="43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</row>
    <row r="561" spans="1:23" ht="13.2" x14ac:dyDescent="0.25">
      <c r="A561" s="45"/>
      <c r="B561" s="46"/>
      <c r="C561" s="43"/>
      <c r="D561" s="43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</row>
    <row r="562" spans="1:23" ht="13.2" x14ac:dyDescent="0.25">
      <c r="A562" s="45"/>
      <c r="B562" s="46"/>
      <c r="C562" s="43"/>
      <c r="D562" s="43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</row>
    <row r="563" spans="1:23" ht="13.2" x14ac:dyDescent="0.25">
      <c r="A563" s="45"/>
      <c r="B563" s="46"/>
      <c r="C563" s="43"/>
      <c r="D563" s="43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</row>
    <row r="564" spans="1:23" ht="13.2" x14ac:dyDescent="0.25">
      <c r="A564" s="45"/>
      <c r="B564" s="46"/>
      <c r="C564" s="43"/>
      <c r="D564" s="43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</row>
    <row r="565" spans="1:23" ht="13.2" x14ac:dyDescent="0.25">
      <c r="A565" s="45"/>
      <c r="B565" s="46"/>
      <c r="C565" s="43"/>
      <c r="D565" s="43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</row>
    <row r="566" spans="1:23" ht="13.2" x14ac:dyDescent="0.25">
      <c r="A566" s="45"/>
      <c r="B566" s="46"/>
      <c r="C566" s="43"/>
      <c r="D566" s="43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</row>
    <row r="567" spans="1:23" ht="13.2" x14ac:dyDescent="0.25">
      <c r="A567" s="45"/>
      <c r="B567" s="46"/>
      <c r="C567" s="43"/>
      <c r="D567" s="43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</row>
    <row r="568" spans="1:23" ht="13.2" x14ac:dyDescent="0.25">
      <c r="A568" s="45"/>
      <c r="B568" s="46"/>
      <c r="C568" s="43"/>
      <c r="D568" s="43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</row>
    <row r="569" spans="1:23" ht="13.2" x14ac:dyDescent="0.25">
      <c r="A569" s="45"/>
      <c r="B569" s="46"/>
      <c r="C569" s="43"/>
      <c r="D569" s="43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</row>
    <row r="570" spans="1:23" ht="13.2" x14ac:dyDescent="0.25">
      <c r="A570" s="45"/>
      <c r="B570" s="46"/>
      <c r="C570" s="43"/>
      <c r="D570" s="43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</row>
    <row r="571" spans="1:23" ht="13.2" x14ac:dyDescent="0.25">
      <c r="A571" s="45"/>
      <c r="B571" s="46"/>
      <c r="C571" s="43"/>
      <c r="D571" s="43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</row>
    <row r="572" spans="1:23" ht="13.2" x14ac:dyDescent="0.25">
      <c r="A572" s="45"/>
      <c r="B572" s="46"/>
      <c r="C572" s="43"/>
      <c r="D572" s="43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</row>
    <row r="573" spans="1:23" ht="13.2" x14ac:dyDescent="0.25">
      <c r="A573" s="45"/>
      <c r="B573" s="46"/>
      <c r="C573" s="43"/>
      <c r="D573" s="43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</row>
    <row r="574" spans="1:23" ht="13.2" x14ac:dyDescent="0.25">
      <c r="A574" s="45"/>
      <c r="B574" s="46"/>
      <c r="C574" s="43"/>
      <c r="D574" s="43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</row>
    <row r="575" spans="1:23" ht="13.2" x14ac:dyDescent="0.25">
      <c r="A575" s="45"/>
      <c r="B575" s="46"/>
      <c r="C575" s="43"/>
      <c r="D575" s="43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</row>
    <row r="576" spans="1:23" ht="13.2" x14ac:dyDescent="0.25">
      <c r="A576" s="45"/>
      <c r="B576" s="46"/>
      <c r="C576" s="43"/>
      <c r="D576" s="43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</row>
    <row r="577" spans="1:23" ht="13.2" x14ac:dyDescent="0.25">
      <c r="A577" s="45"/>
      <c r="B577" s="46"/>
      <c r="C577" s="43"/>
      <c r="D577" s="43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</row>
    <row r="578" spans="1:23" ht="13.2" x14ac:dyDescent="0.25">
      <c r="A578" s="45"/>
      <c r="B578" s="46"/>
      <c r="C578" s="43"/>
      <c r="D578" s="43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</row>
    <row r="579" spans="1:23" ht="13.2" x14ac:dyDescent="0.25">
      <c r="A579" s="45"/>
      <c r="B579" s="46"/>
      <c r="C579" s="43"/>
      <c r="D579" s="43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</row>
    <row r="580" spans="1:23" ht="13.2" x14ac:dyDescent="0.25">
      <c r="A580" s="45"/>
      <c r="B580" s="46"/>
      <c r="C580" s="43"/>
      <c r="D580" s="43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</row>
    <row r="581" spans="1:23" ht="13.2" x14ac:dyDescent="0.25">
      <c r="A581" s="45"/>
      <c r="B581" s="46"/>
      <c r="C581" s="43"/>
      <c r="D581" s="43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</row>
    <row r="582" spans="1:23" ht="13.2" x14ac:dyDescent="0.25">
      <c r="A582" s="45"/>
      <c r="B582" s="46"/>
      <c r="C582" s="43"/>
      <c r="D582" s="43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</row>
    <row r="583" spans="1:23" ht="13.2" x14ac:dyDescent="0.25">
      <c r="A583" s="45"/>
      <c r="B583" s="46"/>
      <c r="C583" s="43"/>
      <c r="D583" s="43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</row>
    <row r="584" spans="1:23" ht="13.2" x14ac:dyDescent="0.25">
      <c r="A584" s="45"/>
      <c r="B584" s="46"/>
      <c r="C584" s="43"/>
      <c r="D584" s="43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</row>
    <row r="585" spans="1:23" ht="13.2" x14ac:dyDescent="0.25">
      <c r="A585" s="45"/>
      <c r="B585" s="46"/>
      <c r="C585" s="43"/>
      <c r="D585" s="43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</row>
    <row r="586" spans="1:23" ht="13.2" x14ac:dyDescent="0.25">
      <c r="A586" s="45"/>
      <c r="B586" s="46"/>
      <c r="C586" s="43"/>
      <c r="D586" s="43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</row>
    <row r="587" spans="1:23" ht="13.2" x14ac:dyDescent="0.25">
      <c r="A587" s="45"/>
      <c r="B587" s="46"/>
      <c r="C587" s="43"/>
      <c r="D587" s="43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</row>
    <row r="588" spans="1:23" ht="13.2" x14ac:dyDescent="0.25">
      <c r="A588" s="45"/>
      <c r="B588" s="46"/>
      <c r="C588" s="43"/>
      <c r="D588" s="43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</row>
    <row r="589" spans="1:23" ht="13.2" x14ac:dyDescent="0.25">
      <c r="A589" s="45"/>
      <c r="B589" s="46"/>
      <c r="C589" s="43"/>
      <c r="D589" s="43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</row>
    <row r="590" spans="1:23" ht="13.2" x14ac:dyDescent="0.25">
      <c r="A590" s="45"/>
      <c r="B590" s="46"/>
      <c r="C590" s="43"/>
      <c r="D590" s="43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</row>
    <row r="591" spans="1:23" ht="13.2" x14ac:dyDescent="0.25">
      <c r="A591" s="45"/>
      <c r="B591" s="46"/>
      <c r="C591" s="43"/>
      <c r="D591" s="43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</row>
    <row r="592" spans="1:23" ht="13.2" x14ac:dyDescent="0.25">
      <c r="A592" s="45"/>
      <c r="B592" s="46"/>
      <c r="C592" s="43"/>
      <c r="D592" s="43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</row>
    <row r="593" spans="1:23" ht="13.2" x14ac:dyDescent="0.25">
      <c r="A593" s="45"/>
      <c r="B593" s="46"/>
      <c r="C593" s="43"/>
      <c r="D593" s="43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</row>
    <row r="594" spans="1:23" ht="13.2" x14ac:dyDescent="0.25">
      <c r="A594" s="45"/>
      <c r="B594" s="46"/>
      <c r="C594" s="43"/>
      <c r="D594" s="43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</row>
    <row r="595" spans="1:23" ht="13.2" x14ac:dyDescent="0.25">
      <c r="A595" s="45"/>
      <c r="B595" s="46"/>
      <c r="C595" s="43"/>
      <c r="D595" s="43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</row>
    <row r="596" spans="1:23" ht="13.2" x14ac:dyDescent="0.25">
      <c r="A596" s="45"/>
      <c r="B596" s="46"/>
      <c r="C596" s="43"/>
      <c r="D596" s="43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</row>
    <row r="597" spans="1:23" ht="13.2" x14ac:dyDescent="0.25">
      <c r="A597" s="45"/>
      <c r="B597" s="46"/>
      <c r="C597" s="43"/>
      <c r="D597" s="43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</row>
    <row r="598" spans="1:23" ht="13.2" x14ac:dyDescent="0.25">
      <c r="A598" s="45"/>
      <c r="B598" s="46"/>
      <c r="C598" s="43"/>
      <c r="D598" s="43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</row>
    <row r="599" spans="1:23" ht="13.2" x14ac:dyDescent="0.25">
      <c r="A599" s="45"/>
      <c r="B599" s="46"/>
      <c r="C599" s="43"/>
      <c r="D599" s="43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</row>
    <row r="600" spans="1:23" ht="13.2" x14ac:dyDescent="0.25">
      <c r="A600" s="45"/>
      <c r="B600" s="46"/>
      <c r="C600" s="43"/>
      <c r="D600" s="43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</row>
    <row r="601" spans="1:23" ht="13.2" x14ac:dyDescent="0.25">
      <c r="A601" s="45"/>
      <c r="B601" s="46"/>
      <c r="C601" s="43"/>
      <c r="D601" s="43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</row>
    <row r="602" spans="1:23" ht="13.2" x14ac:dyDescent="0.25">
      <c r="A602" s="45"/>
      <c r="B602" s="46"/>
      <c r="C602" s="43"/>
      <c r="D602" s="43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</row>
    <row r="603" spans="1:23" ht="13.2" x14ac:dyDescent="0.25">
      <c r="A603" s="45"/>
      <c r="B603" s="46"/>
      <c r="C603" s="43"/>
      <c r="D603" s="43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</row>
    <row r="604" spans="1:23" ht="13.2" x14ac:dyDescent="0.25">
      <c r="A604" s="45"/>
      <c r="B604" s="46"/>
      <c r="C604" s="43"/>
      <c r="D604" s="43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</row>
    <row r="605" spans="1:23" ht="13.2" x14ac:dyDescent="0.25">
      <c r="A605" s="45"/>
      <c r="B605" s="46"/>
      <c r="C605" s="43"/>
      <c r="D605" s="43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</row>
    <row r="606" spans="1:23" ht="13.2" x14ac:dyDescent="0.25">
      <c r="A606" s="45"/>
      <c r="B606" s="46"/>
      <c r="C606" s="43"/>
      <c r="D606" s="43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</row>
    <row r="607" spans="1:23" ht="13.2" x14ac:dyDescent="0.25">
      <c r="A607" s="45"/>
      <c r="B607" s="46"/>
      <c r="C607" s="43"/>
      <c r="D607" s="43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</row>
    <row r="608" spans="1:23" ht="13.2" x14ac:dyDescent="0.25">
      <c r="A608" s="45"/>
      <c r="B608" s="46"/>
      <c r="C608" s="43"/>
      <c r="D608" s="43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</row>
    <row r="609" spans="1:23" ht="13.2" x14ac:dyDescent="0.25">
      <c r="A609" s="45"/>
      <c r="B609" s="46"/>
      <c r="C609" s="43"/>
      <c r="D609" s="43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</row>
    <row r="610" spans="1:23" ht="13.2" x14ac:dyDescent="0.25">
      <c r="A610" s="45"/>
      <c r="B610" s="46"/>
      <c r="C610" s="43"/>
      <c r="D610" s="43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</row>
    <row r="611" spans="1:23" ht="13.2" x14ac:dyDescent="0.25">
      <c r="A611" s="45"/>
      <c r="B611" s="46"/>
      <c r="C611" s="43"/>
      <c r="D611" s="43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</row>
    <row r="612" spans="1:23" ht="13.2" x14ac:dyDescent="0.25">
      <c r="A612" s="45"/>
      <c r="B612" s="46"/>
      <c r="C612" s="43"/>
      <c r="D612" s="43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</row>
    <row r="613" spans="1:23" ht="13.2" x14ac:dyDescent="0.25">
      <c r="A613" s="45"/>
      <c r="B613" s="46"/>
      <c r="C613" s="43"/>
      <c r="D613" s="43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</row>
    <row r="614" spans="1:23" ht="13.2" x14ac:dyDescent="0.25">
      <c r="A614" s="45"/>
      <c r="B614" s="46"/>
      <c r="C614" s="43"/>
      <c r="D614" s="43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</row>
    <row r="615" spans="1:23" ht="13.2" x14ac:dyDescent="0.25">
      <c r="A615" s="45"/>
      <c r="B615" s="46"/>
      <c r="C615" s="43"/>
      <c r="D615" s="43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</row>
    <row r="616" spans="1:23" ht="13.2" x14ac:dyDescent="0.25">
      <c r="A616" s="45"/>
      <c r="B616" s="46"/>
      <c r="C616" s="43"/>
      <c r="D616" s="43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</row>
    <row r="617" spans="1:23" ht="13.2" x14ac:dyDescent="0.25">
      <c r="A617" s="45"/>
      <c r="B617" s="46"/>
      <c r="C617" s="43"/>
      <c r="D617" s="43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</row>
    <row r="618" spans="1:23" ht="13.2" x14ac:dyDescent="0.25">
      <c r="A618" s="45"/>
      <c r="B618" s="46"/>
      <c r="C618" s="43"/>
      <c r="D618" s="43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</row>
    <row r="619" spans="1:23" ht="13.2" x14ac:dyDescent="0.25">
      <c r="A619" s="45"/>
      <c r="B619" s="46"/>
      <c r="C619" s="43"/>
      <c r="D619" s="43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</row>
    <row r="620" spans="1:23" ht="13.2" x14ac:dyDescent="0.25">
      <c r="A620" s="45"/>
      <c r="B620" s="46"/>
      <c r="C620" s="43"/>
      <c r="D620" s="43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</row>
    <row r="621" spans="1:23" ht="13.2" x14ac:dyDescent="0.25">
      <c r="A621" s="45"/>
      <c r="B621" s="46"/>
      <c r="C621" s="43"/>
      <c r="D621" s="43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</row>
    <row r="622" spans="1:23" ht="13.2" x14ac:dyDescent="0.25">
      <c r="A622" s="45"/>
      <c r="B622" s="46"/>
      <c r="C622" s="43"/>
      <c r="D622" s="43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</row>
    <row r="623" spans="1:23" ht="13.2" x14ac:dyDescent="0.25">
      <c r="A623" s="45"/>
      <c r="B623" s="46"/>
      <c r="C623" s="43"/>
      <c r="D623" s="43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</row>
    <row r="624" spans="1:23" ht="13.2" x14ac:dyDescent="0.25">
      <c r="A624" s="45"/>
      <c r="B624" s="46"/>
      <c r="C624" s="43"/>
      <c r="D624" s="43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</row>
    <row r="625" spans="1:23" ht="13.2" x14ac:dyDescent="0.25">
      <c r="A625" s="45"/>
      <c r="B625" s="46"/>
      <c r="C625" s="43"/>
      <c r="D625" s="43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</row>
    <row r="626" spans="1:23" ht="13.2" x14ac:dyDescent="0.25">
      <c r="A626" s="45"/>
      <c r="B626" s="46"/>
      <c r="C626" s="43"/>
      <c r="D626" s="43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</row>
    <row r="627" spans="1:23" ht="13.2" x14ac:dyDescent="0.25">
      <c r="A627" s="45"/>
      <c r="B627" s="46"/>
      <c r="C627" s="43"/>
      <c r="D627" s="43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</row>
    <row r="628" spans="1:23" ht="13.2" x14ac:dyDescent="0.25">
      <c r="A628" s="45"/>
      <c r="B628" s="46"/>
      <c r="C628" s="43"/>
      <c r="D628" s="43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</row>
    <row r="629" spans="1:23" ht="13.2" x14ac:dyDescent="0.25">
      <c r="A629" s="45"/>
      <c r="B629" s="46"/>
      <c r="C629" s="43"/>
      <c r="D629" s="43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</row>
    <row r="630" spans="1:23" ht="13.2" x14ac:dyDescent="0.25">
      <c r="A630" s="45"/>
      <c r="B630" s="46"/>
      <c r="C630" s="43"/>
      <c r="D630" s="43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</row>
    <row r="631" spans="1:23" ht="13.2" x14ac:dyDescent="0.25">
      <c r="A631" s="45"/>
      <c r="B631" s="46"/>
      <c r="C631" s="43"/>
      <c r="D631" s="43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</row>
    <row r="632" spans="1:23" ht="13.2" x14ac:dyDescent="0.25">
      <c r="A632" s="45"/>
      <c r="B632" s="46"/>
      <c r="C632" s="43"/>
      <c r="D632" s="43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</row>
    <row r="633" spans="1:23" ht="13.2" x14ac:dyDescent="0.25">
      <c r="A633" s="45"/>
      <c r="B633" s="46"/>
      <c r="C633" s="43"/>
      <c r="D633" s="43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</row>
    <row r="634" spans="1:23" ht="13.2" x14ac:dyDescent="0.25">
      <c r="A634" s="45"/>
      <c r="B634" s="46"/>
      <c r="C634" s="43"/>
      <c r="D634" s="43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</row>
    <row r="635" spans="1:23" ht="13.2" x14ac:dyDescent="0.25">
      <c r="A635" s="45"/>
      <c r="B635" s="46"/>
      <c r="C635" s="43"/>
      <c r="D635" s="43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</row>
    <row r="636" spans="1:23" ht="13.2" x14ac:dyDescent="0.25">
      <c r="A636" s="45"/>
      <c r="B636" s="46"/>
      <c r="C636" s="43"/>
      <c r="D636" s="43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</row>
    <row r="637" spans="1:23" ht="13.2" x14ac:dyDescent="0.25">
      <c r="A637" s="45"/>
      <c r="B637" s="46"/>
      <c r="C637" s="43"/>
      <c r="D637" s="43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</row>
    <row r="638" spans="1:23" ht="13.2" x14ac:dyDescent="0.25">
      <c r="A638" s="45"/>
      <c r="B638" s="46"/>
      <c r="C638" s="43"/>
      <c r="D638" s="43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</row>
    <row r="639" spans="1:23" ht="13.2" x14ac:dyDescent="0.25">
      <c r="A639" s="45"/>
      <c r="B639" s="46"/>
      <c r="C639" s="43"/>
      <c r="D639" s="43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</row>
    <row r="640" spans="1:23" ht="13.2" x14ac:dyDescent="0.25">
      <c r="A640" s="45"/>
      <c r="B640" s="46"/>
      <c r="C640" s="43"/>
      <c r="D640" s="43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</row>
    <row r="641" spans="1:23" ht="13.2" x14ac:dyDescent="0.25">
      <c r="A641" s="45"/>
      <c r="B641" s="46"/>
      <c r="C641" s="43"/>
      <c r="D641" s="43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</row>
    <row r="642" spans="1:23" ht="13.2" x14ac:dyDescent="0.25">
      <c r="A642" s="45"/>
      <c r="B642" s="46"/>
      <c r="C642" s="43"/>
      <c r="D642" s="43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</row>
    <row r="643" spans="1:23" ht="13.2" x14ac:dyDescent="0.25">
      <c r="A643" s="45"/>
      <c r="B643" s="46"/>
      <c r="C643" s="43"/>
      <c r="D643" s="43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</row>
    <row r="644" spans="1:23" ht="13.2" x14ac:dyDescent="0.25">
      <c r="A644" s="45"/>
      <c r="B644" s="46"/>
      <c r="C644" s="43"/>
      <c r="D644" s="43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</row>
    <row r="645" spans="1:23" ht="13.2" x14ac:dyDescent="0.25">
      <c r="A645" s="45"/>
      <c r="B645" s="46"/>
      <c r="C645" s="43"/>
      <c r="D645" s="43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</row>
    <row r="646" spans="1:23" ht="13.2" x14ac:dyDescent="0.25">
      <c r="A646" s="45"/>
      <c r="B646" s="46"/>
      <c r="C646" s="43"/>
      <c r="D646" s="43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</row>
    <row r="647" spans="1:23" ht="13.2" x14ac:dyDescent="0.25">
      <c r="A647" s="45"/>
      <c r="B647" s="46"/>
      <c r="C647" s="43"/>
      <c r="D647" s="43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</row>
    <row r="648" spans="1:23" ht="13.2" x14ac:dyDescent="0.25">
      <c r="A648" s="45"/>
      <c r="B648" s="46"/>
      <c r="C648" s="43"/>
      <c r="D648" s="43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</row>
    <row r="649" spans="1:23" ht="13.2" x14ac:dyDescent="0.25">
      <c r="A649" s="45"/>
      <c r="B649" s="46"/>
      <c r="C649" s="43"/>
      <c r="D649" s="43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</row>
    <row r="650" spans="1:23" ht="13.2" x14ac:dyDescent="0.25">
      <c r="A650" s="45"/>
      <c r="B650" s="46"/>
      <c r="C650" s="43"/>
      <c r="D650" s="43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</row>
    <row r="651" spans="1:23" ht="13.2" x14ac:dyDescent="0.25">
      <c r="A651" s="45"/>
      <c r="B651" s="46"/>
      <c r="C651" s="43"/>
      <c r="D651" s="43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</row>
    <row r="652" spans="1:23" ht="13.2" x14ac:dyDescent="0.25">
      <c r="A652" s="45"/>
      <c r="B652" s="46"/>
      <c r="C652" s="43"/>
      <c r="D652" s="43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</row>
    <row r="653" spans="1:23" ht="13.2" x14ac:dyDescent="0.25">
      <c r="A653" s="45"/>
      <c r="B653" s="46"/>
      <c r="C653" s="43"/>
      <c r="D653" s="43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</row>
    <row r="654" spans="1:23" ht="13.2" x14ac:dyDescent="0.25">
      <c r="A654" s="45"/>
      <c r="B654" s="46"/>
      <c r="C654" s="43"/>
      <c r="D654" s="43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</row>
    <row r="655" spans="1:23" ht="13.2" x14ac:dyDescent="0.25">
      <c r="A655" s="45"/>
      <c r="B655" s="46"/>
      <c r="C655" s="43"/>
      <c r="D655" s="43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</row>
    <row r="656" spans="1:23" ht="13.2" x14ac:dyDescent="0.25">
      <c r="A656" s="45"/>
      <c r="B656" s="46"/>
      <c r="C656" s="43"/>
      <c r="D656" s="43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</row>
    <row r="657" spans="1:23" ht="13.2" x14ac:dyDescent="0.25">
      <c r="A657" s="45"/>
      <c r="B657" s="46"/>
      <c r="C657" s="43"/>
      <c r="D657" s="43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</row>
    <row r="658" spans="1:23" ht="13.2" x14ac:dyDescent="0.25">
      <c r="A658" s="45"/>
      <c r="B658" s="46"/>
      <c r="C658" s="43"/>
      <c r="D658" s="43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</row>
    <row r="659" spans="1:23" ht="13.2" x14ac:dyDescent="0.25">
      <c r="A659" s="45"/>
      <c r="B659" s="46"/>
      <c r="C659" s="43"/>
      <c r="D659" s="43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</row>
    <row r="660" spans="1:23" ht="13.2" x14ac:dyDescent="0.25">
      <c r="A660" s="45"/>
      <c r="B660" s="46"/>
      <c r="C660" s="43"/>
      <c r="D660" s="43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</row>
    <row r="661" spans="1:23" ht="13.2" x14ac:dyDescent="0.25">
      <c r="A661" s="45"/>
      <c r="B661" s="46"/>
      <c r="C661" s="43"/>
      <c r="D661" s="43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</row>
    <row r="662" spans="1:23" ht="13.2" x14ac:dyDescent="0.25">
      <c r="A662" s="45"/>
      <c r="B662" s="46"/>
      <c r="C662" s="43"/>
      <c r="D662" s="43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</row>
    <row r="663" spans="1:23" ht="13.2" x14ac:dyDescent="0.25">
      <c r="A663" s="45"/>
      <c r="B663" s="46"/>
      <c r="C663" s="43"/>
      <c r="D663" s="43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</row>
    <row r="664" spans="1:23" ht="13.2" x14ac:dyDescent="0.25">
      <c r="A664" s="45"/>
      <c r="B664" s="46"/>
      <c r="C664" s="43"/>
      <c r="D664" s="43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</row>
    <row r="665" spans="1:23" ht="13.2" x14ac:dyDescent="0.25">
      <c r="A665" s="45"/>
      <c r="B665" s="46"/>
      <c r="C665" s="43"/>
      <c r="D665" s="43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</row>
    <row r="666" spans="1:23" ht="13.2" x14ac:dyDescent="0.25">
      <c r="A666" s="45"/>
      <c r="B666" s="46"/>
      <c r="C666" s="43"/>
      <c r="D666" s="43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</row>
    <row r="667" spans="1:23" ht="13.2" x14ac:dyDescent="0.25">
      <c r="A667" s="45"/>
      <c r="B667" s="46"/>
      <c r="C667" s="43"/>
      <c r="D667" s="43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</row>
    <row r="668" spans="1:23" ht="13.2" x14ac:dyDescent="0.25">
      <c r="A668" s="45"/>
      <c r="B668" s="46"/>
      <c r="C668" s="43"/>
      <c r="D668" s="43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</row>
    <row r="669" spans="1:23" ht="13.2" x14ac:dyDescent="0.25">
      <c r="A669" s="45"/>
      <c r="B669" s="46"/>
      <c r="C669" s="43"/>
      <c r="D669" s="43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</row>
    <row r="670" spans="1:23" ht="13.2" x14ac:dyDescent="0.25">
      <c r="A670" s="45"/>
      <c r="B670" s="46"/>
      <c r="C670" s="43"/>
      <c r="D670" s="43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</row>
    <row r="671" spans="1:23" ht="13.2" x14ac:dyDescent="0.25">
      <c r="A671" s="45"/>
      <c r="B671" s="46"/>
      <c r="C671" s="43"/>
      <c r="D671" s="43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</row>
    <row r="672" spans="1:23" ht="13.2" x14ac:dyDescent="0.25">
      <c r="A672" s="45"/>
      <c r="B672" s="46"/>
      <c r="C672" s="43"/>
      <c r="D672" s="43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</row>
    <row r="673" spans="1:23" ht="13.2" x14ac:dyDescent="0.25">
      <c r="A673" s="45"/>
      <c r="B673" s="46"/>
      <c r="C673" s="43"/>
      <c r="D673" s="43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</row>
    <row r="674" spans="1:23" ht="13.2" x14ac:dyDescent="0.25">
      <c r="A674" s="45"/>
      <c r="B674" s="46"/>
      <c r="C674" s="43"/>
      <c r="D674" s="43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</row>
    <row r="675" spans="1:23" ht="13.2" x14ac:dyDescent="0.25">
      <c r="A675" s="45"/>
      <c r="B675" s="46"/>
      <c r="C675" s="43"/>
      <c r="D675" s="43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</row>
    <row r="676" spans="1:23" ht="13.2" x14ac:dyDescent="0.25">
      <c r="A676" s="45"/>
      <c r="B676" s="46"/>
      <c r="C676" s="43"/>
      <c r="D676" s="43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</row>
    <row r="677" spans="1:23" ht="13.2" x14ac:dyDescent="0.25">
      <c r="A677" s="45"/>
      <c r="B677" s="46"/>
      <c r="C677" s="43"/>
      <c r="D677" s="43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</row>
    <row r="678" spans="1:23" ht="13.2" x14ac:dyDescent="0.25">
      <c r="A678" s="45"/>
      <c r="B678" s="46"/>
      <c r="C678" s="43"/>
      <c r="D678" s="43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</row>
    <row r="679" spans="1:23" ht="13.2" x14ac:dyDescent="0.25">
      <c r="A679" s="45"/>
      <c r="B679" s="46"/>
      <c r="C679" s="43"/>
      <c r="D679" s="43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</row>
    <row r="680" spans="1:23" ht="13.2" x14ac:dyDescent="0.25">
      <c r="A680" s="45"/>
      <c r="B680" s="46"/>
      <c r="C680" s="43"/>
      <c r="D680" s="43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</row>
    <row r="681" spans="1:23" ht="13.2" x14ac:dyDescent="0.25">
      <c r="A681" s="45"/>
      <c r="B681" s="46"/>
      <c r="C681" s="43"/>
      <c r="D681" s="43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</row>
    <row r="682" spans="1:23" ht="13.2" x14ac:dyDescent="0.25">
      <c r="A682" s="45"/>
      <c r="B682" s="46"/>
      <c r="C682" s="43"/>
      <c r="D682" s="43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</row>
    <row r="683" spans="1:23" ht="13.2" x14ac:dyDescent="0.25">
      <c r="A683" s="45"/>
      <c r="B683" s="46"/>
      <c r="C683" s="43"/>
      <c r="D683" s="43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</row>
    <row r="684" spans="1:23" ht="13.2" x14ac:dyDescent="0.25">
      <c r="A684" s="45"/>
      <c r="B684" s="46"/>
      <c r="C684" s="43"/>
      <c r="D684" s="43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</row>
    <row r="685" spans="1:23" ht="13.2" x14ac:dyDescent="0.25">
      <c r="A685" s="45"/>
      <c r="B685" s="46"/>
      <c r="C685" s="43"/>
      <c r="D685" s="43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</row>
    <row r="686" spans="1:23" ht="13.2" x14ac:dyDescent="0.25">
      <c r="A686" s="45"/>
      <c r="B686" s="46"/>
      <c r="C686" s="43"/>
      <c r="D686" s="43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</row>
    <row r="687" spans="1:23" ht="13.2" x14ac:dyDescent="0.25">
      <c r="A687" s="45"/>
      <c r="B687" s="46"/>
      <c r="C687" s="43"/>
      <c r="D687" s="43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</row>
    <row r="688" spans="1:23" ht="13.2" x14ac:dyDescent="0.25">
      <c r="A688" s="45"/>
      <c r="B688" s="46"/>
      <c r="C688" s="43"/>
      <c r="D688" s="43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</row>
    <row r="689" spans="1:23" ht="13.2" x14ac:dyDescent="0.25">
      <c r="A689" s="45"/>
      <c r="B689" s="46"/>
      <c r="C689" s="43"/>
      <c r="D689" s="43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</row>
    <row r="690" spans="1:23" ht="13.2" x14ac:dyDescent="0.25">
      <c r="A690" s="45"/>
      <c r="B690" s="46"/>
      <c r="C690" s="43"/>
      <c r="D690" s="43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</row>
    <row r="691" spans="1:23" ht="13.2" x14ac:dyDescent="0.25">
      <c r="A691" s="45"/>
      <c r="B691" s="46"/>
      <c r="C691" s="43"/>
      <c r="D691" s="43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</row>
    <row r="692" spans="1:23" ht="13.2" x14ac:dyDescent="0.25">
      <c r="A692" s="45"/>
      <c r="B692" s="46"/>
      <c r="C692" s="43"/>
      <c r="D692" s="43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</row>
    <row r="693" spans="1:23" ht="13.2" x14ac:dyDescent="0.25">
      <c r="A693" s="45"/>
      <c r="B693" s="46"/>
      <c r="C693" s="43"/>
      <c r="D693" s="43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</row>
    <row r="694" spans="1:23" ht="13.2" x14ac:dyDescent="0.25">
      <c r="A694" s="45"/>
      <c r="B694" s="46"/>
      <c r="C694" s="43"/>
      <c r="D694" s="43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</row>
    <row r="695" spans="1:23" ht="13.2" x14ac:dyDescent="0.25">
      <c r="A695" s="45"/>
      <c r="B695" s="46"/>
      <c r="C695" s="43"/>
      <c r="D695" s="43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</row>
    <row r="696" spans="1:23" ht="13.2" x14ac:dyDescent="0.25">
      <c r="A696" s="45"/>
      <c r="B696" s="46"/>
      <c r="C696" s="43"/>
      <c r="D696" s="43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</row>
    <row r="697" spans="1:23" ht="13.2" x14ac:dyDescent="0.25">
      <c r="A697" s="45"/>
      <c r="B697" s="46"/>
      <c r="C697" s="43"/>
      <c r="D697" s="43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</row>
    <row r="698" spans="1:23" ht="13.2" x14ac:dyDescent="0.25">
      <c r="A698" s="45"/>
      <c r="B698" s="46"/>
      <c r="C698" s="43"/>
      <c r="D698" s="43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</row>
    <row r="699" spans="1:23" ht="13.2" x14ac:dyDescent="0.25">
      <c r="A699" s="45"/>
      <c r="B699" s="46"/>
      <c r="C699" s="43"/>
      <c r="D699" s="43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</row>
    <row r="700" spans="1:23" ht="13.2" x14ac:dyDescent="0.25">
      <c r="A700" s="45"/>
      <c r="B700" s="46"/>
      <c r="C700" s="43"/>
      <c r="D700" s="43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</row>
    <row r="701" spans="1:23" ht="13.2" x14ac:dyDescent="0.25">
      <c r="A701" s="45"/>
      <c r="B701" s="46"/>
      <c r="C701" s="43"/>
      <c r="D701" s="43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</row>
    <row r="702" spans="1:23" ht="13.2" x14ac:dyDescent="0.25">
      <c r="A702" s="45"/>
      <c r="B702" s="46"/>
      <c r="C702" s="43"/>
      <c r="D702" s="43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</row>
    <row r="703" spans="1:23" ht="13.2" x14ac:dyDescent="0.25">
      <c r="A703" s="45"/>
      <c r="B703" s="46"/>
      <c r="C703" s="43"/>
      <c r="D703" s="43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</row>
    <row r="704" spans="1:23" ht="13.2" x14ac:dyDescent="0.25">
      <c r="A704" s="45"/>
      <c r="B704" s="46"/>
      <c r="C704" s="43"/>
      <c r="D704" s="43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</row>
    <row r="705" spans="1:23" ht="13.2" x14ac:dyDescent="0.25">
      <c r="A705" s="45"/>
      <c r="B705" s="46"/>
      <c r="C705" s="43"/>
      <c r="D705" s="43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</row>
    <row r="706" spans="1:23" ht="13.2" x14ac:dyDescent="0.25">
      <c r="A706" s="45"/>
      <c r="B706" s="46"/>
      <c r="C706" s="43"/>
      <c r="D706" s="43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</row>
    <row r="707" spans="1:23" ht="13.2" x14ac:dyDescent="0.25">
      <c r="A707" s="45"/>
      <c r="B707" s="46"/>
      <c r="C707" s="43"/>
      <c r="D707" s="43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</row>
    <row r="708" spans="1:23" ht="13.2" x14ac:dyDescent="0.25">
      <c r="A708" s="45"/>
      <c r="B708" s="46"/>
      <c r="C708" s="43"/>
      <c r="D708" s="43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</row>
    <row r="709" spans="1:23" ht="13.2" x14ac:dyDescent="0.25">
      <c r="A709" s="45"/>
      <c r="B709" s="46"/>
      <c r="C709" s="43"/>
      <c r="D709" s="43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</row>
    <row r="710" spans="1:23" ht="13.2" x14ac:dyDescent="0.25">
      <c r="A710" s="45"/>
      <c r="B710" s="46"/>
      <c r="C710" s="43"/>
      <c r="D710" s="43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</row>
    <row r="711" spans="1:23" ht="13.2" x14ac:dyDescent="0.25">
      <c r="A711" s="45"/>
      <c r="B711" s="46"/>
      <c r="C711" s="43"/>
      <c r="D711" s="43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</row>
    <row r="712" spans="1:23" ht="13.2" x14ac:dyDescent="0.25">
      <c r="A712" s="45"/>
      <c r="B712" s="46"/>
      <c r="C712" s="43"/>
      <c r="D712" s="43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</row>
    <row r="713" spans="1:23" ht="13.2" x14ac:dyDescent="0.25">
      <c r="A713" s="45"/>
      <c r="B713" s="46"/>
      <c r="C713" s="43"/>
      <c r="D713" s="43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</row>
    <row r="714" spans="1:23" ht="13.2" x14ac:dyDescent="0.25">
      <c r="A714" s="45"/>
      <c r="B714" s="46"/>
      <c r="C714" s="43"/>
      <c r="D714" s="43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</row>
    <row r="715" spans="1:23" ht="13.2" x14ac:dyDescent="0.25">
      <c r="A715" s="45"/>
      <c r="B715" s="46"/>
      <c r="C715" s="43"/>
      <c r="D715" s="43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</row>
    <row r="716" spans="1:23" ht="13.2" x14ac:dyDescent="0.25">
      <c r="A716" s="45"/>
      <c r="B716" s="46"/>
      <c r="C716" s="43"/>
      <c r="D716" s="43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</row>
    <row r="717" spans="1:23" ht="13.2" x14ac:dyDescent="0.25">
      <c r="A717" s="45"/>
      <c r="B717" s="46"/>
      <c r="C717" s="43"/>
      <c r="D717" s="43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</row>
    <row r="718" spans="1:23" ht="13.2" x14ac:dyDescent="0.25">
      <c r="A718" s="45"/>
      <c r="B718" s="46"/>
      <c r="C718" s="43"/>
      <c r="D718" s="43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</row>
    <row r="719" spans="1:23" ht="13.2" x14ac:dyDescent="0.25">
      <c r="A719" s="45"/>
      <c r="B719" s="46"/>
      <c r="C719" s="43"/>
      <c r="D719" s="43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</row>
    <row r="720" spans="1:23" ht="13.2" x14ac:dyDescent="0.25">
      <c r="A720" s="45"/>
      <c r="B720" s="46"/>
      <c r="C720" s="43"/>
      <c r="D720" s="43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</row>
    <row r="721" spans="1:23" ht="13.2" x14ac:dyDescent="0.25">
      <c r="A721" s="45"/>
      <c r="B721" s="46"/>
      <c r="C721" s="43"/>
      <c r="D721" s="43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</row>
    <row r="722" spans="1:23" ht="13.2" x14ac:dyDescent="0.25">
      <c r="A722" s="45"/>
      <c r="B722" s="46"/>
      <c r="C722" s="43"/>
      <c r="D722" s="43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</row>
    <row r="723" spans="1:23" ht="13.2" x14ac:dyDescent="0.25">
      <c r="A723" s="45"/>
      <c r="B723" s="46"/>
      <c r="C723" s="43"/>
      <c r="D723" s="43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</row>
    <row r="724" spans="1:23" ht="13.2" x14ac:dyDescent="0.25">
      <c r="A724" s="45"/>
      <c r="B724" s="46"/>
      <c r="C724" s="43"/>
      <c r="D724" s="43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</row>
    <row r="725" spans="1:23" ht="13.2" x14ac:dyDescent="0.25">
      <c r="A725" s="45"/>
      <c r="B725" s="46"/>
      <c r="C725" s="43"/>
      <c r="D725" s="43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</row>
    <row r="726" spans="1:23" ht="13.2" x14ac:dyDescent="0.25">
      <c r="A726" s="45"/>
      <c r="B726" s="46"/>
      <c r="C726" s="43"/>
      <c r="D726" s="43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</row>
    <row r="727" spans="1:23" ht="13.2" x14ac:dyDescent="0.25">
      <c r="A727" s="45"/>
      <c r="B727" s="46"/>
      <c r="C727" s="43"/>
      <c r="D727" s="43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</row>
    <row r="728" spans="1:23" ht="13.2" x14ac:dyDescent="0.25">
      <c r="A728" s="45"/>
      <c r="B728" s="46"/>
      <c r="C728" s="43"/>
      <c r="D728" s="43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</row>
    <row r="729" spans="1:23" ht="13.2" x14ac:dyDescent="0.25">
      <c r="A729" s="45"/>
      <c r="B729" s="46"/>
      <c r="C729" s="43"/>
      <c r="D729" s="43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</row>
    <row r="730" spans="1:23" ht="13.2" x14ac:dyDescent="0.25">
      <c r="A730" s="45"/>
      <c r="B730" s="46"/>
      <c r="C730" s="43"/>
      <c r="D730" s="43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</row>
    <row r="731" spans="1:23" ht="13.2" x14ac:dyDescent="0.25">
      <c r="A731" s="45"/>
      <c r="B731" s="46"/>
      <c r="C731" s="43"/>
      <c r="D731" s="43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</row>
    <row r="732" spans="1:23" ht="13.2" x14ac:dyDescent="0.25">
      <c r="A732" s="45"/>
      <c r="B732" s="46"/>
      <c r="C732" s="43"/>
      <c r="D732" s="43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</row>
    <row r="733" spans="1:23" ht="13.2" x14ac:dyDescent="0.25">
      <c r="A733" s="45"/>
      <c r="B733" s="46"/>
      <c r="C733" s="43"/>
      <c r="D733" s="43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</row>
    <row r="734" spans="1:23" ht="13.2" x14ac:dyDescent="0.25">
      <c r="A734" s="45"/>
      <c r="B734" s="46"/>
      <c r="C734" s="43"/>
      <c r="D734" s="43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</row>
    <row r="735" spans="1:23" ht="13.2" x14ac:dyDescent="0.25">
      <c r="A735" s="45"/>
      <c r="B735" s="46"/>
      <c r="C735" s="43"/>
      <c r="D735" s="43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</row>
    <row r="736" spans="1:23" ht="13.2" x14ac:dyDescent="0.25">
      <c r="A736" s="45"/>
      <c r="B736" s="46"/>
      <c r="C736" s="43"/>
      <c r="D736" s="43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</row>
    <row r="737" spans="1:23" ht="13.2" x14ac:dyDescent="0.25">
      <c r="A737" s="45"/>
      <c r="B737" s="46"/>
      <c r="C737" s="43"/>
      <c r="D737" s="43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</row>
    <row r="738" spans="1:23" ht="13.2" x14ac:dyDescent="0.25">
      <c r="A738" s="45"/>
      <c r="B738" s="46"/>
      <c r="C738" s="43"/>
      <c r="D738" s="43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</row>
    <row r="739" spans="1:23" ht="13.2" x14ac:dyDescent="0.25">
      <c r="A739" s="45"/>
      <c r="B739" s="46"/>
      <c r="C739" s="43"/>
      <c r="D739" s="43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</row>
    <row r="740" spans="1:23" ht="13.2" x14ac:dyDescent="0.25">
      <c r="A740" s="45"/>
      <c r="B740" s="46"/>
      <c r="C740" s="43"/>
      <c r="D740" s="43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</row>
    <row r="741" spans="1:23" ht="13.2" x14ac:dyDescent="0.25">
      <c r="A741" s="45"/>
      <c r="B741" s="46"/>
      <c r="C741" s="43"/>
      <c r="D741" s="43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</row>
    <row r="742" spans="1:23" ht="13.2" x14ac:dyDescent="0.25">
      <c r="A742" s="45"/>
      <c r="B742" s="46"/>
      <c r="C742" s="43"/>
      <c r="D742" s="43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</row>
    <row r="743" spans="1:23" ht="13.2" x14ac:dyDescent="0.25">
      <c r="A743" s="45"/>
      <c r="B743" s="46"/>
      <c r="C743" s="43"/>
      <c r="D743" s="43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</row>
    <row r="744" spans="1:23" ht="13.2" x14ac:dyDescent="0.25">
      <c r="A744" s="45"/>
      <c r="B744" s="46"/>
      <c r="C744" s="43"/>
      <c r="D744" s="43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</row>
    <row r="745" spans="1:23" ht="13.2" x14ac:dyDescent="0.25">
      <c r="A745" s="45"/>
      <c r="B745" s="46"/>
      <c r="C745" s="43"/>
      <c r="D745" s="43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</row>
    <row r="746" spans="1:23" ht="13.2" x14ac:dyDescent="0.25">
      <c r="A746" s="45"/>
      <c r="B746" s="46"/>
      <c r="C746" s="43"/>
      <c r="D746" s="43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</row>
    <row r="747" spans="1:23" ht="13.2" x14ac:dyDescent="0.25">
      <c r="A747" s="45"/>
      <c r="B747" s="46"/>
      <c r="C747" s="43"/>
      <c r="D747" s="43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</row>
    <row r="748" spans="1:23" ht="13.2" x14ac:dyDescent="0.25">
      <c r="A748" s="45"/>
      <c r="B748" s="46"/>
      <c r="C748" s="43"/>
      <c r="D748" s="43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</row>
    <row r="749" spans="1:23" ht="13.2" x14ac:dyDescent="0.25">
      <c r="A749" s="45"/>
      <c r="B749" s="46"/>
      <c r="C749" s="43"/>
      <c r="D749" s="43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</row>
    <row r="750" spans="1:23" ht="13.2" x14ac:dyDescent="0.25">
      <c r="A750" s="45"/>
      <c r="B750" s="46"/>
      <c r="C750" s="43"/>
      <c r="D750" s="43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</row>
    <row r="751" spans="1:23" ht="13.2" x14ac:dyDescent="0.25">
      <c r="A751" s="45"/>
      <c r="B751" s="46"/>
      <c r="C751" s="43"/>
      <c r="D751" s="43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</row>
    <row r="752" spans="1:23" ht="13.2" x14ac:dyDescent="0.25">
      <c r="A752" s="45"/>
      <c r="B752" s="46"/>
      <c r="C752" s="43"/>
      <c r="D752" s="43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</row>
    <row r="753" spans="1:23" ht="13.2" x14ac:dyDescent="0.25">
      <c r="A753" s="45"/>
      <c r="B753" s="46"/>
      <c r="C753" s="43"/>
      <c r="D753" s="43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</row>
    <row r="754" spans="1:23" ht="13.2" x14ac:dyDescent="0.25">
      <c r="A754" s="45"/>
      <c r="B754" s="46"/>
      <c r="C754" s="43"/>
      <c r="D754" s="43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</row>
    <row r="755" spans="1:23" ht="13.2" x14ac:dyDescent="0.25">
      <c r="A755" s="45"/>
      <c r="B755" s="46"/>
      <c r="C755" s="43"/>
      <c r="D755" s="43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</row>
    <row r="756" spans="1:23" ht="13.2" x14ac:dyDescent="0.25">
      <c r="A756" s="45"/>
      <c r="B756" s="46"/>
      <c r="C756" s="43"/>
      <c r="D756" s="43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</row>
    <row r="757" spans="1:23" ht="13.2" x14ac:dyDescent="0.25">
      <c r="A757" s="45"/>
      <c r="B757" s="46"/>
      <c r="C757" s="43"/>
      <c r="D757" s="43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</row>
    <row r="758" spans="1:23" ht="13.2" x14ac:dyDescent="0.25">
      <c r="A758" s="45"/>
      <c r="B758" s="46"/>
      <c r="C758" s="43"/>
      <c r="D758" s="43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</row>
    <row r="759" spans="1:23" ht="13.2" x14ac:dyDescent="0.25">
      <c r="A759" s="45"/>
      <c r="B759" s="46"/>
      <c r="C759" s="43"/>
      <c r="D759" s="43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</row>
    <row r="760" spans="1:23" ht="13.2" x14ac:dyDescent="0.25">
      <c r="A760" s="45"/>
      <c r="B760" s="46"/>
      <c r="C760" s="43"/>
      <c r="D760" s="43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</row>
    <row r="761" spans="1:23" ht="13.2" x14ac:dyDescent="0.25">
      <c r="A761" s="45"/>
      <c r="B761" s="46"/>
      <c r="C761" s="43"/>
      <c r="D761" s="43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</row>
    <row r="762" spans="1:23" ht="13.2" x14ac:dyDescent="0.25">
      <c r="A762" s="45"/>
      <c r="B762" s="46"/>
      <c r="C762" s="43"/>
      <c r="D762" s="43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</row>
    <row r="763" spans="1:23" ht="13.2" x14ac:dyDescent="0.25">
      <c r="A763" s="45"/>
      <c r="B763" s="46"/>
      <c r="C763" s="43"/>
      <c r="D763" s="43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</row>
    <row r="764" spans="1:23" ht="13.2" x14ac:dyDescent="0.25">
      <c r="A764" s="45"/>
      <c r="B764" s="46"/>
      <c r="C764" s="43"/>
      <c r="D764" s="43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</row>
    <row r="765" spans="1:23" ht="13.2" x14ac:dyDescent="0.25">
      <c r="A765" s="45"/>
      <c r="B765" s="46"/>
      <c r="C765" s="43"/>
      <c r="D765" s="43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</row>
    <row r="766" spans="1:23" ht="13.2" x14ac:dyDescent="0.25">
      <c r="A766" s="45"/>
      <c r="B766" s="46"/>
      <c r="C766" s="43"/>
      <c r="D766" s="43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</row>
    <row r="767" spans="1:23" ht="13.2" x14ac:dyDescent="0.25">
      <c r="A767" s="45"/>
      <c r="B767" s="46"/>
      <c r="C767" s="43"/>
      <c r="D767" s="43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</row>
    <row r="768" spans="1:23" ht="13.2" x14ac:dyDescent="0.25">
      <c r="A768" s="45"/>
      <c r="B768" s="46"/>
      <c r="C768" s="43"/>
      <c r="D768" s="43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</row>
    <row r="769" spans="1:23" ht="13.2" x14ac:dyDescent="0.25">
      <c r="A769" s="45"/>
      <c r="B769" s="46"/>
      <c r="C769" s="43"/>
      <c r="D769" s="43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</row>
    <row r="770" spans="1:23" ht="13.2" x14ac:dyDescent="0.25">
      <c r="A770" s="45"/>
      <c r="B770" s="46"/>
      <c r="C770" s="43"/>
      <c r="D770" s="43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</row>
    <row r="771" spans="1:23" ht="13.2" x14ac:dyDescent="0.25">
      <c r="A771" s="45"/>
      <c r="B771" s="46"/>
      <c r="C771" s="43"/>
      <c r="D771" s="43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</row>
    <row r="772" spans="1:23" ht="13.2" x14ac:dyDescent="0.25">
      <c r="A772" s="45"/>
      <c r="B772" s="46"/>
      <c r="C772" s="43"/>
      <c r="D772" s="43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</row>
    <row r="773" spans="1:23" ht="13.2" x14ac:dyDescent="0.25">
      <c r="A773" s="45"/>
      <c r="B773" s="46"/>
      <c r="C773" s="43"/>
      <c r="D773" s="43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</row>
    <row r="774" spans="1:23" ht="13.2" x14ac:dyDescent="0.25">
      <c r="A774" s="45"/>
      <c r="B774" s="46"/>
      <c r="C774" s="43"/>
      <c r="D774" s="43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</row>
    <row r="775" spans="1:23" ht="13.2" x14ac:dyDescent="0.25">
      <c r="A775" s="45"/>
      <c r="B775" s="46"/>
      <c r="C775" s="43"/>
      <c r="D775" s="43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</row>
    <row r="776" spans="1:23" ht="13.2" x14ac:dyDescent="0.25">
      <c r="A776" s="45"/>
      <c r="B776" s="46"/>
      <c r="C776" s="43"/>
      <c r="D776" s="43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</row>
    <row r="777" spans="1:23" ht="13.2" x14ac:dyDescent="0.25">
      <c r="A777" s="45"/>
      <c r="B777" s="46"/>
      <c r="C777" s="43"/>
      <c r="D777" s="43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</row>
    <row r="778" spans="1:23" ht="13.2" x14ac:dyDescent="0.25">
      <c r="A778" s="45"/>
      <c r="B778" s="46"/>
      <c r="C778" s="43"/>
      <c r="D778" s="43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</row>
    <row r="779" spans="1:23" ht="13.2" x14ac:dyDescent="0.25">
      <c r="A779" s="45"/>
      <c r="B779" s="46"/>
      <c r="C779" s="43"/>
      <c r="D779" s="43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</row>
    <row r="780" spans="1:23" ht="13.2" x14ac:dyDescent="0.25">
      <c r="A780" s="45"/>
      <c r="B780" s="46"/>
      <c r="C780" s="43"/>
      <c r="D780" s="43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</row>
    <row r="781" spans="1:23" ht="13.2" x14ac:dyDescent="0.25">
      <c r="A781" s="45"/>
      <c r="B781" s="46"/>
      <c r="C781" s="43"/>
      <c r="D781" s="43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</row>
    <row r="782" spans="1:23" ht="13.2" x14ac:dyDescent="0.25">
      <c r="A782" s="45"/>
      <c r="B782" s="46"/>
      <c r="C782" s="43"/>
      <c r="D782" s="43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</row>
    <row r="783" spans="1:23" ht="13.2" x14ac:dyDescent="0.25">
      <c r="A783" s="45"/>
      <c r="B783" s="46"/>
      <c r="C783" s="43"/>
      <c r="D783" s="43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</row>
    <row r="784" spans="1:23" ht="13.2" x14ac:dyDescent="0.25">
      <c r="A784" s="45"/>
      <c r="B784" s="46"/>
      <c r="C784" s="43"/>
      <c r="D784" s="43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</row>
    <row r="785" spans="1:23" ht="13.2" x14ac:dyDescent="0.25">
      <c r="A785" s="45"/>
      <c r="B785" s="46"/>
      <c r="C785" s="43"/>
      <c r="D785" s="43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</row>
    <row r="786" spans="1:23" ht="13.2" x14ac:dyDescent="0.25">
      <c r="A786" s="45"/>
      <c r="B786" s="46"/>
      <c r="C786" s="43"/>
      <c r="D786" s="43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</row>
    <row r="787" spans="1:23" ht="13.2" x14ac:dyDescent="0.25">
      <c r="A787" s="45"/>
      <c r="B787" s="46"/>
      <c r="C787" s="43"/>
      <c r="D787" s="43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</row>
    <row r="788" spans="1:23" ht="13.2" x14ac:dyDescent="0.25">
      <c r="A788" s="45"/>
      <c r="B788" s="46"/>
      <c r="C788" s="43"/>
      <c r="D788" s="43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</row>
    <row r="789" spans="1:23" ht="13.2" x14ac:dyDescent="0.25">
      <c r="A789" s="45"/>
      <c r="B789" s="46"/>
      <c r="C789" s="43"/>
      <c r="D789" s="43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</row>
    <row r="790" spans="1:23" ht="13.2" x14ac:dyDescent="0.25">
      <c r="A790" s="45"/>
      <c r="B790" s="46"/>
      <c r="C790" s="43"/>
      <c r="D790" s="43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</row>
    <row r="791" spans="1:23" ht="13.2" x14ac:dyDescent="0.25">
      <c r="A791" s="45"/>
      <c r="B791" s="46"/>
      <c r="C791" s="43"/>
      <c r="D791" s="43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</row>
    <row r="792" spans="1:23" ht="13.2" x14ac:dyDescent="0.25">
      <c r="A792" s="45"/>
      <c r="B792" s="46"/>
      <c r="C792" s="43"/>
      <c r="D792" s="43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</row>
    <row r="793" spans="1:23" ht="13.2" x14ac:dyDescent="0.25">
      <c r="A793" s="45"/>
      <c r="B793" s="46"/>
      <c r="C793" s="43"/>
      <c r="D793" s="43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</row>
    <row r="794" spans="1:23" ht="13.2" x14ac:dyDescent="0.25">
      <c r="A794" s="45"/>
      <c r="B794" s="46"/>
      <c r="C794" s="43"/>
      <c r="D794" s="43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</row>
    <row r="795" spans="1:23" ht="13.2" x14ac:dyDescent="0.25">
      <c r="A795" s="45"/>
      <c r="B795" s="46"/>
      <c r="C795" s="43"/>
      <c r="D795" s="43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</row>
    <row r="796" spans="1:23" ht="13.2" x14ac:dyDescent="0.25">
      <c r="A796" s="45"/>
      <c r="B796" s="46"/>
      <c r="C796" s="43"/>
      <c r="D796" s="43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</row>
    <row r="797" spans="1:23" ht="13.2" x14ac:dyDescent="0.25">
      <c r="A797" s="45"/>
      <c r="B797" s="46"/>
      <c r="C797" s="43"/>
      <c r="D797" s="43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</row>
    <row r="798" spans="1:23" ht="13.2" x14ac:dyDescent="0.25">
      <c r="A798" s="45"/>
      <c r="B798" s="46"/>
      <c r="C798" s="43"/>
      <c r="D798" s="43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</row>
    <row r="799" spans="1:23" ht="13.2" x14ac:dyDescent="0.25">
      <c r="A799" s="45"/>
      <c r="B799" s="46"/>
      <c r="C799" s="43"/>
      <c r="D799" s="43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</row>
    <row r="800" spans="1:23" ht="13.2" x14ac:dyDescent="0.25">
      <c r="A800" s="45"/>
      <c r="B800" s="46"/>
      <c r="C800" s="43"/>
      <c r="D800" s="43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</row>
    <row r="801" spans="1:23" ht="13.2" x14ac:dyDescent="0.25">
      <c r="A801" s="45"/>
      <c r="B801" s="46"/>
      <c r="C801" s="43"/>
      <c r="D801" s="43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</row>
    <row r="802" spans="1:23" ht="13.2" x14ac:dyDescent="0.25">
      <c r="A802" s="45"/>
      <c r="B802" s="46"/>
      <c r="C802" s="43"/>
      <c r="D802" s="43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</row>
    <row r="803" spans="1:23" ht="13.2" x14ac:dyDescent="0.25">
      <c r="A803" s="45"/>
      <c r="B803" s="46"/>
      <c r="C803" s="43"/>
      <c r="D803" s="43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</row>
    <row r="804" spans="1:23" ht="13.2" x14ac:dyDescent="0.25">
      <c r="A804" s="45"/>
      <c r="B804" s="46"/>
      <c r="C804" s="43"/>
      <c r="D804" s="43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</row>
    <row r="805" spans="1:23" ht="13.2" x14ac:dyDescent="0.25">
      <c r="A805" s="45"/>
      <c r="B805" s="46"/>
      <c r="C805" s="43"/>
      <c r="D805" s="43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</row>
    <row r="806" spans="1:23" ht="13.2" x14ac:dyDescent="0.25">
      <c r="A806" s="45"/>
      <c r="B806" s="46"/>
      <c r="C806" s="43"/>
      <c r="D806" s="43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</row>
    <row r="807" spans="1:23" ht="13.2" x14ac:dyDescent="0.25">
      <c r="A807" s="45"/>
      <c r="B807" s="46"/>
      <c r="C807" s="43"/>
      <c r="D807" s="43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</row>
    <row r="808" spans="1:23" ht="13.2" x14ac:dyDescent="0.25">
      <c r="A808" s="45"/>
      <c r="B808" s="46"/>
      <c r="C808" s="43"/>
      <c r="D808" s="43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</row>
    <row r="809" spans="1:23" ht="13.2" x14ac:dyDescent="0.25">
      <c r="A809" s="45"/>
      <c r="B809" s="46"/>
      <c r="C809" s="43"/>
      <c r="D809" s="43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</row>
    <row r="810" spans="1:23" ht="13.2" x14ac:dyDescent="0.25">
      <c r="A810" s="45"/>
      <c r="B810" s="46"/>
      <c r="C810" s="43"/>
      <c r="D810" s="43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</row>
    <row r="811" spans="1:23" ht="13.2" x14ac:dyDescent="0.25">
      <c r="A811" s="45"/>
      <c r="B811" s="46"/>
      <c r="C811" s="43"/>
      <c r="D811" s="43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</row>
    <row r="812" spans="1:23" ht="13.2" x14ac:dyDescent="0.25">
      <c r="A812" s="45"/>
      <c r="B812" s="46"/>
      <c r="C812" s="43"/>
      <c r="D812" s="43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</row>
    <row r="813" spans="1:23" ht="13.2" x14ac:dyDescent="0.25">
      <c r="A813" s="45"/>
      <c r="B813" s="46"/>
      <c r="C813" s="43"/>
      <c r="D813" s="43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</row>
    <row r="814" spans="1:23" ht="13.2" x14ac:dyDescent="0.25">
      <c r="A814" s="45"/>
      <c r="B814" s="46"/>
      <c r="C814" s="43"/>
      <c r="D814" s="43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</row>
    <row r="815" spans="1:23" ht="13.2" x14ac:dyDescent="0.25">
      <c r="A815" s="45"/>
      <c r="B815" s="46"/>
      <c r="C815" s="43"/>
      <c r="D815" s="43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</row>
    <row r="816" spans="1:23" ht="13.2" x14ac:dyDescent="0.25">
      <c r="A816" s="45"/>
      <c r="B816" s="46"/>
      <c r="C816" s="43"/>
      <c r="D816" s="43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</row>
    <row r="817" spans="1:23" ht="13.2" x14ac:dyDescent="0.25">
      <c r="A817" s="45"/>
      <c r="B817" s="46"/>
      <c r="C817" s="43"/>
      <c r="D817" s="43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</row>
    <row r="818" spans="1:23" ht="13.2" x14ac:dyDescent="0.25">
      <c r="A818" s="45"/>
      <c r="B818" s="46"/>
      <c r="C818" s="43"/>
      <c r="D818" s="43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</row>
    <row r="819" spans="1:23" ht="13.2" x14ac:dyDescent="0.25">
      <c r="A819" s="45"/>
      <c r="B819" s="46"/>
      <c r="C819" s="43"/>
      <c r="D819" s="43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</row>
    <row r="820" spans="1:23" ht="13.2" x14ac:dyDescent="0.25">
      <c r="A820" s="45"/>
      <c r="B820" s="46"/>
      <c r="C820" s="43"/>
      <c r="D820" s="43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</row>
    <row r="821" spans="1:23" ht="13.2" x14ac:dyDescent="0.25">
      <c r="A821" s="45"/>
      <c r="B821" s="46"/>
      <c r="C821" s="43"/>
      <c r="D821" s="43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</row>
    <row r="822" spans="1:23" ht="13.2" x14ac:dyDescent="0.25">
      <c r="A822" s="45"/>
      <c r="B822" s="46"/>
      <c r="C822" s="43"/>
      <c r="D822" s="43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</row>
    <row r="823" spans="1:23" ht="13.2" x14ac:dyDescent="0.25">
      <c r="A823" s="45"/>
      <c r="B823" s="46"/>
      <c r="C823" s="43"/>
      <c r="D823" s="43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</row>
    <row r="824" spans="1:23" ht="13.2" x14ac:dyDescent="0.25">
      <c r="A824" s="45"/>
      <c r="B824" s="46"/>
      <c r="C824" s="43"/>
      <c r="D824" s="43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</row>
    <row r="825" spans="1:23" ht="13.2" x14ac:dyDescent="0.25">
      <c r="A825" s="45"/>
      <c r="B825" s="46"/>
      <c r="C825" s="43"/>
      <c r="D825" s="43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</row>
    <row r="826" spans="1:23" ht="13.2" x14ac:dyDescent="0.25">
      <c r="A826" s="45"/>
      <c r="B826" s="46"/>
      <c r="C826" s="43"/>
      <c r="D826" s="43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</row>
    <row r="827" spans="1:23" ht="13.2" x14ac:dyDescent="0.25">
      <c r="A827" s="45"/>
      <c r="B827" s="46"/>
      <c r="C827" s="43"/>
      <c r="D827" s="43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</row>
    <row r="828" spans="1:23" ht="13.2" x14ac:dyDescent="0.25">
      <c r="A828" s="45"/>
      <c r="B828" s="46"/>
      <c r="C828" s="43"/>
      <c r="D828" s="43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</row>
    <row r="829" spans="1:23" ht="13.2" x14ac:dyDescent="0.25">
      <c r="A829" s="45"/>
      <c r="B829" s="46"/>
      <c r="C829" s="43"/>
      <c r="D829" s="43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</row>
    <row r="830" spans="1:23" ht="13.2" x14ac:dyDescent="0.25">
      <c r="A830" s="45"/>
      <c r="B830" s="46"/>
      <c r="C830" s="43"/>
      <c r="D830" s="43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</row>
    <row r="831" spans="1:23" ht="13.2" x14ac:dyDescent="0.25">
      <c r="A831" s="45"/>
      <c r="B831" s="46"/>
      <c r="C831" s="43"/>
      <c r="D831" s="43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</row>
    <row r="832" spans="1:23" ht="13.2" x14ac:dyDescent="0.25">
      <c r="A832" s="45"/>
      <c r="B832" s="46"/>
      <c r="C832" s="43"/>
      <c r="D832" s="43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</row>
    <row r="833" spans="1:23" ht="13.2" x14ac:dyDescent="0.25">
      <c r="A833" s="45"/>
      <c r="B833" s="46"/>
      <c r="C833" s="43"/>
      <c r="D833" s="43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</row>
    <row r="834" spans="1:23" ht="13.2" x14ac:dyDescent="0.25">
      <c r="A834" s="45"/>
      <c r="B834" s="46"/>
      <c r="C834" s="43"/>
      <c r="D834" s="43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</row>
    <row r="835" spans="1:23" ht="13.2" x14ac:dyDescent="0.25">
      <c r="A835" s="45"/>
      <c r="B835" s="46"/>
      <c r="C835" s="43"/>
      <c r="D835" s="43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</row>
    <row r="836" spans="1:23" ht="13.2" x14ac:dyDescent="0.25">
      <c r="A836" s="45"/>
      <c r="B836" s="46"/>
      <c r="C836" s="43"/>
      <c r="D836" s="43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</row>
    <row r="837" spans="1:23" ht="13.2" x14ac:dyDescent="0.25">
      <c r="A837" s="45"/>
      <c r="B837" s="46"/>
      <c r="C837" s="43"/>
      <c r="D837" s="43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</row>
    <row r="838" spans="1:23" ht="13.2" x14ac:dyDescent="0.25">
      <c r="A838" s="45"/>
      <c r="B838" s="46"/>
      <c r="C838" s="43"/>
      <c r="D838" s="43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</row>
    <row r="839" spans="1:23" ht="13.2" x14ac:dyDescent="0.25">
      <c r="A839" s="45"/>
      <c r="B839" s="46"/>
      <c r="C839" s="43"/>
      <c r="D839" s="43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</row>
    <row r="840" spans="1:23" ht="13.2" x14ac:dyDescent="0.25">
      <c r="A840" s="45"/>
      <c r="B840" s="46"/>
      <c r="C840" s="43"/>
      <c r="D840" s="43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</row>
    <row r="841" spans="1:23" ht="13.2" x14ac:dyDescent="0.25">
      <c r="A841" s="45"/>
      <c r="B841" s="46"/>
      <c r="C841" s="43"/>
      <c r="D841" s="43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</row>
    <row r="842" spans="1:23" ht="13.2" x14ac:dyDescent="0.25">
      <c r="A842" s="45"/>
      <c r="B842" s="46"/>
      <c r="C842" s="43"/>
      <c r="D842" s="43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</row>
    <row r="843" spans="1:23" ht="13.2" x14ac:dyDescent="0.25">
      <c r="A843" s="45"/>
      <c r="B843" s="46"/>
      <c r="C843" s="43"/>
      <c r="D843" s="43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</row>
    <row r="844" spans="1:23" ht="13.2" x14ac:dyDescent="0.25">
      <c r="A844" s="45"/>
      <c r="B844" s="46"/>
      <c r="C844" s="43"/>
      <c r="D844" s="43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</row>
    <row r="845" spans="1:23" ht="13.2" x14ac:dyDescent="0.25">
      <c r="A845" s="45"/>
      <c r="B845" s="46"/>
      <c r="C845" s="43"/>
      <c r="D845" s="43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</row>
    <row r="846" spans="1:23" ht="13.2" x14ac:dyDescent="0.25">
      <c r="A846" s="45"/>
      <c r="B846" s="46"/>
      <c r="C846" s="43"/>
      <c r="D846" s="43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</row>
    <row r="847" spans="1:23" ht="13.2" x14ac:dyDescent="0.25">
      <c r="A847" s="45"/>
      <c r="B847" s="46"/>
      <c r="C847" s="43"/>
      <c r="D847" s="43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</row>
    <row r="848" spans="1:23" ht="13.2" x14ac:dyDescent="0.25">
      <c r="A848" s="45"/>
      <c r="B848" s="46"/>
      <c r="C848" s="43"/>
      <c r="D848" s="43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</row>
    <row r="849" spans="1:23" ht="13.2" x14ac:dyDescent="0.25">
      <c r="A849" s="45"/>
      <c r="B849" s="46"/>
      <c r="C849" s="43"/>
      <c r="D849" s="43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</row>
    <row r="850" spans="1:23" ht="13.2" x14ac:dyDescent="0.25">
      <c r="A850" s="45"/>
      <c r="B850" s="46"/>
      <c r="C850" s="43"/>
      <c r="D850" s="43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</row>
    <row r="851" spans="1:23" ht="13.2" x14ac:dyDescent="0.25">
      <c r="A851" s="45"/>
      <c r="B851" s="46"/>
      <c r="C851" s="43"/>
      <c r="D851" s="43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</row>
    <row r="852" spans="1:23" ht="13.2" x14ac:dyDescent="0.25">
      <c r="A852" s="45"/>
      <c r="B852" s="46"/>
      <c r="C852" s="43"/>
      <c r="D852" s="43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</row>
    <row r="853" spans="1:23" ht="13.2" x14ac:dyDescent="0.25">
      <c r="A853" s="45"/>
      <c r="B853" s="46"/>
      <c r="C853" s="43"/>
      <c r="D853" s="43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</row>
    <row r="854" spans="1:23" ht="13.2" x14ac:dyDescent="0.25">
      <c r="A854" s="45"/>
      <c r="B854" s="46"/>
      <c r="C854" s="43"/>
      <c r="D854" s="43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</row>
    <row r="855" spans="1:23" ht="13.2" x14ac:dyDescent="0.25">
      <c r="A855" s="45"/>
      <c r="B855" s="46"/>
      <c r="C855" s="43"/>
      <c r="D855" s="43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</row>
    <row r="856" spans="1:23" ht="13.2" x14ac:dyDescent="0.25">
      <c r="A856" s="45"/>
      <c r="B856" s="46"/>
      <c r="C856" s="43"/>
      <c r="D856" s="43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</row>
    <row r="857" spans="1:23" ht="13.2" x14ac:dyDescent="0.25">
      <c r="A857" s="45"/>
      <c r="B857" s="46"/>
      <c r="C857" s="43"/>
      <c r="D857" s="43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</row>
    <row r="858" spans="1:23" ht="13.2" x14ac:dyDescent="0.25">
      <c r="A858" s="45"/>
      <c r="B858" s="46"/>
      <c r="C858" s="43"/>
      <c r="D858" s="43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</row>
    <row r="859" spans="1:23" ht="13.2" x14ac:dyDescent="0.25">
      <c r="A859" s="45"/>
      <c r="B859" s="46"/>
      <c r="C859" s="43"/>
      <c r="D859" s="43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</row>
    <row r="860" spans="1:23" ht="13.2" x14ac:dyDescent="0.25">
      <c r="A860" s="45"/>
      <c r="B860" s="46"/>
      <c r="C860" s="43"/>
      <c r="D860" s="43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</row>
    <row r="861" spans="1:23" ht="13.2" x14ac:dyDescent="0.25">
      <c r="A861" s="45"/>
      <c r="B861" s="46"/>
      <c r="C861" s="43"/>
      <c r="D861" s="43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</row>
    <row r="862" spans="1:23" ht="13.2" x14ac:dyDescent="0.25">
      <c r="A862" s="45"/>
      <c r="B862" s="46"/>
      <c r="C862" s="43"/>
      <c r="D862" s="43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</row>
    <row r="863" spans="1:23" ht="13.2" x14ac:dyDescent="0.25">
      <c r="A863" s="45"/>
      <c r="B863" s="46"/>
      <c r="C863" s="43"/>
      <c r="D863" s="43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</row>
    <row r="864" spans="1:23" ht="13.2" x14ac:dyDescent="0.25">
      <c r="A864" s="45"/>
      <c r="B864" s="46"/>
      <c r="C864" s="43"/>
      <c r="D864" s="43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</row>
    <row r="865" spans="1:23" ht="13.2" x14ac:dyDescent="0.25">
      <c r="A865" s="45"/>
      <c r="B865" s="46"/>
      <c r="C865" s="43"/>
      <c r="D865" s="43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</row>
    <row r="866" spans="1:23" ht="13.2" x14ac:dyDescent="0.25">
      <c r="A866" s="45"/>
      <c r="B866" s="46"/>
      <c r="C866" s="43"/>
      <c r="D866" s="43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</row>
    <row r="867" spans="1:23" ht="13.2" x14ac:dyDescent="0.25">
      <c r="A867" s="45"/>
      <c r="B867" s="46"/>
      <c r="C867" s="43"/>
      <c r="D867" s="43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</row>
    <row r="868" spans="1:23" ht="13.2" x14ac:dyDescent="0.25">
      <c r="A868" s="45"/>
      <c r="B868" s="46"/>
      <c r="C868" s="43"/>
      <c r="D868" s="43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</row>
    <row r="869" spans="1:23" ht="13.2" x14ac:dyDescent="0.25">
      <c r="A869" s="45"/>
      <c r="B869" s="46"/>
      <c r="C869" s="43"/>
      <c r="D869" s="43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</row>
    <row r="870" spans="1:23" ht="13.2" x14ac:dyDescent="0.25">
      <c r="A870" s="45"/>
      <c r="B870" s="46"/>
      <c r="C870" s="43"/>
      <c r="D870" s="43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</row>
    <row r="871" spans="1:23" ht="13.2" x14ac:dyDescent="0.25">
      <c r="A871" s="45"/>
      <c r="B871" s="46"/>
      <c r="C871" s="43"/>
      <c r="D871" s="43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</row>
    <row r="872" spans="1:23" ht="13.2" x14ac:dyDescent="0.25">
      <c r="A872" s="45"/>
      <c r="B872" s="46"/>
      <c r="C872" s="43"/>
      <c r="D872" s="43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</row>
    <row r="873" spans="1:23" ht="13.2" x14ac:dyDescent="0.25">
      <c r="A873" s="45"/>
      <c r="B873" s="46"/>
      <c r="C873" s="43"/>
      <c r="D873" s="43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</row>
    <row r="874" spans="1:23" ht="13.2" x14ac:dyDescent="0.25">
      <c r="A874" s="45"/>
      <c r="B874" s="46"/>
      <c r="C874" s="43"/>
      <c r="D874" s="43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</row>
    <row r="875" spans="1:23" ht="13.2" x14ac:dyDescent="0.25">
      <c r="A875" s="45"/>
      <c r="B875" s="46"/>
      <c r="C875" s="43"/>
      <c r="D875" s="43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</row>
    <row r="876" spans="1:23" ht="13.2" x14ac:dyDescent="0.25">
      <c r="A876" s="45"/>
      <c r="B876" s="46"/>
      <c r="C876" s="43"/>
      <c r="D876" s="43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</row>
    <row r="877" spans="1:23" ht="13.2" x14ac:dyDescent="0.25">
      <c r="A877" s="45"/>
      <c r="B877" s="46"/>
      <c r="C877" s="43"/>
      <c r="D877" s="43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</row>
    <row r="878" spans="1:23" ht="13.2" x14ac:dyDescent="0.25">
      <c r="A878" s="45"/>
      <c r="B878" s="46"/>
      <c r="C878" s="43"/>
      <c r="D878" s="43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</row>
    <row r="879" spans="1:23" ht="13.2" x14ac:dyDescent="0.25">
      <c r="A879" s="45"/>
      <c r="B879" s="46"/>
      <c r="C879" s="43"/>
      <c r="D879" s="43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</row>
    <row r="880" spans="1:23" ht="13.2" x14ac:dyDescent="0.25">
      <c r="A880" s="45"/>
      <c r="B880" s="46"/>
      <c r="C880" s="43"/>
      <c r="D880" s="43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</row>
    <row r="881" spans="1:23" ht="13.2" x14ac:dyDescent="0.25">
      <c r="A881" s="45"/>
      <c r="B881" s="46"/>
      <c r="C881" s="43"/>
      <c r="D881" s="43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</row>
    <row r="882" spans="1:23" ht="13.2" x14ac:dyDescent="0.25">
      <c r="A882" s="45"/>
      <c r="B882" s="46"/>
      <c r="C882" s="43"/>
      <c r="D882" s="43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</row>
    <row r="883" spans="1:23" ht="13.2" x14ac:dyDescent="0.25">
      <c r="A883" s="45"/>
      <c r="B883" s="46"/>
      <c r="C883" s="43"/>
      <c r="D883" s="43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</row>
    <row r="884" spans="1:23" ht="13.2" x14ac:dyDescent="0.25">
      <c r="A884" s="45"/>
      <c r="B884" s="46"/>
      <c r="C884" s="43"/>
      <c r="D884" s="43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</row>
    <row r="885" spans="1:23" ht="13.2" x14ac:dyDescent="0.25">
      <c r="A885" s="45"/>
      <c r="B885" s="46"/>
      <c r="C885" s="43"/>
      <c r="D885" s="43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</row>
    <row r="886" spans="1:23" ht="13.2" x14ac:dyDescent="0.25">
      <c r="A886" s="45"/>
      <c r="B886" s="46"/>
      <c r="C886" s="43"/>
      <c r="D886" s="43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</row>
    <row r="887" spans="1:23" ht="13.2" x14ac:dyDescent="0.25">
      <c r="A887" s="45"/>
      <c r="B887" s="46"/>
      <c r="C887" s="43"/>
      <c r="D887" s="43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</row>
    <row r="888" spans="1:23" ht="13.2" x14ac:dyDescent="0.25">
      <c r="A888" s="45"/>
      <c r="B888" s="46"/>
      <c r="C888" s="43"/>
      <c r="D888" s="43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</row>
    <row r="889" spans="1:23" ht="13.2" x14ac:dyDescent="0.25">
      <c r="A889" s="45"/>
      <c r="B889" s="46"/>
      <c r="C889" s="43"/>
      <c r="D889" s="43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</row>
    <row r="890" spans="1:23" ht="13.2" x14ac:dyDescent="0.25">
      <c r="A890" s="45"/>
      <c r="B890" s="46"/>
      <c r="C890" s="43"/>
      <c r="D890" s="43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</row>
    <row r="891" spans="1:23" ht="13.2" x14ac:dyDescent="0.25">
      <c r="A891" s="45"/>
      <c r="B891" s="46"/>
      <c r="C891" s="43"/>
      <c r="D891" s="43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</row>
    <row r="892" spans="1:23" ht="13.2" x14ac:dyDescent="0.25">
      <c r="A892" s="45"/>
      <c r="B892" s="46"/>
      <c r="C892" s="43"/>
      <c r="D892" s="43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</row>
    <row r="893" spans="1:23" ht="13.2" x14ac:dyDescent="0.25">
      <c r="A893" s="45"/>
      <c r="B893" s="46"/>
      <c r="C893" s="43"/>
      <c r="D893" s="43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</row>
    <row r="894" spans="1:23" ht="13.2" x14ac:dyDescent="0.25">
      <c r="A894" s="45"/>
      <c r="B894" s="46"/>
      <c r="C894" s="43"/>
      <c r="D894" s="43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</row>
    <row r="895" spans="1:23" ht="13.2" x14ac:dyDescent="0.25">
      <c r="A895" s="45"/>
      <c r="B895" s="46"/>
      <c r="C895" s="43"/>
      <c r="D895" s="43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</row>
    <row r="896" spans="1:23" ht="13.2" x14ac:dyDescent="0.25">
      <c r="A896" s="45"/>
      <c r="B896" s="46"/>
      <c r="C896" s="43"/>
      <c r="D896" s="43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</row>
    <row r="897" spans="1:23" ht="13.2" x14ac:dyDescent="0.25">
      <c r="A897" s="45"/>
      <c r="B897" s="46"/>
      <c r="C897" s="43"/>
      <c r="D897" s="43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</row>
    <row r="898" spans="1:23" ht="13.2" x14ac:dyDescent="0.25">
      <c r="A898" s="45"/>
      <c r="B898" s="46"/>
      <c r="C898" s="43"/>
      <c r="D898" s="43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</row>
    <row r="899" spans="1:23" ht="13.2" x14ac:dyDescent="0.25">
      <c r="A899" s="45"/>
      <c r="B899" s="46"/>
      <c r="C899" s="43"/>
      <c r="D899" s="43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</row>
    <row r="900" spans="1:23" ht="13.2" x14ac:dyDescent="0.25">
      <c r="A900" s="45"/>
      <c r="B900" s="46"/>
      <c r="C900" s="43"/>
      <c r="D900" s="43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</row>
    <row r="901" spans="1:23" ht="13.2" x14ac:dyDescent="0.25">
      <c r="A901" s="45"/>
      <c r="B901" s="46"/>
      <c r="C901" s="43"/>
      <c r="D901" s="43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</row>
    <row r="902" spans="1:23" ht="13.2" x14ac:dyDescent="0.25">
      <c r="A902" s="45"/>
      <c r="B902" s="46"/>
      <c r="C902" s="43"/>
      <c r="D902" s="43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</row>
    <row r="903" spans="1:23" ht="13.2" x14ac:dyDescent="0.25">
      <c r="A903" s="45"/>
      <c r="B903" s="46"/>
      <c r="C903" s="43"/>
      <c r="D903" s="43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</row>
    <row r="904" spans="1:23" ht="13.2" x14ac:dyDescent="0.25">
      <c r="A904" s="45"/>
      <c r="B904" s="46"/>
      <c r="C904" s="43"/>
      <c r="D904" s="43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</row>
    <row r="905" spans="1:23" ht="13.2" x14ac:dyDescent="0.25">
      <c r="A905" s="45"/>
      <c r="B905" s="46"/>
      <c r="C905" s="43"/>
      <c r="D905" s="43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</row>
    <row r="906" spans="1:23" ht="13.2" x14ac:dyDescent="0.25">
      <c r="A906" s="45"/>
      <c r="B906" s="46"/>
      <c r="C906" s="43"/>
      <c r="D906" s="43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</row>
    <row r="907" spans="1:23" ht="13.2" x14ac:dyDescent="0.25">
      <c r="A907" s="45"/>
      <c r="B907" s="46"/>
      <c r="C907" s="43"/>
      <c r="D907" s="43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</row>
    <row r="908" spans="1:23" ht="13.2" x14ac:dyDescent="0.25">
      <c r="A908" s="45"/>
      <c r="B908" s="46"/>
      <c r="C908" s="43"/>
      <c r="D908" s="43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</row>
    <row r="909" spans="1:23" ht="13.2" x14ac:dyDescent="0.25">
      <c r="A909" s="45"/>
      <c r="B909" s="46"/>
      <c r="C909" s="43"/>
      <c r="D909" s="43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</row>
    <row r="910" spans="1:23" ht="13.2" x14ac:dyDescent="0.25">
      <c r="A910" s="45"/>
      <c r="B910" s="46"/>
      <c r="C910" s="43"/>
      <c r="D910" s="43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</row>
    <row r="911" spans="1:23" ht="13.2" x14ac:dyDescent="0.25">
      <c r="A911" s="45"/>
      <c r="B911" s="46"/>
      <c r="C911" s="43"/>
      <c r="D911" s="43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</row>
    <row r="912" spans="1:23" ht="13.2" x14ac:dyDescent="0.25">
      <c r="A912" s="45"/>
      <c r="B912" s="46"/>
      <c r="C912" s="43"/>
      <c r="D912" s="43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</row>
    <row r="913" spans="1:23" ht="13.2" x14ac:dyDescent="0.25">
      <c r="A913" s="45"/>
      <c r="B913" s="46"/>
      <c r="C913" s="43"/>
      <c r="D913" s="43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</row>
    <row r="914" spans="1:23" ht="13.2" x14ac:dyDescent="0.25">
      <c r="A914" s="45"/>
      <c r="B914" s="46"/>
      <c r="C914" s="43"/>
      <c r="D914" s="43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</row>
    <row r="915" spans="1:23" ht="13.2" x14ac:dyDescent="0.25">
      <c r="A915" s="45"/>
      <c r="B915" s="46"/>
      <c r="C915" s="43"/>
      <c r="D915" s="43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</row>
    <row r="916" spans="1:23" ht="13.2" x14ac:dyDescent="0.25">
      <c r="A916" s="45"/>
      <c r="B916" s="46"/>
      <c r="C916" s="43"/>
      <c r="D916" s="43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</row>
    <row r="917" spans="1:23" ht="13.2" x14ac:dyDescent="0.25">
      <c r="A917" s="45"/>
      <c r="B917" s="46"/>
      <c r="C917" s="43"/>
      <c r="D917" s="43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</row>
    <row r="918" spans="1:23" ht="13.2" x14ac:dyDescent="0.25">
      <c r="A918" s="45"/>
      <c r="B918" s="46"/>
      <c r="C918" s="43"/>
      <c r="D918" s="43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</row>
    <row r="919" spans="1:23" ht="13.2" x14ac:dyDescent="0.25">
      <c r="A919" s="45"/>
      <c r="B919" s="46"/>
      <c r="C919" s="43"/>
      <c r="D919" s="43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</row>
    <row r="920" spans="1:23" ht="13.2" x14ac:dyDescent="0.25">
      <c r="A920" s="45"/>
      <c r="B920" s="46"/>
      <c r="C920" s="43"/>
      <c r="D920" s="43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</row>
    <row r="921" spans="1:23" ht="13.2" x14ac:dyDescent="0.25">
      <c r="A921" s="45"/>
      <c r="B921" s="46"/>
      <c r="C921" s="43"/>
      <c r="D921" s="43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</row>
    <row r="922" spans="1:23" ht="13.2" x14ac:dyDescent="0.25">
      <c r="A922" s="45"/>
      <c r="B922" s="46"/>
      <c r="C922" s="43"/>
      <c r="D922" s="43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</row>
    <row r="923" spans="1:23" ht="13.2" x14ac:dyDescent="0.25">
      <c r="A923" s="45"/>
      <c r="B923" s="46"/>
      <c r="C923" s="43"/>
      <c r="D923" s="43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</row>
    <row r="924" spans="1:23" ht="13.2" x14ac:dyDescent="0.25">
      <c r="A924" s="45"/>
      <c r="B924" s="46"/>
      <c r="C924" s="43"/>
      <c r="D924" s="43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</row>
    <row r="925" spans="1:23" ht="13.2" x14ac:dyDescent="0.25">
      <c r="A925" s="45"/>
      <c r="B925" s="46"/>
      <c r="C925" s="43"/>
      <c r="D925" s="43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</row>
    <row r="926" spans="1:23" ht="13.2" x14ac:dyDescent="0.25">
      <c r="A926" s="45"/>
      <c r="B926" s="46"/>
      <c r="C926" s="43"/>
      <c r="D926" s="43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</row>
    <row r="927" spans="1:23" ht="13.2" x14ac:dyDescent="0.25">
      <c r="A927" s="45"/>
      <c r="B927" s="46"/>
      <c r="C927" s="43"/>
      <c r="D927" s="43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</row>
    <row r="928" spans="1:23" ht="13.2" x14ac:dyDescent="0.25">
      <c r="A928" s="45"/>
      <c r="B928" s="46"/>
      <c r="C928" s="43"/>
      <c r="D928" s="43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</row>
    <row r="929" spans="1:23" ht="13.2" x14ac:dyDescent="0.25">
      <c r="A929" s="45"/>
      <c r="B929" s="46"/>
      <c r="C929" s="43"/>
      <c r="D929" s="43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</row>
    <row r="930" spans="1:23" ht="13.2" x14ac:dyDescent="0.25">
      <c r="A930" s="45"/>
      <c r="B930" s="46"/>
      <c r="C930" s="43"/>
      <c r="D930" s="43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</row>
    <row r="931" spans="1:23" ht="13.2" x14ac:dyDescent="0.25">
      <c r="A931" s="45"/>
      <c r="B931" s="46"/>
      <c r="C931" s="43"/>
      <c r="D931" s="43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</row>
    <row r="932" spans="1:23" ht="13.2" x14ac:dyDescent="0.25">
      <c r="A932" s="45"/>
      <c r="B932" s="46"/>
      <c r="C932" s="43"/>
      <c r="D932" s="43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</row>
    <row r="933" spans="1:23" ht="13.2" x14ac:dyDescent="0.25">
      <c r="A933" s="45"/>
      <c r="B933" s="46"/>
      <c r="C933" s="43"/>
      <c r="D933" s="43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</row>
    <row r="934" spans="1:23" ht="13.2" x14ac:dyDescent="0.25">
      <c r="A934" s="45"/>
      <c r="B934" s="46"/>
      <c r="C934" s="43"/>
      <c r="D934" s="43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</row>
    <row r="935" spans="1:23" ht="13.2" x14ac:dyDescent="0.25">
      <c r="A935" s="45"/>
      <c r="B935" s="46"/>
      <c r="C935" s="43"/>
      <c r="D935" s="43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</row>
    <row r="936" spans="1:23" ht="13.2" x14ac:dyDescent="0.25">
      <c r="A936" s="45"/>
      <c r="B936" s="46"/>
      <c r="C936" s="43"/>
      <c r="D936" s="43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</row>
    <row r="937" spans="1:23" ht="13.2" x14ac:dyDescent="0.25">
      <c r="A937" s="45"/>
      <c r="B937" s="46"/>
      <c r="C937" s="43"/>
      <c r="D937" s="43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</row>
    <row r="938" spans="1:23" ht="13.2" x14ac:dyDescent="0.25">
      <c r="A938" s="45"/>
      <c r="B938" s="46"/>
      <c r="C938" s="43"/>
      <c r="D938" s="43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</row>
    <row r="939" spans="1:23" ht="13.2" x14ac:dyDescent="0.25">
      <c r="A939" s="45"/>
      <c r="B939" s="46"/>
      <c r="C939" s="43"/>
      <c r="D939" s="43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</row>
    <row r="940" spans="1:23" ht="13.2" x14ac:dyDescent="0.25">
      <c r="A940" s="45"/>
      <c r="B940" s="46"/>
      <c r="C940" s="43"/>
      <c r="D940" s="43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</row>
    <row r="941" spans="1:23" ht="13.2" x14ac:dyDescent="0.25">
      <c r="A941" s="45"/>
      <c r="B941" s="46"/>
      <c r="C941" s="43"/>
      <c r="D941" s="43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</row>
    <row r="942" spans="1:23" ht="13.2" x14ac:dyDescent="0.25">
      <c r="A942" s="45"/>
      <c r="B942" s="46"/>
      <c r="C942" s="43"/>
      <c r="D942" s="43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</row>
    <row r="943" spans="1:23" ht="13.2" x14ac:dyDescent="0.25">
      <c r="A943" s="45"/>
      <c r="B943" s="46"/>
      <c r="C943" s="43"/>
      <c r="D943" s="43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</row>
    <row r="944" spans="1:23" ht="13.2" x14ac:dyDescent="0.25">
      <c r="A944" s="45"/>
      <c r="B944" s="46"/>
      <c r="C944" s="43"/>
      <c r="D944" s="43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</row>
    <row r="945" spans="1:23" ht="13.2" x14ac:dyDescent="0.25">
      <c r="A945" s="45"/>
      <c r="B945" s="46"/>
      <c r="C945" s="43"/>
      <c r="D945" s="43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</row>
    <row r="946" spans="1:23" ht="13.2" x14ac:dyDescent="0.25">
      <c r="A946" s="45"/>
      <c r="B946" s="46"/>
      <c r="C946" s="43"/>
      <c r="D946" s="43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</row>
    <row r="947" spans="1:23" ht="13.2" x14ac:dyDescent="0.25">
      <c r="A947" s="45"/>
      <c r="B947" s="46"/>
      <c r="C947" s="43"/>
      <c r="D947" s="43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</row>
    <row r="948" spans="1:23" ht="13.2" x14ac:dyDescent="0.25">
      <c r="A948" s="45"/>
      <c r="B948" s="46"/>
      <c r="C948" s="43"/>
      <c r="D948" s="43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</row>
    <row r="949" spans="1:23" ht="13.2" x14ac:dyDescent="0.25">
      <c r="A949" s="45"/>
      <c r="B949" s="46"/>
      <c r="C949" s="43"/>
      <c r="D949" s="43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</row>
    <row r="950" spans="1:23" ht="13.2" x14ac:dyDescent="0.25">
      <c r="A950" s="45"/>
      <c r="B950" s="46"/>
      <c r="C950" s="43"/>
      <c r="D950" s="43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</row>
    <row r="951" spans="1:23" ht="13.2" x14ac:dyDescent="0.25">
      <c r="A951" s="45"/>
      <c r="B951" s="46"/>
      <c r="C951" s="43"/>
      <c r="D951" s="43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</row>
    <row r="952" spans="1:23" ht="13.2" x14ac:dyDescent="0.25">
      <c r="A952" s="45"/>
      <c r="B952" s="46"/>
      <c r="C952" s="43"/>
      <c r="D952" s="43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</row>
    <row r="953" spans="1:23" ht="13.2" x14ac:dyDescent="0.25">
      <c r="A953" s="45"/>
      <c r="B953" s="46"/>
      <c r="C953" s="43"/>
      <c r="D953" s="43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</row>
    <row r="954" spans="1:23" ht="13.2" x14ac:dyDescent="0.25">
      <c r="A954" s="45"/>
      <c r="B954" s="46"/>
      <c r="C954" s="43"/>
      <c r="D954" s="43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</row>
    <row r="955" spans="1:23" ht="13.2" x14ac:dyDescent="0.25">
      <c r="A955" s="45"/>
      <c r="B955" s="46"/>
      <c r="C955" s="43"/>
      <c r="D955" s="43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</row>
    <row r="956" spans="1:23" ht="13.2" x14ac:dyDescent="0.25">
      <c r="A956" s="45"/>
      <c r="B956" s="46"/>
      <c r="C956" s="43"/>
      <c r="D956" s="43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</row>
    <row r="957" spans="1:23" ht="13.2" x14ac:dyDescent="0.25">
      <c r="A957" s="45"/>
      <c r="B957" s="46"/>
      <c r="C957" s="43"/>
      <c r="D957" s="43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</row>
    <row r="958" spans="1:23" ht="13.2" x14ac:dyDescent="0.25">
      <c r="A958" s="45"/>
      <c r="B958" s="46"/>
      <c r="C958" s="43"/>
      <c r="D958" s="43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</row>
    <row r="959" spans="1:23" ht="13.2" x14ac:dyDescent="0.25">
      <c r="A959" s="45"/>
      <c r="B959" s="46"/>
      <c r="C959" s="43"/>
      <c r="D959" s="43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</row>
    <row r="960" spans="1:23" ht="13.2" x14ac:dyDescent="0.25">
      <c r="A960" s="45"/>
      <c r="B960" s="46"/>
      <c r="C960" s="43"/>
      <c r="D960" s="43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</row>
    <row r="961" spans="1:23" ht="13.2" x14ac:dyDescent="0.25">
      <c r="A961" s="45"/>
      <c r="B961" s="46"/>
      <c r="C961" s="43"/>
      <c r="D961" s="43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</row>
    <row r="962" spans="1:23" ht="13.2" x14ac:dyDescent="0.25">
      <c r="A962" s="45"/>
      <c r="B962" s="46"/>
      <c r="C962" s="43"/>
      <c r="D962" s="43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</row>
    <row r="963" spans="1:23" ht="13.2" x14ac:dyDescent="0.25">
      <c r="A963" s="45"/>
      <c r="B963" s="46"/>
      <c r="C963" s="43"/>
      <c r="D963" s="43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</row>
    <row r="964" spans="1:23" ht="13.2" x14ac:dyDescent="0.25">
      <c r="A964" s="45"/>
      <c r="B964" s="46"/>
      <c r="C964" s="43"/>
      <c r="D964" s="43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</row>
    <row r="965" spans="1:23" ht="13.2" x14ac:dyDescent="0.25">
      <c r="A965" s="45"/>
      <c r="B965" s="46"/>
      <c r="C965" s="43"/>
      <c r="D965" s="43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</row>
    <row r="966" spans="1:23" ht="13.2" x14ac:dyDescent="0.25">
      <c r="A966" s="45"/>
      <c r="B966" s="46"/>
      <c r="C966" s="43"/>
      <c r="D966" s="43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</row>
    <row r="967" spans="1:23" ht="13.2" x14ac:dyDescent="0.25">
      <c r="A967" s="45"/>
      <c r="B967" s="46"/>
      <c r="C967" s="43"/>
      <c r="D967" s="43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</row>
    <row r="968" spans="1:23" ht="13.2" x14ac:dyDescent="0.25">
      <c r="A968" s="45"/>
      <c r="B968" s="46"/>
      <c r="C968" s="43"/>
      <c r="D968" s="43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</row>
    <row r="969" spans="1:23" ht="13.2" x14ac:dyDescent="0.25">
      <c r="A969" s="45"/>
      <c r="B969" s="46"/>
      <c r="C969" s="43"/>
      <c r="D969" s="43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</row>
    <row r="970" spans="1:23" ht="13.2" x14ac:dyDescent="0.25">
      <c r="A970" s="45"/>
      <c r="B970" s="46"/>
      <c r="C970" s="43"/>
      <c r="D970" s="43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</row>
    <row r="971" spans="1:23" ht="13.2" x14ac:dyDescent="0.25">
      <c r="A971" s="45"/>
      <c r="B971" s="46"/>
      <c r="C971" s="43"/>
      <c r="D971" s="43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</row>
    <row r="972" spans="1:23" ht="13.2" x14ac:dyDescent="0.25">
      <c r="A972" s="45"/>
      <c r="B972" s="46"/>
      <c r="C972" s="43"/>
      <c r="D972" s="43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</row>
    <row r="973" spans="1:23" ht="13.2" x14ac:dyDescent="0.25">
      <c r="A973" s="45"/>
      <c r="B973" s="46"/>
      <c r="C973" s="43"/>
      <c r="D973" s="43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</row>
    <row r="974" spans="1:23" ht="13.2" x14ac:dyDescent="0.25">
      <c r="A974" s="45"/>
      <c r="B974" s="46"/>
      <c r="C974" s="43"/>
      <c r="D974" s="43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</row>
    <row r="975" spans="1:23" ht="13.2" x14ac:dyDescent="0.25">
      <c r="A975" s="45"/>
      <c r="B975" s="46"/>
      <c r="C975" s="43"/>
      <c r="D975" s="43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</row>
    <row r="976" spans="1:23" ht="13.2" x14ac:dyDescent="0.25">
      <c r="A976" s="45"/>
      <c r="B976" s="46"/>
      <c r="C976" s="43"/>
      <c r="D976" s="43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</row>
    <row r="977" spans="1:23" ht="13.2" x14ac:dyDescent="0.25">
      <c r="A977" s="45"/>
      <c r="B977" s="46"/>
      <c r="C977" s="43"/>
      <c r="D977" s="43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</row>
    <row r="978" spans="1:23" ht="13.2" x14ac:dyDescent="0.25">
      <c r="A978" s="45"/>
      <c r="B978" s="46"/>
      <c r="C978" s="43"/>
      <c r="D978" s="43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</row>
    <row r="979" spans="1:23" ht="13.2" x14ac:dyDescent="0.25">
      <c r="A979" s="45"/>
      <c r="B979" s="46"/>
      <c r="C979" s="43"/>
      <c r="D979" s="43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</row>
    <row r="980" spans="1:23" ht="13.2" x14ac:dyDescent="0.25">
      <c r="A980" s="45"/>
      <c r="B980" s="46"/>
      <c r="C980" s="43"/>
      <c r="D980" s="43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</row>
    <row r="981" spans="1:23" ht="13.2" x14ac:dyDescent="0.25">
      <c r="A981" s="45"/>
      <c r="B981" s="46"/>
      <c r="C981" s="43"/>
      <c r="D981" s="43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</row>
    <row r="982" spans="1:23" ht="13.2" x14ac:dyDescent="0.25">
      <c r="A982" s="45"/>
      <c r="B982" s="46"/>
      <c r="C982" s="43"/>
      <c r="D982" s="43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</row>
    <row r="983" spans="1:23" ht="13.2" x14ac:dyDescent="0.25">
      <c r="A983" s="45"/>
      <c r="B983" s="46"/>
      <c r="C983" s="43"/>
      <c r="D983" s="43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</row>
    <row r="984" spans="1:23" ht="13.2" x14ac:dyDescent="0.25">
      <c r="A984" s="45"/>
      <c r="B984" s="46"/>
      <c r="C984" s="43"/>
      <c r="D984" s="43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</row>
    <row r="985" spans="1:23" ht="13.2" x14ac:dyDescent="0.25">
      <c r="A985" s="45"/>
      <c r="B985" s="46"/>
      <c r="C985" s="43"/>
      <c r="D985" s="43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</row>
    <row r="986" spans="1:23" ht="13.2" x14ac:dyDescent="0.25">
      <c r="A986" s="45"/>
      <c r="B986" s="46"/>
      <c r="C986" s="43"/>
      <c r="D986" s="43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</row>
    <row r="987" spans="1:23" ht="13.2" x14ac:dyDescent="0.25">
      <c r="A987" s="45"/>
      <c r="B987" s="46"/>
      <c r="C987" s="43"/>
      <c r="D987" s="43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</row>
    <row r="988" spans="1:23" ht="13.2" x14ac:dyDescent="0.25">
      <c r="A988" s="45"/>
      <c r="B988" s="46"/>
      <c r="C988" s="43"/>
      <c r="D988" s="43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</row>
    <row r="989" spans="1:23" ht="13.2" x14ac:dyDescent="0.25">
      <c r="A989" s="45"/>
      <c r="B989" s="46"/>
      <c r="C989" s="43"/>
      <c r="D989" s="43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</row>
    <row r="990" spans="1:23" ht="13.2" x14ac:dyDescent="0.25">
      <c r="A990" s="45"/>
      <c r="B990" s="46"/>
      <c r="C990" s="43"/>
      <c r="D990" s="43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</row>
    <row r="991" spans="1:23" ht="13.2" x14ac:dyDescent="0.25">
      <c r="A991" s="45"/>
      <c r="B991" s="46"/>
      <c r="C991" s="43"/>
      <c r="D991" s="43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</row>
    <row r="992" spans="1:23" ht="13.2" x14ac:dyDescent="0.25">
      <c r="A992" s="45"/>
      <c r="B992" s="46"/>
      <c r="C992" s="43"/>
      <c r="D992" s="43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</row>
    <row r="993" spans="1:23" ht="13.2" x14ac:dyDescent="0.25">
      <c r="A993" s="45"/>
      <c r="B993" s="46"/>
      <c r="C993" s="43"/>
      <c r="D993" s="43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</row>
    <row r="994" spans="1:23" ht="13.2" x14ac:dyDescent="0.25">
      <c r="A994" s="45"/>
      <c r="B994" s="46"/>
      <c r="C994" s="43"/>
      <c r="D994" s="43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</row>
    <row r="995" spans="1:23" ht="13.2" x14ac:dyDescent="0.25">
      <c r="A995" s="45"/>
      <c r="B995" s="46"/>
      <c r="C995" s="43"/>
      <c r="D995" s="43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</row>
    <row r="996" spans="1:23" ht="13.2" x14ac:dyDescent="0.25">
      <c r="A996" s="45"/>
      <c r="B996" s="46"/>
      <c r="C996" s="43"/>
      <c r="D996" s="43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</row>
    <row r="997" spans="1:23" ht="13.2" x14ac:dyDescent="0.25">
      <c r="A997" s="45"/>
      <c r="B997" s="46"/>
      <c r="C997" s="43"/>
      <c r="D997" s="43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</row>
    <row r="998" spans="1:23" ht="13.2" x14ac:dyDescent="0.25">
      <c r="A998" s="45"/>
      <c r="B998" s="46"/>
      <c r="C998" s="43"/>
      <c r="D998" s="43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</row>
    <row r="999" spans="1:23" ht="13.2" x14ac:dyDescent="0.25">
      <c r="A999" s="45"/>
      <c r="B999" s="46"/>
      <c r="C999" s="43"/>
      <c r="D999" s="43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</row>
    <row r="1000" spans="1:23" ht="13.2" x14ac:dyDescent="0.25">
      <c r="A1000" s="45"/>
      <c r="B1000" s="46"/>
      <c r="C1000" s="43"/>
      <c r="D1000" s="43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</row>
    <row r="1001" spans="1:23" ht="13.2" x14ac:dyDescent="0.25">
      <c r="A1001" s="45"/>
      <c r="B1001" s="46"/>
      <c r="C1001" s="43"/>
      <c r="D1001" s="43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</row>
    <row r="1002" spans="1:23" ht="13.2" x14ac:dyDescent="0.25">
      <c r="A1002" s="45"/>
      <c r="B1002" s="46"/>
      <c r="C1002" s="43"/>
      <c r="D1002" s="43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</row>
    <row r="1003" spans="1:23" ht="13.2" x14ac:dyDescent="0.25">
      <c r="A1003" s="45"/>
      <c r="B1003" s="46"/>
      <c r="C1003" s="43"/>
      <c r="D1003" s="43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</row>
    <row r="1004" spans="1:23" ht="13.2" x14ac:dyDescent="0.25">
      <c r="A1004" s="45"/>
      <c r="B1004" s="46"/>
      <c r="C1004" s="43"/>
      <c r="D1004" s="43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</row>
    <row r="1005" spans="1:23" ht="13.2" x14ac:dyDescent="0.25">
      <c r="A1005" s="45"/>
      <c r="B1005" s="46"/>
      <c r="C1005" s="43"/>
      <c r="D1005" s="43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</row>
    <row r="1006" spans="1:23" ht="13.2" x14ac:dyDescent="0.25">
      <c r="A1006" s="45"/>
      <c r="B1006" s="46"/>
      <c r="C1006" s="43"/>
      <c r="D1006" s="43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</row>
    <row r="1007" spans="1:23" ht="13.2" x14ac:dyDescent="0.25">
      <c r="A1007" s="45"/>
      <c r="B1007" s="46"/>
      <c r="C1007" s="43"/>
      <c r="D1007" s="43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</row>
    <row r="1008" spans="1:23" ht="13.2" x14ac:dyDescent="0.25">
      <c r="A1008" s="45"/>
      <c r="B1008" s="46"/>
      <c r="C1008" s="43"/>
      <c r="D1008" s="43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</row>
    <row r="1009" spans="1:23" ht="13.2" x14ac:dyDescent="0.25">
      <c r="A1009" s="45"/>
      <c r="B1009" s="46"/>
      <c r="C1009" s="43"/>
      <c r="D1009" s="43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</row>
    <row r="1010" spans="1:23" ht="13.2" x14ac:dyDescent="0.25">
      <c r="A1010" s="45"/>
      <c r="B1010" s="46"/>
      <c r="C1010" s="43"/>
      <c r="D1010" s="43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</row>
    <row r="1011" spans="1:23" ht="13.2" x14ac:dyDescent="0.25">
      <c r="A1011" s="45"/>
      <c r="B1011" s="46"/>
      <c r="C1011" s="43"/>
      <c r="D1011" s="43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</row>
    <row r="1012" spans="1:23" ht="13.2" x14ac:dyDescent="0.25">
      <c r="A1012" s="45"/>
      <c r="B1012" s="46"/>
      <c r="C1012" s="43"/>
      <c r="D1012" s="43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</row>
    <row r="1013" spans="1:23" ht="13.2" x14ac:dyDescent="0.25">
      <c r="A1013" s="45"/>
      <c r="B1013" s="46"/>
      <c r="C1013" s="43"/>
      <c r="D1013" s="43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</row>
    <row r="1014" spans="1:23" ht="13.2" x14ac:dyDescent="0.25">
      <c r="A1014" s="45"/>
      <c r="B1014" s="46"/>
      <c r="C1014" s="43"/>
      <c r="D1014" s="43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</row>
    <row r="1015" spans="1:23" ht="13.2" x14ac:dyDescent="0.25">
      <c r="A1015" s="45"/>
      <c r="B1015" s="46"/>
      <c r="C1015" s="43"/>
      <c r="D1015" s="43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</row>
    <row r="1016" spans="1:23" ht="13.2" x14ac:dyDescent="0.25">
      <c r="A1016" s="45"/>
      <c r="B1016" s="46"/>
      <c r="C1016" s="43"/>
      <c r="D1016" s="43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</row>
    <row r="1017" spans="1:23" ht="13.2" x14ac:dyDescent="0.25">
      <c r="A1017" s="45"/>
      <c r="B1017" s="46"/>
      <c r="C1017" s="43"/>
      <c r="D1017" s="43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</row>
    <row r="1018" spans="1:23" ht="13.2" x14ac:dyDescent="0.25">
      <c r="A1018" s="45"/>
      <c r="B1018" s="46"/>
      <c r="C1018" s="43"/>
      <c r="D1018" s="43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</row>
    <row r="1019" spans="1:23" ht="13.2" x14ac:dyDescent="0.25">
      <c r="A1019" s="45"/>
      <c r="B1019" s="46"/>
      <c r="C1019" s="43"/>
      <c r="D1019" s="43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</row>
    <row r="1020" spans="1:23" ht="13.2" x14ac:dyDescent="0.25">
      <c r="A1020" s="45"/>
      <c r="B1020" s="46"/>
      <c r="C1020" s="43"/>
      <c r="D1020" s="43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</row>
    <row r="1021" spans="1:23" ht="13.2" x14ac:dyDescent="0.25">
      <c r="A1021" s="45"/>
      <c r="B1021" s="46"/>
      <c r="C1021" s="43"/>
      <c r="D1021" s="43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</row>
    <row r="1022" spans="1:23" ht="13.2" x14ac:dyDescent="0.25">
      <c r="A1022" s="45"/>
      <c r="B1022" s="46"/>
      <c r="C1022" s="43"/>
      <c r="D1022" s="43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</row>
    <row r="1023" spans="1:23" ht="13.2" x14ac:dyDescent="0.25">
      <c r="A1023" s="45"/>
      <c r="B1023" s="46"/>
      <c r="C1023" s="43"/>
      <c r="D1023" s="43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</row>
    <row r="1024" spans="1:23" ht="13.2" x14ac:dyDescent="0.25">
      <c r="A1024" s="45"/>
      <c r="B1024" s="46"/>
      <c r="C1024" s="43"/>
      <c r="D1024" s="43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</row>
    <row r="1025" spans="1:23" ht="13.2" x14ac:dyDescent="0.25">
      <c r="A1025" s="45"/>
      <c r="B1025" s="46"/>
      <c r="C1025" s="43"/>
      <c r="D1025" s="43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</row>
    <row r="1026" spans="1:23" ht="13.2" x14ac:dyDescent="0.25">
      <c r="A1026" s="45"/>
      <c r="B1026" s="46"/>
      <c r="C1026" s="43"/>
      <c r="D1026" s="43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</row>
    <row r="1027" spans="1:23" ht="13.2" x14ac:dyDescent="0.25">
      <c r="A1027" s="45"/>
      <c r="B1027" s="46"/>
      <c r="C1027" s="43"/>
      <c r="D1027" s="43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</row>
    <row r="1028" spans="1:23" ht="13.2" x14ac:dyDescent="0.25">
      <c r="A1028" s="45"/>
      <c r="B1028" s="46"/>
      <c r="C1028" s="43"/>
      <c r="D1028" s="43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</row>
    <row r="1029" spans="1:23" ht="13.2" x14ac:dyDescent="0.25">
      <c r="A1029" s="45"/>
      <c r="B1029" s="46"/>
      <c r="C1029" s="43"/>
      <c r="D1029" s="43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</row>
    <row r="1030" spans="1:23" ht="13.2" x14ac:dyDescent="0.25">
      <c r="A1030" s="45"/>
      <c r="B1030" s="46"/>
      <c r="C1030" s="43"/>
      <c r="D1030" s="43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</row>
    <row r="1031" spans="1:23" ht="13.2" x14ac:dyDescent="0.25">
      <c r="A1031" s="45"/>
      <c r="B1031" s="46"/>
      <c r="C1031" s="43"/>
      <c r="D1031" s="43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</row>
    <row r="1032" spans="1:23" ht="13.2" x14ac:dyDescent="0.25">
      <c r="A1032" s="45"/>
      <c r="B1032" s="46"/>
      <c r="C1032" s="43"/>
      <c r="D1032" s="43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</row>
    <row r="1033" spans="1:23" ht="13.2" x14ac:dyDescent="0.25">
      <c r="A1033" s="45"/>
      <c r="B1033" s="46"/>
      <c r="C1033" s="43"/>
      <c r="D1033" s="43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</row>
    <row r="1034" spans="1:23" ht="13.2" x14ac:dyDescent="0.25">
      <c r="A1034" s="45"/>
      <c r="B1034" s="46"/>
      <c r="C1034" s="43"/>
      <c r="D1034" s="43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</row>
    <row r="1035" spans="1:23" ht="13.2" x14ac:dyDescent="0.25">
      <c r="A1035" s="45"/>
      <c r="B1035" s="46"/>
      <c r="C1035" s="43"/>
      <c r="D1035" s="43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</row>
    <row r="1036" spans="1:23" ht="13.2" x14ac:dyDescent="0.25">
      <c r="A1036" s="45"/>
      <c r="B1036" s="46"/>
      <c r="C1036" s="43"/>
      <c r="D1036" s="43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</row>
    <row r="1037" spans="1:23" ht="13.2" x14ac:dyDescent="0.25">
      <c r="A1037" s="45"/>
      <c r="B1037" s="46"/>
      <c r="C1037" s="43"/>
      <c r="D1037" s="43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</row>
    <row r="1038" spans="1:23" ht="13.2" x14ac:dyDescent="0.25">
      <c r="A1038" s="45"/>
      <c r="B1038" s="46"/>
      <c r="C1038" s="43"/>
      <c r="D1038" s="43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</row>
    <row r="1039" spans="1:23" ht="13.2" x14ac:dyDescent="0.25">
      <c r="A1039" s="45"/>
      <c r="B1039" s="46"/>
      <c r="C1039" s="43"/>
      <c r="D1039" s="43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</row>
    <row r="1040" spans="1:23" ht="13.2" x14ac:dyDescent="0.25">
      <c r="A1040" s="45"/>
      <c r="B1040" s="46"/>
      <c r="C1040" s="43"/>
      <c r="D1040" s="43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</row>
    <row r="1041" spans="1:23" ht="13.2" x14ac:dyDescent="0.25">
      <c r="A1041" s="45"/>
      <c r="B1041" s="46"/>
      <c r="C1041" s="43"/>
      <c r="D1041" s="43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</row>
    <row r="1042" spans="1:23" ht="13.2" x14ac:dyDescent="0.25">
      <c r="A1042" s="45"/>
      <c r="B1042" s="46"/>
      <c r="C1042" s="43"/>
      <c r="D1042" s="43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</row>
    <row r="1043" spans="1:23" ht="13.2" x14ac:dyDescent="0.25">
      <c r="A1043" s="45"/>
      <c r="B1043" s="46"/>
      <c r="C1043" s="43"/>
      <c r="D1043" s="43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</row>
    <row r="1044" spans="1:23" ht="13.2" x14ac:dyDescent="0.25">
      <c r="A1044" s="45"/>
      <c r="B1044" s="46"/>
      <c r="C1044" s="43"/>
      <c r="D1044" s="43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</row>
    <row r="1045" spans="1:23" ht="13.2" x14ac:dyDescent="0.25">
      <c r="A1045" s="45"/>
      <c r="B1045" s="46"/>
      <c r="C1045" s="43"/>
      <c r="D1045" s="43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</row>
    <row r="1046" spans="1:23" ht="13.2" x14ac:dyDescent="0.25">
      <c r="A1046" s="45"/>
      <c r="B1046" s="46"/>
      <c r="C1046" s="43"/>
      <c r="D1046" s="43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</row>
    <row r="1047" spans="1:23" ht="13.2" x14ac:dyDescent="0.25">
      <c r="A1047" s="45"/>
      <c r="B1047" s="46"/>
      <c r="C1047" s="43"/>
      <c r="D1047" s="43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</row>
    <row r="1048" spans="1:23" ht="13.2" x14ac:dyDescent="0.25">
      <c r="A1048" s="45"/>
      <c r="B1048" s="46"/>
      <c r="C1048" s="43"/>
      <c r="D1048" s="43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</row>
    <row r="1049" spans="1:23" ht="13.2" x14ac:dyDescent="0.25">
      <c r="A1049" s="45"/>
      <c r="B1049" s="46"/>
      <c r="C1049" s="43"/>
      <c r="D1049" s="43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</row>
    <row r="1050" spans="1:23" ht="13.2" x14ac:dyDescent="0.25">
      <c r="A1050" s="45"/>
      <c r="B1050" s="46"/>
      <c r="C1050" s="43"/>
      <c r="D1050" s="43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</row>
    <row r="1051" spans="1:23" ht="13.2" x14ac:dyDescent="0.25">
      <c r="A1051" s="45"/>
      <c r="B1051" s="46"/>
      <c r="C1051" s="43"/>
      <c r="D1051" s="43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</row>
    <row r="1052" spans="1:23" ht="13.2" x14ac:dyDescent="0.25">
      <c r="A1052" s="45"/>
      <c r="B1052" s="46"/>
      <c r="C1052" s="43"/>
      <c r="D1052" s="43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</row>
    <row r="1053" spans="1:23" ht="13.2" x14ac:dyDescent="0.25">
      <c r="A1053" s="45"/>
      <c r="B1053" s="46"/>
      <c r="C1053" s="43"/>
      <c r="D1053" s="43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</row>
    <row r="1054" spans="1:23" ht="13.2" x14ac:dyDescent="0.25">
      <c r="A1054" s="45"/>
      <c r="B1054" s="46"/>
      <c r="C1054" s="43"/>
      <c r="D1054" s="43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</row>
    <row r="1055" spans="1:23" ht="13.2" x14ac:dyDescent="0.25">
      <c r="A1055" s="45"/>
      <c r="B1055" s="46"/>
      <c r="C1055" s="43"/>
      <c r="D1055" s="43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</row>
    <row r="1056" spans="1:23" ht="13.2" x14ac:dyDescent="0.25">
      <c r="A1056" s="45"/>
      <c r="B1056" s="46"/>
      <c r="C1056" s="43"/>
      <c r="D1056" s="43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</row>
    <row r="1057" spans="1:23" ht="13.2" x14ac:dyDescent="0.25">
      <c r="A1057" s="45"/>
      <c r="B1057" s="46"/>
      <c r="C1057" s="43"/>
      <c r="D1057" s="43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</row>
    <row r="1058" spans="1:23" ht="13.2" x14ac:dyDescent="0.25">
      <c r="A1058" s="45"/>
      <c r="B1058" s="46"/>
      <c r="C1058" s="43"/>
      <c r="D1058" s="43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</row>
    <row r="1059" spans="1:23" ht="13.2" x14ac:dyDescent="0.25">
      <c r="A1059" s="45"/>
      <c r="B1059" s="46"/>
      <c r="C1059" s="43"/>
      <c r="D1059" s="43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</row>
    <row r="1060" spans="1:23" ht="13.2" x14ac:dyDescent="0.25">
      <c r="A1060" s="45"/>
      <c r="B1060" s="46"/>
      <c r="C1060" s="43"/>
      <c r="D1060" s="43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</row>
    <row r="1061" spans="1:23" ht="13.2" x14ac:dyDescent="0.25">
      <c r="A1061" s="45"/>
      <c r="B1061" s="46"/>
      <c r="C1061" s="43"/>
      <c r="D1061" s="43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</row>
    <row r="1062" spans="1:23" ht="13.2" x14ac:dyDescent="0.25">
      <c r="A1062" s="45"/>
      <c r="B1062" s="46"/>
      <c r="C1062" s="43"/>
      <c r="D1062" s="43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</row>
    <row r="1063" spans="1:23" ht="13.2" x14ac:dyDescent="0.25">
      <c r="A1063" s="45"/>
      <c r="B1063" s="46"/>
      <c r="C1063" s="43"/>
      <c r="D1063" s="43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</row>
    <row r="1064" spans="1:23" ht="13.2" x14ac:dyDescent="0.25">
      <c r="A1064" s="45"/>
      <c r="B1064" s="46"/>
      <c r="C1064" s="43"/>
      <c r="D1064" s="43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</row>
    <row r="1065" spans="1:23" ht="13.2" x14ac:dyDescent="0.25">
      <c r="A1065" s="45"/>
      <c r="B1065" s="46"/>
      <c r="C1065" s="43"/>
      <c r="D1065" s="43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</row>
    <row r="1066" spans="1:23" ht="13.2" x14ac:dyDescent="0.25">
      <c r="A1066" s="45"/>
      <c r="B1066" s="46"/>
      <c r="C1066" s="43"/>
      <c r="D1066" s="43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</row>
    <row r="1067" spans="1:23" ht="13.2" x14ac:dyDescent="0.25">
      <c r="A1067" s="45"/>
      <c r="B1067" s="46"/>
      <c r="C1067" s="43"/>
      <c r="D1067" s="43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</row>
    <row r="1068" spans="1:23" ht="13.2" x14ac:dyDescent="0.25">
      <c r="A1068" s="45"/>
      <c r="B1068" s="46"/>
      <c r="C1068" s="43"/>
      <c r="D1068" s="43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</row>
    <row r="1069" spans="1:23" ht="13.2" x14ac:dyDescent="0.25">
      <c r="A1069" s="45"/>
      <c r="B1069" s="46"/>
      <c r="C1069" s="43"/>
      <c r="D1069" s="43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</row>
    <row r="1070" spans="1:23" ht="13.2" x14ac:dyDescent="0.25">
      <c r="A1070" s="45"/>
      <c r="B1070" s="46"/>
      <c r="C1070" s="43"/>
      <c r="D1070" s="43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</row>
    <row r="1071" spans="1:23" ht="13.2" x14ac:dyDescent="0.25">
      <c r="A1071" s="45"/>
      <c r="B1071" s="46"/>
      <c r="C1071" s="43"/>
      <c r="D1071" s="43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</row>
    <row r="1072" spans="1:23" ht="13.2" x14ac:dyDescent="0.25">
      <c r="A1072" s="45"/>
      <c r="B1072" s="46"/>
      <c r="C1072" s="43"/>
      <c r="D1072" s="43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</row>
    <row r="1073" spans="1:23" ht="13.2" x14ac:dyDescent="0.25">
      <c r="A1073" s="45"/>
      <c r="B1073" s="46"/>
      <c r="C1073" s="43"/>
      <c r="D1073" s="43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</row>
    <row r="1074" spans="1:23" ht="13.2" x14ac:dyDescent="0.25">
      <c r="A1074" s="45"/>
      <c r="B1074" s="46"/>
      <c r="C1074" s="43"/>
      <c r="D1074" s="43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</row>
    <row r="1075" spans="1:23" ht="13.2" x14ac:dyDescent="0.25">
      <c r="A1075" s="45"/>
      <c r="B1075" s="46"/>
      <c r="C1075" s="43"/>
      <c r="D1075" s="43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</row>
    <row r="1076" spans="1:23" ht="13.2" x14ac:dyDescent="0.25">
      <c r="A1076" s="45"/>
      <c r="B1076" s="46"/>
      <c r="C1076" s="43"/>
      <c r="D1076" s="43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</row>
    <row r="1077" spans="1:23" ht="13.2" x14ac:dyDescent="0.25">
      <c r="A1077" s="45"/>
      <c r="B1077" s="46"/>
      <c r="C1077" s="43"/>
      <c r="D1077" s="43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</row>
    <row r="1078" spans="1:23" ht="13.2" x14ac:dyDescent="0.25">
      <c r="A1078" s="45"/>
      <c r="B1078" s="46"/>
      <c r="C1078" s="43"/>
      <c r="D1078" s="43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</row>
    <row r="1079" spans="1:23" ht="13.2" x14ac:dyDescent="0.25">
      <c r="A1079" s="45"/>
      <c r="B1079" s="46"/>
      <c r="C1079" s="43"/>
      <c r="D1079" s="43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</row>
    <row r="1080" spans="1:23" ht="13.2" x14ac:dyDescent="0.25">
      <c r="A1080" s="45"/>
      <c r="B1080" s="46"/>
      <c r="C1080" s="43"/>
      <c r="D1080" s="43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</row>
    <row r="1081" spans="1:23" ht="13.2" x14ac:dyDescent="0.25">
      <c r="A1081" s="45"/>
      <c r="B1081" s="46"/>
      <c r="C1081" s="43"/>
      <c r="D1081" s="43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</row>
    <row r="1082" spans="1:23" ht="13.2" x14ac:dyDescent="0.25">
      <c r="A1082" s="45"/>
      <c r="B1082" s="46"/>
      <c r="C1082" s="43"/>
      <c r="D1082" s="43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</row>
    <row r="1083" spans="1:23" ht="13.2" x14ac:dyDescent="0.25">
      <c r="A1083" s="45"/>
      <c r="B1083" s="46"/>
      <c r="C1083" s="43"/>
      <c r="D1083" s="43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</row>
    <row r="1084" spans="1:23" ht="13.2" x14ac:dyDescent="0.25">
      <c r="A1084" s="45"/>
      <c r="B1084" s="46"/>
      <c r="C1084" s="43"/>
      <c r="D1084" s="43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</row>
    <row r="1085" spans="1:23" ht="13.2" x14ac:dyDescent="0.25">
      <c r="A1085" s="45"/>
      <c r="B1085" s="46"/>
      <c r="C1085" s="43"/>
      <c r="D1085" s="43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</row>
    <row r="1086" spans="1:23" ht="13.2" x14ac:dyDescent="0.25">
      <c r="A1086" s="45"/>
      <c r="B1086" s="46"/>
      <c r="C1086" s="43"/>
      <c r="D1086" s="43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</row>
    <row r="1087" spans="1:23" ht="13.2" x14ac:dyDescent="0.25">
      <c r="A1087" s="45"/>
      <c r="B1087" s="46"/>
      <c r="C1087" s="43"/>
      <c r="D1087" s="43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</row>
    <row r="1088" spans="1:23" ht="13.2" x14ac:dyDescent="0.25">
      <c r="A1088" s="45"/>
      <c r="B1088" s="46"/>
      <c r="C1088" s="43"/>
      <c r="D1088" s="43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</row>
    <row r="1089" spans="1:23" ht="13.2" x14ac:dyDescent="0.25">
      <c r="A1089" s="45"/>
      <c r="B1089" s="46"/>
      <c r="C1089" s="43"/>
      <c r="D1089" s="43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</row>
    <row r="1090" spans="1:23" ht="13.2" x14ac:dyDescent="0.25">
      <c r="A1090" s="45"/>
      <c r="B1090" s="46"/>
      <c r="C1090" s="43"/>
      <c r="D1090" s="43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</row>
    <row r="1091" spans="1:23" ht="13.2" x14ac:dyDescent="0.25">
      <c r="A1091" s="45"/>
      <c r="B1091" s="46"/>
      <c r="C1091" s="43"/>
      <c r="D1091" s="43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</row>
    <row r="1092" spans="1:23" ht="13.2" x14ac:dyDescent="0.25">
      <c r="A1092" s="45"/>
      <c r="B1092" s="46"/>
      <c r="C1092" s="43"/>
      <c r="D1092" s="43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</row>
    <row r="1093" spans="1:23" ht="13.2" x14ac:dyDescent="0.25">
      <c r="A1093" s="45"/>
      <c r="B1093" s="46"/>
      <c r="C1093" s="43"/>
      <c r="D1093" s="43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</row>
    <row r="1094" spans="1:23" ht="13.2" x14ac:dyDescent="0.25">
      <c r="A1094" s="45"/>
      <c r="B1094" s="46"/>
      <c r="C1094" s="43"/>
      <c r="D1094" s="43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</row>
    <row r="1095" spans="1:23" ht="13.2" x14ac:dyDescent="0.25">
      <c r="A1095" s="45"/>
      <c r="B1095" s="46"/>
      <c r="C1095" s="43"/>
      <c r="D1095" s="43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</row>
    <row r="1096" spans="1:23" ht="13.2" x14ac:dyDescent="0.25">
      <c r="A1096" s="45"/>
      <c r="B1096" s="46"/>
      <c r="C1096" s="43"/>
      <c r="D1096" s="43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</row>
    <row r="1097" spans="1:23" ht="13.2" x14ac:dyDescent="0.25">
      <c r="A1097" s="45"/>
      <c r="B1097" s="46"/>
      <c r="C1097" s="43"/>
      <c r="D1097" s="43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</row>
    <row r="1098" spans="1:23" ht="13.2" x14ac:dyDescent="0.25">
      <c r="A1098" s="45"/>
      <c r="B1098" s="46"/>
      <c r="C1098" s="43"/>
      <c r="D1098" s="43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</row>
    <row r="1099" spans="1:23" ht="13.2" x14ac:dyDescent="0.25">
      <c r="A1099" s="45"/>
      <c r="B1099" s="46"/>
      <c r="C1099" s="43"/>
      <c r="D1099" s="43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</row>
    <row r="1100" spans="1:23" ht="13.2" x14ac:dyDescent="0.25">
      <c r="A1100" s="45"/>
      <c r="B1100" s="46"/>
      <c r="C1100" s="43"/>
      <c r="D1100" s="43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</row>
    <row r="1101" spans="1:23" ht="13.2" x14ac:dyDescent="0.25">
      <c r="A1101" s="45"/>
      <c r="B1101" s="46"/>
      <c r="C1101" s="43"/>
      <c r="D1101" s="43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</row>
    <row r="1102" spans="1:23" ht="13.2" x14ac:dyDescent="0.25">
      <c r="A1102" s="45"/>
      <c r="B1102" s="46"/>
      <c r="C1102" s="43"/>
      <c r="D1102" s="43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</row>
    <row r="1103" spans="1:23" ht="13.2" x14ac:dyDescent="0.25">
      <c r="A1103" s="45"/>
      <c r="B1103" s="46"/>
      <c r="C1103" s="43"/>
      <c r="D1103" s="43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</row>
    <row r="1104" spans="1:23" ht="13.2" x14ac:dyDescent="0.25">
      <c r="A1104" s="45"/>
      <c r="B1104" s="46"/>
      <c r="C1104" s="43"/>
      <c r="D1104" s="43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</row>
    <row r="1105" spans="1:23" ht="13.2" x14ac:dyDescent="0.25">
      <c r="A1105" s="45"/>
      <c r="B1105" s="46"/>
      <c r="C1105" s="43"/>
      <c r="D1105" s="43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</row>
    <row r="1106" spans="1:23" ht="13.2" x14ac:dyDescent="0.25">
      <c r="A1106" s="45"/>
      <c r="B1106" s="46"/>
      <c r="C1106" s="43"/>
      <c r="D1106" s="43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</row>
    <row r="1107" spans="1:23" ht="13.2" x14ac:dyDescent="0.25">
      <c r="A1107" s="45"/>
      <c r="B1107" s="46"/>
      <c r="C1107" s="43"/>
      <c r="D1107" s="43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</row>
    <row r="1108" spans="1:23" ht="13.2" x14ac:dyDescent="0.25">
      <c r="A1108" s="45"/>
      <c r="B1108" s="46"/>
      <c r="C1108" s="43"/>
      <c r="D1108" s="43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</row>
    <row r="1109" spans="1:23" ht="13.2" x14ac:dyDescent="0.25">
      <c r="A1109" s="45"/>
      <c r="B1109" s="46"/>
      <c r="C1109" s="43"/>
      <c r="D1109" s="43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</row>
    <row r="1110" spans="1:23" ht="13.2" x14ac:dyDescent="0.25">
      <c r="A1110" s="45"/>
      <c r="B1110" s="46"/>
      <c r="C1110" s="43"/>
      <c r="D1110" s="43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</row>
    <row r="1111" spans="1:23" ht="13.2" x14ac:dyDescent="0.25">
      <c r="A1111" s="45"/>
      <c r="B1111" s="46"/>
      <c r="C1111" s="43"/>
      <c r="D1111" s="43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</row>
    <row r="1112" spans="1:23" ht="13.2" x14ac:dyDescent="0.25">
      <c r="A1112" s="45"/>
      <c r="B1112" s="46"/>
      <c r="C1112" s="43"/>
      <c r="D1112" s="43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</row>
    <row r="1113" spans="1:23" ht="13.2" x14ac:dyDescent="0.25">
      <c r="A1113" s="45"/>
      <c r="B1113" s="46"/>
      <c r="C1113" s="43"/>
      <c r="D1113" s="43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</row>
    <row r="1114" spans="1:23" ht="13.2" x14ac:dyDescent="0.25">
      <c r="A1114" s="45"/>
      <c r="B1114" s="46"/>
      <c r="C1114" s="43"/>
      <c r="D1114" s="43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</row>
    <row r="1115" spans="1:23" ht="13.2" x14ac:dyDescent="0.25">
      <c r="A1115" s="45"/>
      <c r="B1115" s="46"/>
      <c r="C1115" s="43"/>
      <c r="D1115" s="43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</row>
    <row r="1116" spans="1:23" ht="13.2" x14ac:dyDescent="0.25">
      <c r="A1116" s="45"/>
      <c r="B1116" s="46"/>
      <c r="C1116" s="43"/>
      <c r="D1116" s="43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</row>
    <row r="1117" spans="1:23" ht="13.2" x14ac:dyDescent="0.25">
      <c r="A1117" s="45"/>
      <c r="B1117" s="46"/>
      <c r="C1117" s="43"/>
      <c r="D1117" s="43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</row>
    <row r="1118" spans="1:23" ht="13.2" x14ac:dyDescent="0.25">
      <c r="A1118" s="45"/>
      <c r="B1118" s="46"/>
      <c r="C1118" s="43"/>
      <c r="D1118" s="43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</row>
    <row r="1119" spans="1:23" ht="13.2" x14ac:dyDescent="0.25">
      <c r="A1119" s="45"/>
      <c r="B1119" s="46"/>
      <c r="C1119" s="43"/>
      <c r="D1119" s="43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</row>
    <row r="1120" spans="1:23" ht="13.2" x14ac:dyDescent="0.25">
      <c r="A1120" s="45"/>
      <c r="B1120" s="46"/>
      <c r="C1120" s="43"/>
      <c r="D1120" s="43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</row>
    <row r="1121" spans="1:23" ht="13.2" x14ac:dyDescent="0.25">
      <c r="A1121" s="45"/>
      <c r="B1121" s="46"/>
      <c r="C1121" s="43"/>
      <c r="D1121" s="43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</row>
    <row r="1122" spans="1:23" ht="13.2" x14ac:dyDescent="0.25">
      <c r="A1122" s="45"/>
      <c r="B1122" s="46"/>
      <c r="C1122" s="43"/>
      <c r="D1122" s="43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</row>
    <row r="1123" spans="1:23" ht="13.2" x14ac:dyDescent="0.25">
      <c r="A1123" s="45"/>
      <c r="B1123" s="46"/>
      <c r="C1123" s="43"/>
      <c r="D1123" s="43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</row>
    <row r="1124" spans="1:23" ht="13.2" x14ac:dyDescent="0.25">
      <c r="A1124" s="45"/>
      <c r="B1124" s="46"/>
      <c r="C1124" s="43"/>
      <c r="D1124" s="43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</row>
    <row r="1125" spans="1:23" ht="13.2" x14ac:dyDescent="0.25">
      <c r="A1125" s="45"/>
      <c r="B1125" s="46"/>
      <c r="C1125" s="43"/>
      <c r="D1125" s="43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</row>
    <row r="1126" spans="1:23" ht="13.2" x14ac:dyDescent="0.25">
      <c r="A1126" s="45"/>
      <c r="B1126" s="46"/>
      <c r="C1126" s="43"/>
      <c r="D1126" s="43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</row>
    <row r="1127" spans="1:23" ht="13.2" x14ac:dyDescent="0.25">
      <c r="A1127" s="45"/>
      <c r="B1127" s="46"/>
      <c r="C1127" s="43"/>
      <c r="D1127" s="43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</row>
    <row r="1128" spans="1:23" ht="13.2" x14ac:dyDescent="0.25">
      <c r="A1128" s="45"/>
      <c r="B1128" s="46"/>
      <c r="C1128" s="43"/>
      <c r="D1128" s="43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</row>
    <row r="1129" spans="1:23" ht="13.2" x14ac:dyDescent="0.25">
      <c r="A1129" s="45"/>
      <c r="B1129" s="46"/>
      <c r="C1129" s="43"/>
      <c r="D1129" s="43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</row>
    <row r="1130" spans="1:23" ht="13.2" x14ac:dyDescent="0.25">
      <c r="A1130" s="45"/>
      <c r="B1130" s="46"/>
      <c r="C1130" s="43"/>
      <c r="D1130" s="43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</row>
    <row r="1131" spans="1:23" ht="13.2" x14ac:dyDescent="0.25">
      <c r="A1131" s="45"/>
      <c r="B1131" s="46"/>
      <c r="C1131" s="43"/>
      <c r="D1131" s="43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</row>
    <row r="1132" spans="1:23" ht="13.2" x14ac:dyDescent="0.25">
      <c r="A1132" s="45"/>
      <c r="B1132" s="46"/>
      <c r="C1132" s="43"/>
      <c r="D1132" s="43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</row>
    <row r="1133" spans="1:23" ht="13.2" x14ac:dyDescent="0.25">
      <c r="A1133" s="45"/>
      <c r="B1133" s="46"/>
      <c r="C1133" s="43"/>
      <c r="D1133" s="43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</row>
    <row r="1134" spans="1:23" ht="13.2" x14ac:dyDescent="0.25">
      <c r="A1134" s="45"/>
      <c r="B1134" s="46"/>
      <c r="C1134" s="43"/>
      <c r="D1134" s="43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</row>
    <row r="1135" spans="1:23" ht="13.2" x14ac:dyDescent="0.25">
      <c r="A1135" s="45"/>
      <c r="B1135" s="46"/>
      <c r="C1135" s="43"/>
      <c r="D1135" s="43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</row>
    <row r="1136" spans="1:23" ht="13.2" x14ac:dyDescent="0.25">
      <c r="A1136" s="45"/>
      <c r="B1136" s="46"/>
      <c r="C1136" s="43"/>
      <c r="D1136" s="43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</row>
    <row r="1137" spans="1:23" ht="13.2" x14ac:dyDescent="0.25">
      <c r="A1137" s="45"/>
      <c r="B1137" s="46"/>
      <c r="C1137" s="43"/>
      <c r="D1137" s="43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</row>
    <row r="1138" spans="1:23" ht="13.2" x14ac:dyDescent="0.25">
      <c r="A1138" s="45"/>
      <c r="B1138" s="46"/>
      <c r="C1138" s="43"/>
      <c r="D1138" s="43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</row>
    <row r="1139" spans="1:23" ht="13.2" x14ac:dyDescent="0.25">
      <c r="A1139" s="45"/>
      <c r="B1139" s="46"/>
      <c r="C1139" s="43"/>
      <c r="D1139" s="43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</row>
    <row r="1140" spans="1:23" ht="13.2" x14ac:dyDescent="0.25">
      <c r="A1140" s="45"/>
      <c r="B1140" s="46"/>
      <c r="C1140" s="43"/>
      <c r="D1140" s="43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</row>
    <row r="1141" spans="1:23" ht="13.2" x14ac:dyDescent="0.25">
      <c r="A1141" s="45"/>
      <c r="B1141" s="46"/>
      <c r="C1141" s="43"/>
      <c r="D1141" s="43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</row>
    <row r="1142" spans="1:23" ht="13.2" x14ac:dyDescent="0.25">
      <c r="A1142" s="45"/>
      <c r="B1142" s="46"/>
      <c r="C1142" s="43"/>
      <c r="D1142" s="43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</row>
    <row r="1143" spans="1:23" ht="13.2" x14ac:dyDescent="0.25">
      <c r="A1143" s="45"/>
      <c r="B1143" s="46"/>
      <c r="C1143" s="43"/>
      <c r="D1143" s="43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</row>
    <row r="1144" spans="1:23" ht="13.2" x14ac:dyDescent="0.25">
      <c r="A1144" s="45"/>
      <c r="B1144" s="46"/>
      <c r="C1144" s="43"/>
      <c r="D1144" s="43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</row>
    <row r="1145" spans="1:23" ht="13.2" x14ac:dyDescent="0.25">
      <c r="A1145" s="45"/>
      <c r="B1145" s="46"/>
      <c r="C1145" s="43"/>
      <c r="D1145" s="43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</row>
    <row r="1146" spans="1:23" ht="13.2" x14ac:dyDescent="0.25">
      <c r="A1146" s="45"/>
      <c r="B1146" s="46"/>
      <c r="C1146" s="43"/>
      <c r="D1146" s="43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</row>
    <row r="1147" spans="1:23" ht="13.2" x14ac:dyDescent="0.25">
      <c r="A1147" s="45"/>
      <c r="B1147" s="46"/>
      <c r="C1147" s="43"/>
      <c r="D1147" s="43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</row>
    <row r="1148" spans="1:23" ht="13.2" x14ac:dyDescent="0.25">
      <c r="A1148" s="45"/>
      <c r="B1148" s="46"/>
      <c r="C1148" s="43"/>
      <c r="D1148" s="43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</row>
    <row r="1149" spans="1:23" ht="13.2" x14ac:dyDescent="0.25">
      <c r="A1149" s="45"/>
      <c r="B1149" s="46"/>
      <c r="C1149" s="43"/>
      <c r="D1149" s="43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</row>
    <row r="1150" spans="1:23" ht="13.2" x14ac:dyDescent="0.25">
      <c r="A1150" s="153"/>
      <c r="B1150" s="46"/>
      <c r="C1150" s="43"/>
      <c r="D1150" s="43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</row>
    <row r="1151" spans="1:23" ht="13.2" x14ac:dyDescent="0.25">
      <c r="A1151" s="153"/>
      <c r="B1151" s="46"/>
      <c r="C1151" s="43"/>
      <c r="D1151" s="43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</row>
    <row r="1152" spans="1:23" ht="13.2" x14ac:dyDescent="0.25">
      <c r="A1152" s="153"/>
      <c r="B1152" s="46"/>
      <c r="C1152" s="43"/>
      <c r="D1152" s="43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</row>
    <row r="1153" spans="1:23" ht="13.2" x14ac:dyDescent="0.25">
      <c r="A1153" s="153"/>
      <c r="B1153" s="46"/>
      <c r="C1153" s="43"/>
      <c r="D1153" s="43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</row>
    <row r="1154" spans="1:23" ht="13.2" x14ac:dyDescent="0.25">
      <c r="A1154" s="153"/>
      <c r="B1154" s="46"/>
      <c r="C1154" s="43"/>
      <c r="D1154" s="43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</row>
    <row r="1155" spans="1:23" ht="13.2" x14ac:dyDescent="0.25">
      <c r="A1155" s="153"/>
      <c r="B1155" s="46"/>
      <c r="C1155" s="43"/>
      <c r="D1155" s="43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</row>
    <row r="1156" spans="1:23" ht="13.2" x14ac:dyDescent="0.25">
      <c r="A1156" s="153"/>
      <c r="B1156" s="46"/>
      <c r="C1156" s="43"/>
      <c r="D1156" s="43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</row>
    <row r="1157" spans="1:23" ht="13.2" x14ac:dyDescent="0.25">
      <c r="A1157" s="153"/>
      <c r="B1157" s="46"/>
      <c r="C1157" s="43"/>
      <c r="D1157" s="43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</row>
    <row r="1158" spans="1:23" ht="13.2" x14ac:dyDescent="0.25">
      <c r="A1158" s="153"/>
      <c r="B1158" s="46"/>
      <c r="C1158" s="43"/>
      <c r="D1158" s="43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</row>
    <row r="1159" spans="1:23" ht="13.2" x14ac:dyDescent="0.25">
      <c r="A1159" s="153"/>
      <c r="B1159" s="46"/>
      <c r="C1159" s="43"/>
      <c r="D1159" s="43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</row>
    <row r="1160" spans="1:23" ht="13.2" x14ac:dyDescent="0.25">
      <c r="A1160" s="153"/>
      <c r="B1160" s="46"/>
      <c r="C1160" s="43"/>
      <c r="D1160" s="43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</row>
    <row r="1161" spans="1:23" ht="13.2" x14ac:dyDescent="0.25">
      <c r="A1161" s="153"/>
      <c r="B1161" s="46"/>
      <c r="C1161" s="43"/>
      <c r="D1161" s="43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</row>
    <row r="1162" spans="1:23" ht="13.2" x14ac:dyDescent="0.25">
      <c r="A1162" s="153"/>
      <c r="B1162" s="46"/>
      <c r="C1162" s="43"/>
      <c r="D1162" s="43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</row>
    <row r="1163" spans="1:23" ht="13.2" x14ac:dyDescent="0.25">
      <c r="A1163" s="153"/>
      <c r="B1163" s="46"/>
      <c r="C1163" s="43"/>
      <c r="D1163" s="43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</row>
    <row r="1164" spans="1:23" ht="13.2" x14ac:dyDescent="0.25">
      <c r="A1164" s="153"/>
      <c r="B1164" s="46"/>
      <c r="C1164" s="43"/>
      <c r="D1164" s="43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</row>
    <row r="1165" spans="1:23" ht="13.2" x14ac:dyDescent="0.25">
      <c r="A1165" s="153"/>
      <c r="B1165" s="46"/>
      <c r="C1165" s="43"/>
      <c r="D1165" s="43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</row>
    <row r="1166" spans="1:23" ht="13.2" x14ac:dyDescent="0.25">
      <c r="A1166" s="153"/>
      <c r="B1166" s="46"/>
      <c r="C1166" s="43"/>
      <c r="D1166" s="43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</row>
    <row r="1167" spans="1:23" ht="13.2" x14ac:dyDescent="0.25">
      <c r="A1167" s="153"/>
      <c r="B1167" s="46"/>
      <c r="C1167" s="43"/>
      <c r="D1167" s="43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</row>
    <row r="1168" spans="1:23" ht="13.2" x14ac:dyDescent="0.25">
      <c r="A1168" s="153"/>
      <c r="B1168" s="46"/>
      <c r="C1168" s="43"/>
      <c r="D1168" s="43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</row>
    <row r="1169" spans="1:23" ht="13.2" x14ac:dyDescent="0.25">
      <c r="A1169" s="153"/>
      <c r="B1169" s="46"/>
      <c r="C1169" s="43"/>
      <c r="D1169" s="43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</row>
    <row r="1170" spans="1:23" ht="13.2" x14ac:dyDescent="0.25">
      <c r="A1170" s="153"/>
      <c r="B1170" s="46"/>
      <c r="C1170" s="43"/>
      <c r="D1170" s="43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</row>
    <row r="1171" spans="1:23" ht="13.2" x14ac:dyDescent="0.25">
      <c r="A1171" s="153"/>
      <c r="B1171" s="46"/>
      <c r="C1171" s="43"/>
      <c r="D1171" s="43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</row>
    <row r="1172" spans="1:23" ht="13.2" x14ac:dyDescent="0.25">
      <c r="A1172" s="153"/>
      <c r="B1172" s="46"/>
      <c r="C1172" s="43"/>
      <c r="D1172" s="43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</row>
    <row r="1173" spans="1:23" ht="13.2" x14ac:dyDescent="0.25">
      <c r="A1173" s="153"/>
      <c r="B1173" s="46"/>
      <c r="C1173" s="43"/>
      <c r="D1173" s="43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</row>
    <row r="1174" spans="1:23" ht="13.2" x14ac:dyDescent="0.25">
      <c r="A1174" s="153"/>
      <c r="B1174" s="46"/>
      <c r="C1174" s="43"/>
      <c r="D1174" s="43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</row>
    <row r="1175" spans="1:23" ht="13.2" x14ac:dyDescent="0.25">
      <c r="A1175" s="153"/>
      <c r="B1175" s="46"/>
      <c r="C1175" s="43"/>
      <c r="D1175" s="43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</row>
    <row r="1176" spans="1:23" ht="13.2" x14ac:dyDescent="0.25">
      <c r="A1176" s="153"/>
      <c r="B1176" s="46"/>
      <c r="C1176" s="43"/>
      <c r="D1176" s="43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</row>
    <row r="1177" spans="1:23" ht="13.2" x14ac:dyDescent="0.25">
      <c r="A1177" s="153"/>
      <c r="B1177" s="46"/>
      <c r="C1177" s="43"/>
      <c r="D1177" s="43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</row>
    <row r="1178" spans="1:23" ht="13.2" x14ac:dyDescent="0.25">
      <c r="A1178" s="153"/>
      <c r="B1178" s="46"/>
      <c r="C1178" s="43"/>
      <c r="D1178" s="43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</row>
    <row r="1179" spans="1:23" ht="13.2" x14ac:dyDescent="0.25">
      <c r="A1179" s="153"/>
      <c r="B1179" s="46"/>
      <c r="C1179" s="43"/>
      <c r="D1179" s="43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</row>
    <row r="1180" spans="1:23" ht="13.2" x14ac:dyDescent="0.25">
      <c r="A1180" s="153"/>
      <c r="B1180" s="46"/>
      <c r="C1180" s="43"/>
      <c r="D1180" s="43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</row>
    <row r="1181" spans="1:23" ht="13.2" x14ac:dyDescent="0.25">
      <c r="A1181" s="153"/>
      <c r="B1181" s="46"/>
      <c r="C1181" s="43"/>
      <c r="D1181" s="43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</row>
    <row r="1182" spans="1:23" ht="13.2" x14ac:dyDescent="0.25">
      <c r="A1182" s="45"/>
      <c r="B1182" s="46"/>
      <c r="C1182" s="43"/>
      <c r="D1182" s="43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</row>
    <row r="1183" spans="1:23" ht="13.2" x14ac:dyDescent="0.25">
      <c r="A1183" s="45"/>
      <c r="B1183" s="46"/>
      <c r="C1183" s="43"/>
      <c r="D1183" s="43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</row>
    <row r="1184" spans="1:23" ht="13.2" x14ac:dyDescent="0.25">
      <c r="A1184" s="45"/>
      <c r="B1184" s="46"/>
      <c r="C1184" s="43"/>
      <c r="D1184" s="43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</row>
    <row r="1185" spans="1:23" ht="13.2" x14ac:dyDescent="0.25">
      <c r="A1185" s="45"/>
      <c r="B1185" s="46"/>
      <c r="C1185" s="43"/>
      <c r="D1185" s="43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</row>
    <row r="1186" spans="1:23" ht="13.2" x14ac:dyDescent="0.25">
      <c r="A1186" s="45"/>
      <c r="B1186" s="46"/>
      <c r="C1186" s="43"/>
      <c r="D1186" s="43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</row>
    <row r="1187" spans="1:23" ht="13.2" x14ac:dyDescent="0.25">
      <c r="A1187" s="45"/>
      <c r="B1187" s="46"/>
      <c r="C1187" s="43"/>
      <c r="D1187" s="43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</row>
    <row r="1188" spans="1:23" ht="13.2" x14ac:dyDescent="0.25">
      <c r="A1188" s="45"/>
      <c r="B1188" s="46"/>
      <c r="C1188" s="43"/>
      <c r="D1188" s="43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</row>
    <row r="1189" spans="1:23" ht="13.2" x14ac:dyDescent="0.25">
      <c r="A1189" s="45"/>
      <c r="B1189" s="46"/>
      <c r="C1189" s="43"/>
      <c r="D1189" s="43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</row>
    <row r="1190" spans="1:23" ht="13.2" x14ac:dyDescent="0.25">
      <c r="A1190" s="45"/>
      <c r="B1190" s="46"/>
      <c r="C1190" s="43"/>
      <c r="D1190" s="43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</row>
    <row r="1191" spans="1:23" ht="13.2" x14ac:dyDescent="0.25">
      <c r="A1191" s="45"/>
      <c r="B1191" s="46"/>
      <c r="C1191" s="43"/>
      <c r="D1191" s="43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</row>
    <row r="1192" spans="1:23" ht="13.2" x14ac:dyDescent="0.25">
      <c r="A1192" s="45"/>
      <c r="B1192" s="46"/>
      <c r="C1192" s="43"/>
      <c r="D1192" s="43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</row>
    <row r="1193" spans="1:23" ht="13.2" x14ac:dyDescent="0.25">
      <c r="A1193" s="45"/>
      <c r="B1193" s="46"/>
      <c r="C1193" s="43"/>
      <c r="D1193" s="43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</row>
    <row r="1194" spans="1:23" ht="13.2" x14ac:dyDescent="0.25">
      <c r="A1194" s="45"/>
      <c r="B1194" s="46"/>
      <c r="C1194" s="43"/>
      <c r="D1194" s="43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</row>
    <row r="1195" spans="1:23" ht="13.2" x14ac:dyDescent="0.25">
      <c r="A1195" s="45"/>
      <c r="B1195" s="46"/>
      <c r="C1195" s="43"/>
      <c r="D1195" s="43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</row>
    <row r="1196" spans="1:23" ht="13.2" x14ac:dyDescent="0.25">
      <c r="A1196" s="45"/>
      <c r="B1196" s="46"/>
      <c r="C1196" s="43"/>
      <c r="D1196" s="43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</row>
    <row r="1197" spans="1:23" ht="13.2" x14ac:dyDescent="0.25">
      <c r="A1197" s="45"/>
      <c r="B1197" s="46"/>
      <c r="C1197" s="43"/>
      <c r="D1197" s="43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</row>
    <row r="1198" spans="1:23" ht="13.2" x14ac:dyDescent="0.25">
      <c r="A1198" s="45"/>
      <c r="B1198" s="46"/>
      <c r="C1198" s="43"/>
      <c r="D1198" s="43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</row>
    <row r="1199" spans="1:23" ht="13.2" x14ac:dyDescent="0.25">
      <c r="A1199" s="45"/>
      <c r="B1199" s="46"/>
      <c r="C1199" s="43"/>
      <c r="D1199" s="43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</row>
    <row r="1200" spans="1:23" ht="13.2" x14ac:dyDescent="0.25">
      <c r="A1200" s="45"/>
      <c r="B1200" s="46"/>
      <c r="C1200" s="43"/>
      <c r="D1200" s="43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</row>
    <row r="1201" spans="1:23" ht="13.2" x14ac:dyDescent="0.25">
      <c r="A1201" s="45"/>
      <c r="B1201" s="46"/>
      <c r="C1201" s="43"/>
      <c r="D1201" s="43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</row>
    <row r="1202" spans="1:23" ht="13.2" x14ac:dyDescent="0.25">
      <c r="A1202" s="45"/>
      <c r="B1202" s="46"/>
      <c r="C1202" s="43"/>
      <c r="D1202" s="43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</row>
    <row r="1203" spans="1:23" ht="13.2" x14ac:dyDescent="0.25">
      <c r="A1203" s="45"/>
      <c r="B1203" s="46"/>
      <c r="C1203" s="43"/>
      <c r="D1203" s="43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</row>
    <row r="1204" spans="1:23" ht="13.2" x14ac:dyDescent="0.25">
      <c r="A1204" s="45"/>
      <c r="B1204" s="46"/>
      <c r="C1204" s="43"/>
      <c r="D1204" s="43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</row>
    <row r="1205" spans="1:23" ht="13.2" x14ac:dyDescent="0.25">
      <c r="A1205" s="45"/>
      <c r="B1205" s="46"/>
      <c r="C1205" s="43"/>
      <c r="D1205" s="43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</row>
    <row r="1206" spans="1:23" ht="13.2" x14ac:dyDescent="0.25">
      <c r="A1206" s="45"/>
      <c r="B1206" s="46"/>
      <c r="C1206" s="43"/>
      <c r="D1206" s="43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</row>
    <row r="1207" spans="1:23" ht="13.2" x14ac:dyDescent="0.25">
      <c r="A1207" s="45"/>
      <c r="B1207" s="46"/>
      <c r="C1207" s="43"/>
      <c r="D1207" s="43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</row>
    <row r="1208" spans="1:23" ht="13.2" x14ac:dyDescent="0.25">
      <c r="A1208" s="45"/>
      <c r="B1208" s="46"/>
      <c r="C1208" s="43"/>
      <c r="D1208" s="43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</row>
    <row r="1209" spans="1:23" ht="13.2" x14ac:dyDescent="0.25">
      <c r="A1209" s="45"/>
      <c r="B1209" s="46"/>
      <c r="C1209" s="43"/>
      <c r="D1209" s="43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</row>
    <row r="1210" spans="1:23" ht="13.2" x14ac:dyDescent="0.25">
      <c r="A1210" s="45"/>
      <c r="B1210" s="46"/>
      <c r="C1210" s="43"/>
      <c r="D1210" s="43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</row>
    <row r="1211" spans="1:23" ht="13.2" x14ac:dyDescent="0.25">
      <c r="A1211" s="45"/>
      <c r="B1211" s="46"/>
      <c r="C1211" s="43"/>
      <c r="D1211" s="43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</row>
    <row r="1212" spans="1:23" ht="13.2" x14ac:dyDescent="0.25">
      <c r="A1212" s="45"/>
      <c r="B1212" s="46"/>
      <c r="C1212" s="43"/>
      <c r="D1212" s="43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</row>
    <row r="1213" spans="1:23" ht="13.2" x14ac:dyDescent="0.25">
      <c r="A1213" s="45"/>
      <c r="B1213" s="46"/>
      <c r="C1213" s="43"/>
      <c r="D1213" s="43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</row>
    <row r="1214" spans="1:23" ht="13.2" x14ac:dyDescent="0.25">
      <c r="A1214" s="45"/>
      <c r="B1214" s="46"/>
      <c r="C1214" s="43"/>
      <c r="D1214" s="43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</row>
    <row r="1215" spans="1:23" ht="13.2" x14ac:dyDescent="0.25">
      <c r="A1215" s="45"/>
      <c r="B1215" s="46"/>
      <c r="C1215" s="43"/>
      <c r="D1215" s="43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</row>
    <row r="1216" spans="1:23" ht="13.2" x14ac:dyDescent="0.25">
      <c r="A1216" s="45"/>
      <c r="B1216" s="46"/>
      <c r="C1216" s="43"/>
      <c r="D1216" s="43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</row>
    <row r="1217" spans="1:23" ht="13.2" x14ac:dyDescent="0.25">
      <c r="A1217" s="45"/>
      <c r="B1217" s="46"/>
      <c r="C1217" s="43"/>
      <c r="D1217" s="43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</row>
    <row r="1218" spans="1:23" ht="13.2" x14ac:dyDescent="0.25">
      <c r="A1218" s="45"/>
      <c r="B1218" s="46"/>
      <c r="C1218" s="43"/>
      <c r="D1218" s="43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</row>
    <row r="1219" spans="1:23" ht="13.2" x14ac:dyDescent="0.25">
      <c r="A1219" s="45"/>
      <c r="B1219" s="46"/>
      <c r="C1219" s="43"/>
      <c r="D1219" s="43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</row>
    <row r="1220" spans="1:23" ht="13.2" x14ac:dyDescent="0.25">
      <c r="A1220" s="45"/>
      <c r="B1220" s="46"/>
      <c r="C1220" s="43"/>
      <c r="D1220" s="43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</row>
    <row r="1221" spans="1:23" ht="13.2" x14ac:dyDescent="0.25">
      <c r="A1221" s="45"/>
      <c r="B1221" s="46"/>
      <c r="C1221" s="43"/>
      <c r="D1221" s="43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</row>
    <row r="1222" spans="1:23" ht="13.2" x14ac:dyDescent="0.25">
      <c r="A1222" s="45"/>
      <c r="B1222" s="46"/>
      <c r="C1222" s="43"/>
      <c r="D1222" s="43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</row>
    <row r="1223" spans="1:23" ht="13.2" x14ac:dyDescent="0.25">
      <c r="A1223" s="45"/>
      <c r="B1223" s="46"/>
      <c r="C1223" s="43"/>
      <c r="D1223" s="43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</row>
    <row r="1224" spans="1:23" ht="13.2" x14ac:dyDescent="0.25">
      <c r="A1224" s="45"/>
      <c r="B1224" s="46"/>
      <c r="C1224" s="43"/>
      <c r="D1224" s="43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</row>
    <row r="1225" spans="1:23" ht="13.2" x14ac:dyDescent="0.25">
      <c r="A1225" s="45"/>
      <c r="B1225" s="46"/>
      <c r="C1225" s="43"/>
      <c r="D1225" s="43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</row>
    <row r="1226" spans="1:23" ht="13.2" x14ac:dyDescent="0.25">
      <c r="A1226" s="45"/>
      <c r="B1226" s="46"/>
      <c r="C1226" s="43"/>
      <c r="D1226" s="43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</row>
    <row r="1227" spans="1:23" ht="13.2" x14ac:dyDescent="0.25">
      <c r="A1227" s="45"/>
      <c r="B1227" s="46"/>
      <c r="C1227" s="43"/>
      <c r="D1227" s="43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</row>
    <row r="1228" spans="1:23" ht="13.2" x14ac:dyDescent="0.25">
      <c r="A1228" s="45"/>
      <c r="B1228" s="46"/>
      <c r="C1228" s="43"/>
      <c r="D1228" s="43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</row>
    <row r="1229" spans="1:23" ht="13.2" x14ac:dyDescent="0.25">
      <c r="A1229" s="45"/>
      <c r="B1229" s="46"/>
      <c r="C1229" s="43"/>
      <c r="D1229" s="43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</row>
    <row r="1230" spans="1:23" ht="13.2" x14ac:dyDescent="0.25">
      <c r="A1230" s="45"/>
      <c r="B1230" s="46"/>
      <c r="C1230" s="43"/>
      <c r="D1230" s="43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</row>
    <row r="1231" spans="1:23" ht="13.2" x14ac:dyDescent="0.25">
      <c r="A1231" s="45"/>
      <c r="B1231" s="46"/>
      <c r="C1231" s="43"/>
      <c r="D1231" s="43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</row>
    <row r="1232" spans="1:23" ht="13.2" x14ac:dyDescent="0.25">
      <c r="A1232" s="45"/>
      <c r="B1232" s="46"/>
      <c r="C1232" s="43"/>
      <c r="D1232" s="43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</row>
    <row r="1233" spans="1:23" ht="13.2" x14ac:dyDescent="0.25">
      <c r="A1233" s="45"/>
      <c r="B1233" s="46"/>
      <c r="C1233" s="43"/>
      <c r="D1233" s="43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</row>
    <row r="1234" spans="1:23" ht="13.2" x14ac:dyDescent="0.25">
      <c r="A1234" s="45"/>
      <c r="B1234" s="46"/>
      <c r="C1234" s="43"/>
      <c r="D1234" s="43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</row>
    <row r="1235" spans="1:23" ht="13.2" x14ac:dyDescent="0.25">
      <c r="A1235" s="45"/>
      <c r="B1235" s="46"/>
      <c r="C1235" s="43"/>
      <c r="D1235" s="43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</row>
    <row r="1236" spans="1:23" ht="13.2" x14ac:dyDescent="0.25">
      <c r="A1236" s="45"/>
      <c r="B1236" s="46"/>
      <c r="C1236" s="43"/>
      <c r="D1236" s="43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</row>
    <row r="1237" spans="1:23" ht="13.2" x14ac:dyDescent="0.25">
      <c r="A1237" s="45"/>
      <c r="B1237" s="46"/>
      <c r="C1237" s="43"/>
      <c r="D1237" s="43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</row>
    <row r="1238" spans="1:23" ht="13.2" x14ac:dyDescent="0.25">
      <c r="A1238" s="45"/>
      <c r="B1238" s="46"/>
      <c r="C1238" s="43"/>
      <c r="D1238" s="43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</row>
    <row r="1239" spans="1:23" ht="13.2" x14ac:dyDescent="0.25">
      <c r="A1239" s="45"/>
      <c r="B1239" s="46"/>
      <c r="C1239" s="43"/>
      <c r="D1239" s="43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</row>
    <row r="1240" spans="1:23" ht="13.2" x14ac:dyDescent="0.25">
      <c r="A1240" s="45"/>
      <c r="B1240" s="46"/>
      <c r="C1240" s="43"/>
      <c r="D1240" s="43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</row>
    <row r="1241" spans="1:23" ht="13.2" x14ac:dyDescent="0.25">
      <c r="A1241" s="45"/>
      <c r="B1241" s="46"/>
      <c r="C1241" s="43"/>
      <c r="D1241" s="43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</row>
    <row r="1242" spans="1:23" ht="13.2" x14ac:dyDescent="0.25">
      <c r="A1242" s="45"/>
      <c r="B1242" s="46"/>
      <c r="C1242" s="43"/>
      <c r="D1242" s="43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</row>
    <row r="1243" spans="1:23" ht="13.2" x14ac:dyDescent="0.25">
      <c r="A1243" s="45"/>
      <c r="B1243" s="46"/>
      <c r="C1243" s="43"/>
      <c r="D1243" s="43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</row>
    <row r="1244" spans="1:23" ht="13.2" x14ac:dyDescent="0.25">
      <c r="A1244" s="45"/>
      <c r="B1244" s="46"/>
      <c r="C1244" s="43"/>
      <c r="D1244" s="43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</row>
    <row r="1245" spans="1:23" ht="13.2" x14ac:dyDescent="0.25">
      <c r="A1245" s="45"/>
      <c r="B1245" s="46"/>
      <c r="C1245" s="43"/>
      <c r="D1245" s="43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</row>
    <row r="1246" spans="1:23" ht="13.2" x14ac:dyDescent="0.25">
      <c r="A1246" s="45"/>
      <c r="B1246" s="46"/>
      <c r="C1246" s="43"/>
      <c r="D1246" s="43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</row>
    <row r="1247" spans="1:23" ht="13.2" x14ac:dyDescent="0.25">
      <c r="A1247" s="45"/>
      <c r="B1247" s="46"/>
      <c r="C1247" s="43"/>
      <c r="D1247" s="43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</row>
    <row r="1248" spans="1:23" ht="13.2" x14ac:dyDescent="0.25">
      <c r="A1248" s="45"/>
      <c r="B1248" s="46"/>
      <c r="C1248" s="43"/>
      <c r="D1248" s="43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</row>
    <row r="1249" spans="1:23" ht="13.2" x14ac:dyDescent="0.25">
      <c r="A1249" s="45"/>
      <c r="B1249" s="46"/>
      <c r="C1249" s="43"/>
      <c r="D1249" s="43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</row>
    <row r="1250" spans="1:23" ht="13.2" x14ac:dyDescent="0.25">
      <c r="A1250" s="45"/>
      <c r="B1250" s="46"/>
      <c r="C1250" s="43"/>
      <c r="D1250" s="43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</row>
    <row r="1251" spans="1:23" ht="13.2" x14ac:dyDescent="0.25">
      <c r="A1251" s="45"/>
      <c r="B1251" s="46"/>
      <c r="C1251" s="43"/>
      <c r="D1251" s="43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</row>
    <row r="1252" spans="1:23" ht="13.2" x14ac:dyDescent="0.25">
      <c r="A1252" s="45"/>
      <c r="B1252" s="46"/>
      <c r="C1252" s="43"/>
      <c r="D1252" s="43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</row>
    <row r="1253" spans="1:23" ht="13.2" x14ac:dyDescent="0.25">
      <c r="A1253" s="45"/>
      <c r="B1253" s="46"/>
      <c r="C1253" s="43"/>
      <c r="D1253" s="43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</row>
    <row r="1254" spans="1:23" ht="13.2" x14ac:dyDescent="0.25">
      <c r="A1254" s="45"/>
      <c r="B1254" s="46"/>
      <c r="C1254" s="43"/>
      <c r="D1254" s="43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</row>
    <row r="1255" spans="1:23" ht="13.2" x14ac:dyDescent="0.25">
      <c r="A1255" s="45"/>
      <c r="B1255" s="46"/>
      <c r="C1255" s="43"/>
      <c r="D1255" s="43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</row>
    <row r="1256" spans="1:23" ht="13.2" x14ac:dyDescent="0.25">
      <c r="A1256" s="45"/>
      <c r="B1256" s="46"/>
      <c r="C1256" s="43"/>
      <c r="D1256" s="43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</row>
    <row r="1257" spans="1:23" ht="13.2" x14ac:dyDescent="0.25">
      <c r="A1257" s="45"/>
      <c r="B1257" s="46"/>
      <c r="C1257" s="43"/>
      <c r="D1257" s="43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</row>
    <row r="1258" spans="1:23" ht="13.2" x14ac:dyDescent="0.25">
      <c r="A1258" s="45"/>
      <c r="B1258" s="46"/>
      <c r="C1258" s="43"/>
      <c r="D1258" s="43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</row>
    <row r="1259" spans="1:23" ht="13.2" x14ac:dyDescent="0.25">
      <c r="A1259" s="45"/>
      <c r="B1259" s="46"/>
      <c r="C1259" s="43"/>
      <c r="D1259" s="43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</row>
    <row r="1260" spans="1:23" ht="13.2" x14ac:dyDescent="0.25">
      <c r="A1260" s="45"/>
      <c r="B1260" s="46"/>
      <c r="C1260" s="43"/>
      <c r="D1260" s="43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</row>
    <row r="1261" spans="1:23" ht="13.2" x14ac:dyDescent="0.25">
      <c r="A1261" s="45"/>
      <c r="B1261" s="46"/>
      <c r="C1261" s="43"/>
      <c r="D1261" s="43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</row>
    <row r="1262" spans="1:23" ht="13.2" x14ac:dyDescent="0.25">
      <c r="A1262" s="45"/>
      <c r="B1262" s="46"/>
      <c r="C1262" s="43"/>
      <c r="D1262" s="43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</row>
    <row r="1263" spans="1:23" ht="13.2" x14ac:dyDescent="0.25">
      <c r="A1263" s="45"/>
      <c r="B1263" s="46"/>
      <c r="C1263" s="43"/>
      <c r="D1263" s="43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</row>
    <row r="1264" spans="1:23" ht="13.2" x14ac:dyDescent="0.25">
      <c r="A1264" s="45"/>
      <c r="B1264" s="46"/>
      <c r="C1264" s="43"/>
      <c r="D1264" s="43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</row>
    <row r="1265" spans="1:23" ht="13.2" x14ac:dyDescent="0.25">
      <c r="A1265" s="45"/>
      <c r="B1265" s="46"/>
      <c r="C1265" s="43"/>
      <c r="D1265" s="43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</row>
    <row r="1266" spans="1:23" ht="13.2" x14ac:dyDescent="0.25">
      <c r="A1266" s="45"/>
      <c r="B1266" s="46"/>
      <c r="C1266" s="43"/>
      <c r="D1266" s="43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</row>
    <row r="1267" spans="1:23" ht="13.2" x14ac:dyDescent="0.25">
      <c r="A1267" s="45"/>
      <c r="B1267" s="46"/>
      <c r="C1267" s="43"/>
      <c r="D1267" s="43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</row>
    <row r="1268" spans="1:23" ht="13.2" x14ac:dyDescent="0.25">
      <c r="A1268" s="45"/>
      <c r="B1268" s="46"/>
      <c r="C1268" s="43"/>
      <c r="D1268" s="43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</row>
    <row r="1269" spans="1:23" ht="13.2" x14ac:dyDescent="0.25">
      <c r="A1269" s="45"/>
      <c r="B1269" s="46"/>
      <c r="C1269" s="43"/>
      <c r="D1269" s="43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</row>
    <row r="1270" spans="1:23" ht="13.2" x14ac:dyDescent="0.25">
      <c r="A1270" s="45"/>
      <c r="B1270" s="46"/>
      <c r="C1270" s="43"/>
      <c r="D1270" s="43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</row>
    <row r="1271" spans="1:23" ht="13.2" x14ac:dyDescent="0.25">
      <c r="A1271" s="45"/>
      <c r="B1271" s="46"/>
      <c r="C1271" s="43"/>
      <c r="D1271" s="43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</row>
    <row r="1272" spans="1:23" ht="13.2" x14ac:dyDescent="0.25">
      <c r="A1272" s="45"/>
      <c r="B1272" s="46"/>
      <c r="C1272" s="43"/>
      <c r="D1272" s="43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</row>
    <row r="1273" spans="1:23" ht="13.2" x14ac:dyDescent="0.25">
      <c r="A1273" s="45"/>
      <c r="B1273" s="46"/>
      <c r="C1273" s="43"/>
      <c r="D1273" s="43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</row>
    <row r="1274" spans="1:23" ht="13.2" x14ac:dyDescent="0.25">
      <c r="A1274" s="45"/>
      <c r="B1274" s="46"/>
      <c r="C1274" s="43"/>
      <c r="D1274" s="43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</row>
    <row r="1275" spans="1:23" ht="13.2" x14ac:dyDescent="0.25">
      <c r="A1275" s="45"/>
      <c r="B1275" s="46"/>
      <c r="C1275" s="43"/>
      <c r="D1275" s="43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</row>
    <row r="1276" spans="1:23" ht="13.2" x14ac:dyDescent="0.25">
      <c r="A1276" s="45"/>
      <c r="B1276" s="46"/>
      <c r="C1276" s="43"/>
      <c r="D1276" s="43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</row>
    <row r="1277" spans="1:23" ht="13.2" x14ac:dyDescent="0.25">
      <c r="A1277" s="45"/>
      <c r="B1277" s="46"/>
      <c r="C1277" s="43"/>
      <c r="D1277" s="43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</row>
    <row r="1278" spans="1:23" ht="13.2" x14ac:dyDescent="0.25">
      <c r="A1278" s="45"/>
      <c r="B1278" s="46"/>
      <c r="C1278" s="43"/>
      <c r="D1278" s="43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</row>
    <row r="1279" spans="1:23" ht="13.2" x14ac:dyDescent="0.25">
      <c r="A1279" s="45"/>
      <c r="B1279" s="46"/>
      <c r="C1279" s="43"/>
      <c r="D1279" s="43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</row>
    <row r="1280" spans="1:23" ht="13.2" x14ac:dyDescent="0.25">
      <c r="A1280" s="45"/>
      <c r="B1280" s="46"/>
      <c r="C1280" s="43"/>
      <c r="D1280" s="43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</row>
    <row r="1281" spans="1:23" ht="13.2" x14ac:dyDescent="0.25">
      <c r="A1281" s="45"/>
      <c r="B1281" s="46"/>
      <c r="C1281" s="43"/>
      <c r="D1281" s="43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</row>
    <row r="1282" spans="1:23" ht="13.2" x14ac:dyDescent="0.25">
      <c r="A1282" s="45"/>
      <c r="B1282" s="46"/>
      <c r="C1282" s="43"/>
      <c r="D1282" s="43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</row>
    <row r="1283" spans="1:23" ht="13.2" x14ac:dyDescent="0.25">
      <c r="A1283" s="45"/>
      <c r="B1283" s="46"/>
      <c r="C1283" s="43"/>
      <c r="D1283" s="43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</row>
    <row r="1284" spans="1:23" ht="13.2" x14ac:dyDescent="0.25">
      <c r="A1284" s="45"/>
      <c r="B1284" s="46"/>
      <c r="C1284" s="43"/>
      <c r="D1284" s="43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</row>
    <row r="1285" spans="1:23" ht="13.2" x14ac:dyDescent="0.25">
      <c r="A1285" s="45"/>
      <c r="B1285" s="46"/>
      <c r="C1285" s="43"/>
      <c r="D1285" s="43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</row>
    <row r="1286" spans="1:23" ht="13.2" x14ac:dyDescent="0.25">
      <c r="A1286" s="45"/>
      <c r="B1286" s="46"/>
      <c r="C1286" s="43"/>
      <c r="D1286" s="43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</row>
    <row r="1287" spans="1:23" ht="13.2" x14ac:dyDescent="0.25">
      <c r="A1287" s="45"/>
      <c r="B1287" s="46"/>
      <c r="C1287" s="43"/>
      <c r="D1287" s="43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</row>
    <row r="1288" spans="1:23" ht="13.2" x14ac:dyDescent="0.25">
      <c r="A1288" s="45"/>
      <c r="B1288" s="46"/>
      <c r="C1288" s="43"/>
      <c r="D1288" s="43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</row>
    <row r="1289" spans="1:23" ht="13.2" x14ac:dyDescent="0.25">
      <c r="A1289" s="45"/>
      <c r="B1289" s="46"/>
      <c r="C1289" s="43"/>
      <c r="D1289" s="43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</row>
    <row r="1290" spans="1:23" ht="13.2" x14ac:dyDescent="0.25">
      <c r="A1290" s="45"/>
      <c r="B1290" s="46"/>
      <c r="C1290" s="43"/>
      <c r="D1290" s="43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</row>
    <row r="1291" spans="1:23" ht="13.2" x14ac:dyDescent="0.25">
      <c r="A1291" s="45"/>
      <c r="B1291" s="46"/>
      <c r="C1291" s="43"/>
      <c r="D1291" s="43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</row>
    <row r="1292" spans="1:23" ht="13.2" x14ac:dyDescent="0.25">
      <c r="A1292" s="45"/>
      <c r="B1292" s="46"/>
      <c r="C1292" s="43"/>
      <c r="D1292" s="43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</row>
    <row r="1293" spans="1:23" ht="13.2" x14ac:dyDescent="0.25">
      <c r="A1293" s="45"/>
      <c r="B1293" s="46"/>
      <c r="C1293" s="43"/>
      <c r="D1293" s="43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</row>
    <row r="1294" spans="1:23" ht="13.2" x14ac:dyDescent="0.25">
      <c r="A1294" s="45"/>
      <c r="B1294" s="46"/>
      <c r="C1294" s="43"/>
      <c r="D1294" s="43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</row>
    <row r="1295" spans="1:23" ht="13.2" x14ac:dyDescent="0.25">
      <c r="A1295" s="45"/>
      <c r="B1295" s="46"/>
      <c r="C1295" s="43"/>
      <c r="D1295" s="43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</row>
    <row r="1296" spans="1:23" ht="13.2" x14ac:dyDescent="0.25">
      <c r="A1296" s="45"/>
      <c r="B1296" s="46"/>
      <c r="C1296" s="43"/>
      <c r="D1296" s="43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</row>
    <row r="1297" spans="1:23" ht="13.2" x14ac:dyDescent="0.25">
      <c r="A1297" s="45"/>
      <c r="B1297" s="46"/>
      <c r="C1297" s="43"/>
      <c r="D1297" s="43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</row>
    <row r="1298" spans="1:23" ht="13.2" x14ac:dyDescent="0.25">
      <c r="A1298" s="45"/>
      <c r="B1298" s="46"/>
      <c r="C1298" s="43"/>
      <c r="D1298" s="43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</row>
    <row r="1299" spans="1:23" ht="13.2" x14ac:dyDescent="0.25">
      <c r="A1299" s="45"/>
      <c r="B1299" s="46"/>
      <c r="C1299" s="43"/>
      <c r="D1299" s="43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</row>
    <row r="1300" spans="1:23" ht="13.2" x14ac:dyDescent="0.25">
      <c r="A1300" s="45"/>
      <c r="B1300" s="46"/>
      <c r="C1300" s="43"/>
      <c r="D1300" s="43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</row>
    <row r="1301" spans="1:23" ht="13.2" x14ac:dyDescent="0.25">
      <c r="A1301" s="45"/>
      <c r="B1301" s="46"/>
      <c r="C1301" s="43"/>
      <c r="D1301" s="43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</row>
    <row r="1302" spans="1:23" ht="13.2" x14ac:dyDescent="0.25">
      <c r="A1302" s="45"/>
      <c r="B1302" s="46"/>
      <c r="C1302" s="43"/>
      <c r="D1302" s="43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</row>
    <row r="1303" spans="1:23" ht="13.2" x14ac:dyDescent="0.25">
      <c r="A1303" s="45"/>
      <c r="B1303" s="46"/>
      <c r="C1303" s="43"/>
      <c r="D1303" s="43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</row>
    <row r="1304" spans="1:23" ht="13.2" x14ac:dyDescent="0.25">
      <c r="A1304" s="45"/>
      <c r="B1304" s="46"/>
      <c r="C1304" s="43"/>
      <c r="D1304" s="43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</row>
    <row r="1305" spans="1:23" ht="13.2" x14ac:dyDescent="0.25">
      <c r="A1305" s="45"/>
      <c r="B1305" s="46"/>
      <c r="C1305" s="43"/>
      <c r="D1305" s="43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</row>
    <row r="1306" spans="1:23" ht="13.2" x14ac:dyDescent="0.25">
      <c r="A1306" s="45"/>
      <c r="B1306" s="46"/>
      <c r="C1306" s="43"/>
      <c r="D1306" s="43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</row>
    <row r="1307" spans="1:23" ht="13.2" x14ac:dyDescent="0.25">
      <c r="A1307" s="45"/>
      <c r="B1307" s="46"/>
      <c r="C1307" s="43"/>
      <c r="D1307" s="43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</row>
    <row r="1308" spans="1:23" ht="13.2" x14ac:dyDescent="0.25">
      <c r="A1308" s="45"/>
      <c r="B1308" s="46"/>
      <c r="C1308" s="43"/>
      <c r="D1308" s="43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</row>
    <row r="1309" spans="1:23" ht="13.2" x14ac:dyDescent="0.25">
      <c r="A1309" s="45"/>
      <c r="B1309" s="46"/>
      <c r="C1309" s="43"/>
      <c r="D1309" s="43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</row>
    <row r="1310" spans="1:23" ht="13.2" x14ac:dyDescent="0.25">
      <c r="A1310" s="45"/>
      <c r="B1310" s="46"/>
      <c r="C1310" s="43"/>
      <c r="D1310" s="43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</row>
    <row r="1311" spans="1:23" ht="13.2" x14ac:dyDescent="0.25">
      <c r="A1311" s="45"/>
      <c r="B1311" s="46"/>
      <c r="C1311" s="43"/>
      <c r="D1311" s="43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</row>
    <row r="1312" spans="1:23" ht="13.2" x14ac:dyDescent="0.25">
      <c r="A1312" s="45"/>
      <c r="B1312" s="46"/>
      <c r="C1312" s="43"/>
      <c r="D1312" s="43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</row>
    <row r="1313" spans="1:23" ht="13.2" x14ac:dyDescent="0.25">
      <c r="A1313" s="45"/>
      <c r="B1313" s="46"/>
      <c r="C1313" s="43"/>
      <c r="D1313" s="43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</row>
    <row r="1314" spans="1:23" ht="13.2" x14ac:dyDescent="0.25">
      <c r="A1314" s="45"/>
      <c r="B1314" s="46"/>
      <c r="C1314" s="43"/>
      <c r="D1314" s="43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</row>
    <row r="1315" spans="1:23" ht="13.2" x14ac:dyDescent="0.25">
      <c r="A1315" s="45"/>
      <c r="B1315" s="46"/>
      <c r="C1315" s="43"/>
      <c r="D1315" s="43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</row>
    <row r="1316" spans="1:23" ht="13.2" x14ac:dyDescent="0.25">
      <c r="A1316" s="45"/>
      <c r="B1316" s="46"/>
      <c r="C1316" s="43"/>
      <c r="D1316" s="43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</row>
    <row r="1317" spans="1:23" ht="13.2" x14ac:dyDescent="0.25">
      <c r="A1317" s="45"/>
      <c r="B1317" s="46"/>
      <c r="C1317" s="43"/>
      <c r="D1317" s="43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</row>
    <row r="1318" spans="1:23" ht="13.2" x14ac:dyDescent="0.25">
      <c r="A1318" s="45"/>
      <c r="B1318" s="46"/>
      <c r="C1318" s="43"/>
      <c r="D1318" s="43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</row>
    <row r="1319" spans="1:23" ht="13.2" x14ac:dyDescent="0.25">
      <c r="A1319" s="45"/>
      <c r="B1319" s="46"/>
      <c r="C1319" s="43"/>
      <c r="D1319" s="43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</row>
    <row r="1320" spans="1:23" ht="13.2" x14ac:dyDescent="0.25">
      <c r="A1320" s="45"/>
      <c r="B1320" s="46"/>
      <c r="C1320" s="43"/>
      <c r="D1320" s="43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</row>
    <row r="1321" spans="1:23" ht="13.2" x14ac:dyDescent="0.25">
      <c r="A1321" s="45"/>
      <c r="B1321" s="46"/>
      <c r="C1321" s="43"/>
      <c r="D1321" s="43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</row>
    <row r="1322" spans="1:23" ht="13.2" x14ac:dyDescent="0.25">
      <c r="A1322" s="45"/>
      <c r="B1322" s="46"/>
      <c r="C1322" s="43"/>
      <c r="D1322" s="43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</row>
    <row r="1323" spans="1:23" ht="13.2" x14ac:dyDescent="0.25">
      <c r="A1323" s="45"/>
      <c r="B1323" s="46"/>
      <c r="C1323" s="43"/>
      <c r="D1323" s="43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</row>
    <row r="1324" spans="1:23" ht="13.2" x14ac:dyDescent="0.25">
      <c r="A1324" s="45"/>
      <c r="B1324" s="46"/>
      <c r="C1324" s="43"/>
      <c r="D1324" s="43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</row>
    <row r="1325" spans="1:23" ht="13.2" x14ac:dyDescent="0.25">
      <c r="A1325" s="45"/>
      <c r="B1325" s="46"/>
      <c r="C1325" s="43"/>
      <c r="D1325" s="43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</row>
    <row r="1326" spans="1:23" ht="13.2" x14ac:dyDescent="0.25">
      <c r="A1326" s="45"/>
      <c r="B1326" s="46"/>
      <c r="C1326" s="43"/>
      <c r="D1326" s="43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</row>
    <row r="1327" spans="1:23" ht="13.2" x14ac:dyDescent="0.25">
      <c r="A1327" s="45"/>
      <c r="B1327" s="46"/>
      <c r="C1327" s="43"/>
      <c r="D1327" s="43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</row>
    <row r="1328" spans="1:23" ht="13.2" x14ac:dyDescent="0.25">
      <c r="A1328" s="45"/>
      <c r="B1328" s="46"/>
      <c r="C1328" s="43"/>
      <c r="D1328" s="43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</row>
    <row r="1329" spans="1:23" ht="13.2" x14ac:dyDescent="0.25">
      <c r="A1329" s="45"/>
      <c r="B1329" s="46"/>
      <c r="C1329" s="43"/>
      <c r="D1329" s="43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</row>
    <row r="1330" spans="1:23" ht="13.2" x14ac:dyDescent="0.25">
      <c r="A1330" s="45"/>
      <c r="B1330" s="46"/>
      <c r="C1330" s="43"/>
      <c r="D1330" s="43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</row>
    <row r="1331" spans="1:23" ht="13.2" x14ac:dyDescent="0.25">
      <c r="A1331" s="45"/>
      <c r="B1331" s="46"/>
      <c r="C1331" s="43"/>
      <c r="D1331" s="43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</row>
    <row r="1332" spans="1:23" ht="13.2" x14ac:dyDescent="0.25">
      <c r="A1332" s="45"/>
      <c r="B1332" s="46"/>
      <c r="C1332" s="43"/>
      <c r="D1332" s="43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</row>
    <row r="1333" spans="1:23" ht="13.2" x14ac:dyDescent="0.25">
      <c r="A1333" s="45"/>
      <c r="B1333" s="46"/>
      <c r="C1333" s="43"/>
      <c r="D1333" s="43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</row>
    <row r="1334" spans="1:23" ht="13.2" x14ac:dyDescent="0.25">
      <c r="A1334" s="45"/>
      <c r="B1334" s="46"/>
      <c r="C1334" s="43"/>
      <c r="D1334" s="43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</row>
    <row r="1335" spans="1:23" ht="13.2" x14ac:dyDescent="0.25">
      <c r="A1335" s="45"/>
      <c r="B1335" s="46"/>
      <c r="C1335" s="43"/>
      <c r="D1335" s="43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</row>
    <row r="1336" spans="1:23" ht="13.2" x14ac:dyDescent="0.25">
      <c r="A1336" s="45"/>
      <c r="B1336" s="46"/>
      <c r="C1336" s="43"/>
      <c r="D1336" s="43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</row>
    <row r="1337" spans="1:23" ht="13.2" x14ac:dyDescent="0.25">
      <c r="A1337" s="45"/>
      <c r="B1337" s="46"/>
      <c r="C1337" s="43"/>
      <c r="D1337" s="43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</row>
    <row r="1338" spans="1:23" ht="13.2" x14ac:dyDescent="0.25">
      <c r="A1338" s="45"/>
      <c r="B1338" s="46"/>
      <c r="C1338" s="43"/>
      <c r="D1338" s="43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</row>
    <row r="1339" spans="1:23" ht="13.2" x14ac:dyDescent="0.25">
      <c r="A1339" s="45"/>
      <c r="B1339" s="46"/>
      <c r="C1339" s="43"/>
      <c r="D1339" s="43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</row>
    <row r="1340" spans="1:23" ht="13.2" x14ac:dyDescent="0.25">
      <c r="A1340" s="45"/>
      <c r="B1340" s="46"/>
      <c r="C1340" s="43"/>
      <c r="D1340" s="43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</row>
    <row r="1341" spans="1:23" ht="13.2" x14ac:dyDescent="0.25">
      <c r="A1341" s="45"/>
      <c r="B1341" s="46"/>
      <c r="C1341" s="43"/>
      <c r="D1341" s="43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</row>
    <row r="1342" spans="1:23" ht="13.2" x14ac:dyDescent="0.25">
      <c r="A1342" s="45"/>
      <c r="B1342" s="46"/>
      <c r="C1342" s="43"/>
      <c r="D1342" s="43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</row>
    <row r="1343" spans="1:23" ht="13.2" x14ac:dyDescent="0.25">
      <c r="A1343" s="45"/>
      <c r="B1343" s="46"/>
      <c r="C1343" s="43"/>
      <c r="D1343" s="43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</row>
    <row r="1344" spans="1:23" ht="13.2" x14ac:dyDescent="0.25">
      <c r="A1344" s="45"/>
      <c r="B1344" s="46"/>
      <c r="C1344" s="43"/>
      <c r="D1344" s="43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</row>
    <row r="1345" spans="1:23" ht="13.2" x14ac:dyDescent="0.25">
      <c r="A1345" s="45"/>
      <c r="B1345" s="46"/>
      <c r="C1345" s="43"/>
      <c r="D1345" s="43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</row>
    <row r="1346" spans="1:23" ht="13.2" x14ac:dyDescent="0.25">
      <c r="A1346" s="45"/>
      <c r="B1346" s="46"/>
      <c r="C1346" s="43"/>
      <c r="D1346" s="43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</row>
    <row r="1347" spans="1:23" ht="13.2" x14ac:dyDescent="0.25">
      <c r="A1347" s="45"/>
      <c r="B1347" s="46"/>
      <c r="C1347" s="43"/>
      <c r="D1347" s="43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</row>
    <row r="1348" spans="1:23" ht="13.2" x14ac:dyDescent="0.25">
      <c r="A1348" s="45"/>
      <c r="B1348" s="46"/>
      <c r="C1348" s="43"/>
      <c r="D1348" s="43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</row>
    <row r="1349" spans="1:23" ht="13.2" x14ac:dyDescent="0.25">
      <c r="A1349" s="45"/>
      <c r="B1349" s="46"/>
      <c r="C1349" s="43"/>
      <c r="D1349" s="43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</row>
    <row r="1350" spans="1:23" ht="13.2" x14ac:dyDescent="0.25">
      <c r="A1350" s="45"/>
      <c r="B1350" s="46"/>
      <c r="C1350" s="43"/>
      <c r="D1350" s="43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</row>
    <row r="1351" spans="1:23" ht="13.2" x14ac:dyDescent="0.25">
      <c r="A1351" s="45"/>
      <c r="B1351" s="46"/>
      <c r="C1351" s="43"/>
      <c r="D1351" s="43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</row>
    <row r="1352" spans="1:23" ht="13.2" x14ac:dyDescent="0.25">
      <c r="A1352" s="45"/>
      <c r="B1352" s="46"/>
      <c r="C1352" s="43"/>
      <c r="D1352" s="43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</row>
    <row r="1353" spans="1:23" ht="13.2" x14ac:dyDescent="0.25">
      <c r="A1353" s="45"/>
      <c r="B1353" s="46"/>
      <c r="C1353" s="43"/>
      <c r="D1353" s="43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</row>
    <row r="1354" spans="1:23" ht="13.2" x14ac:dyDescent="0.25">
      <c r="A1354" s="45"/>
      <c r="B1354" s="46"/>
      <c r="C1354" s="43"/>
      <c r="D1354" s="43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</row>
    <row r="1355" spans="1:23" ht="13.2" x14ac:dyDescent="0.25">
      <c r="A1355" s="45"/>
      <c r="B1355" s="46"/>
      <c r="C1355" s="43"/>
      <c r="D1355" s="43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</row>
    <row r="1356" spans="1:23" ht="13.2" x14ac:dyDescent="0.25">
      <c r="A1356" s="45"/>
      <c r="B1356" s="46"/>
      <c r="C1356" s="43"/>
      <c r="D1356" s="43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</row>
    <row r="1357" spans="1:23" ht="13.2" x14ac:dyDescent="0.25">
      <c r="A1357" s="45"/>
      <c r="B1357" s="46"/>
      <c r="C1357" s="43"/>
      <c r="D1357" s="43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</row>
    <row r="1358" spans="1:23" ht="13.2" x14ac:dyDescent="0.25">
      <c r="A1358" s="45"/>
      <c r="B1358" s="46"/>
      <c r="C1358" s="43"/>
      <c r="D1358" s="43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</row>
    <row r="1359" spans="1:23" ht="13.2" x14ac:dyDescent="0.25">
      <c r="A1359" s="45"/>
      <c r="B1359" s="46"/>
      <c r="C1359" s="43"/>
      <c r="D1359" s="43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</row>
    <row r="1360" spans="1:23" ht="13.2" x14ac:dyDescent="0.25">
      <c r="A1360" s="45"/>
      <c r="B1360" s="46"/>
      <c r="C1360" s="43"/>
      <c r="D1360" s="43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</row>
    <row r="1361" spans="1:23" ht="13.2" x14ac:dyDescent="0.25">
      <c r="A1361" s="45"/>
      <c r="B1361" s="46"/>
      <c r="C1361" s="43"/>
      <c r="D1361" s="43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</row>
    <row r="1362" spans="1:23" ht="13.2" x14ac:dyDescent="0.25">
      <c r="A1362" s="45"/>
      <c r="B1362" s="46"/>
      <c r="C1362" s="43"/>
      <c r="D1362" s="43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</row>
    <row r="1363" spans="1:23" ht="13.2" x14ac:dyDescent="0.25">
      <c r="A1363" s="45"/>
      <c r="B1363" s="46"/>
      <c r="C1363" s="43"/>
      <c r="D1363" s="43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</row>
    <row r="1364" spans="1:23" ht="13.2" x14ac:dyDescent="0.25">
      <c r="A1364" s="45"/>
      <c r="B1364" s="46"/>
      <c r="C1364" s="43"/>
      <c r="D1364" s="43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</row>
    <row r="1365" spans="1:23" ht="13.2" x14ac:dyDescent="0.25">
      <c r="A1365" s="45"/>
      <c r="B1365" s="46"/>
      <c r="C1365" s="43"/>
      <c r="D1365" s="43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</row>
    <row r="1366" spans="1:23" ht="13.2" x14ac:dyDescent="0.25">
      <c r="A1366" s="45"/>
      <c r="B1366" s="46"/>
      <c r="C1366" s="43"/>
      <c r="D1366" s="43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</row>
    <row r="1367" spans="1:23" ht="13.2" x14ac:dyDescent="0.25">
      <c r="A1367" s="45"/>
      <c r="B1367" s="46"/>
      <c r="C1367" s="43"/>
      <c r="D1367" s="43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</row>
    <row r="1368" spans="1:23" ht="13.2" x14ac:dyDescent="0.25">
      <c r="A1368" s="45"/>
      <c r="B1368" s="46"/>
      <c r="C1368" s="43"/>
      <c r="D1368" s="43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</row>
    <row r="1369" spans="1:23" ht="13.2" x14ac:dyDescent="0.25">
      <c r="A1369" s="45"/>
      <c r="B1369" s="46"/>
      <c r="C1369" s="43"/>
      <c r="D1369" s="43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</row>
    <row r="1370" spans="1:23" ht="13.2" x14ac:dyDescent="0.25">
      <c r="A1370" s="45"/>
      <c r="B1370" s="46"/>
      <c r="C1370" s="43"/>
      <c r="D1370" s="43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</row>
    <row r="1371" spans="1:23" ht="13.2" x14ac:dyDescent="0.25">
      <c r="A1371" s="45"/>
      <c r="B1371" s="46"/>
      <c r="C1371" s="43"/>
      <c r="D1371" s="43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</row>
    <row r="1372" spans="1:23" ht="13.2" x14ac:dyDescent="0.25">
      <c r="A1372" s="45"/>
      <c r="B1372" s="46"/>
      <c r="C1372" s="43"/>
      <c r="D1372" s="43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</row>
    <row r="1373" spans="1:23" ht="13.2" x14ac:dyDescent="0.25">
      <c r="A1373" s="45"/>
      <c r="B1373" s="46"/>
      <c r="C1373" s="43"/>
      <c r="D1373" s="43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</row>
    <row r="1374" spans="1:23" ht="13.2" x14ac:dyDescent="0.25">
      <c r="A1374" s="45"/>
      <c r="B1374" s="46"/>
      <c r="C1374" s="43"/>
      <c r="D1374" s="43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</row>
    <row r="1375" spans="1:23" ht="13.2" x14ac:dyDescent="0.25">
      <c r="A1375" s="45"/>
      <c r="B1375" s="46"/>
      <c r="C1375" s="43"/>
      <c r="D1375" s="43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</row>
    <row r="1376" spans="1:23" ht="13.2" x14ac:dyDescent="0.25">
      <c r="A1376" s="45"/>
      <c r="B1376" s="46"/>
      <c r="C1376" s="43"/>
      <c r="D1376" s="43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</row>
    <row r="1377" spans="1:23" ht="13.2" x14ac:dyDescent="0.25">
      <c r="A1377" s="45"/>
      <c r="B1377" s="46"/>
      <c r="C1377" s="43"/>
      <c r="D1377" s="43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</row>
    <row r="1378" spans="1:23" ht="13.2" x14ac:dyDescent="0.25">
      <c r="A1378" s="45"/>
      <c r="B1378" s="46"/>
      <c r="C1378" s="43"/>
      <c r="D1378" s="43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</row>
    <row r="1379" spans="1:23" ht="13.2" x14ac:dyDescent="0.25">
      <c r="A1379" s="45"/>
      <c r="B1379" s="46"/>
      <c r="C1379" s="43"/>
      <c r="D1379" s="43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</row>
    <row r="1380" spans="1:23" ht="13.2" x14ac:dyDescent="0.25">
      <c r="A1380" s="45"/>
      <c r="B1380" s="46"/>
      <c r="C1380" s="43"/>
      <c r="D1380" s="43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</row>
    <row r="1381" spans="1:23" ht="13.2" x14ac:dyDescent="0.25">
      <c r="A1381" s="45"/>
      <c r="B1381" s="46"/>
      <c r="C1381" s="43"/>
      <c r="D1381" s="43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</row>
    <row r="1382" spans="1:23" ht="13.2" x14ac:dyDescent="0.25">
      <c r="A1382" s="45"/>
      <c r="B1382" s="46"/>
      <c r="C1382" s="43"/>
      <c r="D1382" s="43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</row>
    <row r="1383" spans="1:23" ht="13.2" x14ac:dyDescent="0.25">
      <c r="A1383" s="45"/>
      <c r="B1383" s="46"/>
      <c r="C1383" s="43"/>
      <c r="D1383" s="43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</row>
    <row r="1384" spans="1:23" ht="13.2" x14ac:dyDescent="0.25">
      <c r="A1384" s="45"/>
      <c r="B1384" s="46"/>
      <c r="C1384" s="43"/>
      <c r="D1384" s="43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</row>
    <row r="1385" spans="1:23" ht="13.2" x14ac:dyDescent="0.25">
      <c r="A1385" s="45"/>
      <c r="B1385" s="46"/>
      <c r="C1385" s="43"/>
      <c r="D1385" s="43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</row>
    <row r="1386" spans="1:23" ht="13.2" x14ac:dyDescent="0.25">
      <c r="A1386" s="45"/>
      <c r="B1386" s="46"/>
      <c r="C1386" s="43"/>
      <c r="D1386" s="43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</row>
    <row r="1387" spans="1:23" ht="13.2" x14ac:dyDescent="0.25">
      <c r="A1387" s="45"/>
      <c r="B1387" s="46"/>
      <c r="C1387" s="43"/>
      <c r="D1387" s="43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</row>
    <row r="1388" spans="1:23" ht="13.2" x14ac:dyDescent="0.25">
      <c r="A1388" s="45"/>
      <c r="B1388" s="46"/>
      <c r="C1388" s="43"/>
      <c r="D1388" s="43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</row>
    <row r="1389" spans="1:23" ht="13.2" x14ac:dyDescent="0.25">
      <c r="A1389" s="45"/>
      <c r="B1389" s="46"/>
      <c r="C1389" s="43"/>
      <c r="D1389" s="43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</row>
    <row r="1390" spans="1:23" ht="13.2" x14ac:dyDescent="0.25">
      <c r="A1390" s="45"/>
      <c r="B1390" s="46"/>
      <c r="C1390" s="43"/>
      <c r="D1390" s="43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</row>
    <row r="1391" spans="1:23" ht="13.2" x14ac:dyDescent="0.25">
      <c r="A1391" s="45"/>
      <c r="B1391" s="46"/>
      <c r="C1391" s="43"/>
      <c r="D1391" s="43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</row>
    <row r="1392" spans="1:23" ht="13.2" x14ac:dyDescent="0.25">
      <c r="A1392" s="45"/>
      <c r="B1392" s="46"/>
      <c r="C1392" s="43"/>
      <c r="D1392" s="43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</row>
    <row r="1393" spans="1:23" ht="13.2" x14ac:dyDescent="0.25">
      <c r="A1393" s="45"/>
      <c r="B1393" s="46"/>
      <c r="C1393" s="43"/>
      <c r="D1393" s="43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</row>
    <row r="1394" spans="1:23" ht="13.2" x14ac:dyDescent="0.25">
      <c r="A1394" s="45"/>
      <c r="B1394" s="46"/>
      <c r="C1394" s="43"/>
      <c r="D1394" s="43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</row>
    <row r="1395" spans="1:23" ht="13.2" x14ac:dyDescent="0.25">
      <c r="A1395" s="45"/>
      <c r="B1395" s="46"/>
      <c r="C1395" s="43"/>
      <c r="D1395" s="43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</row>
    <row r="1396" spans="1:23" ht="13.2" x14ac:dyDescent="0.25">
      <c r="A1396" s="45"/>
      <c r="B1396" s="46"/>
      <c r="C1396" s="43"/>
      <c r="D1396" s="43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</row>
    <row r="1397" spans="1:23" ht="13.2" x14ac:dyDescent="0.25">
      <c r="A1397" s="45"/>
      <c r="B1397" s="46"/>
      <c r="C1397" s="43"/>
      <c r="D1397" s="43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</row>
    <row r="1398" spans="1:23" ht="13.2" x14ac:dyDescent="0.25">
      <c r="A1398" s="45"/>
      <c r="B1398" s="46"/>
      <c r="C1398" s="43"/>
      <c r="D1398" s="43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</row>
    <row r="1399" spans="1:23" ht="13.2" x14ac:dyDescent="0.25">
      <c r="A1399" s="45"/>
      <c r="B1399" s="46"/>
      <c r="C1399" s="43"/>
      <c r="D1399" s="43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</row>
    <row r="1400" spans="1:23" ht="13.2" x14ac:dyDescent="0.25">
      <c r="A1400" s="45"/>
      <c r="B1400" s="46"/>
      <c r="C1400" s="43"/>
      <c r="D1400" s="43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</row>
    <row r="1401" spans="1:23" ht="13.2" x14ac:dyDescent="0.25">
      <c r="A1401" s="45"/>
      <c r="B1401" s="46"/>
      <c r="C1401" s="43"/>
      <c r="D1401" s="43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</row>
    <row r="1402" spans="1:23" ht="13.2" x14ac:dyDescent="0.25">
      <c r="A1402" s="45"/>
      <c r="B1402" s="46"/>
      <c r="C1402" s="43"/>
      <c r="D1402" s="43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</row>
    <row r="1403" spans="1:23" ht="13.2" x14ac:dyDescent="0.25">
      <c r="A1403" s="45"/>
      <c r="B1403" s="46"/>
      <c r="C1403" s="43"/>
      <c r="D1403" s="43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</row>
    <row r="1404" spans="1:23" ht="13.2" x14ac:dyDescent="0.25">
      <c r="A1404" s="45"/>
      <c r="B1404" s="46"/>
      <c r="C1404" s="43"/>
      <c r="D1404" s="43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</row>
    <row r="1405" spans="1:23" ht="13.2" x14ac:dyDescent="0.25">
      <c r="A1405" s="45"/>
      <c r="B1405" s="46"/>
      <c r="C1405" s="43"/>
      <c r="D1405" s="43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</row>
    <row r="1406" spans="1:23" ht="13.2" x14ac:dyDescent="0.25">
      <c r="A1406" s="45"/>
      <c r="B1406" s="46"/>
      <c r="C1406" s="43"/>
      <c r="D1406" s="43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</row>
    <row r="1407" spans="1:23" ht="13.2" x14ac:dyDescent="0.25">
      <c r="A1407" s="45"/>
      <c r="B1407" s="46"/>
      <c r="C1407" s="43"/>
      <c r="D1407" s="43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</row>
    <row r="1408" spans="1:23" ht="13.2" x14ac:dyDescent="0.25">
      <c r="A1408" s="45"/>
      <c r="B1408" s="46"/>
      <c r="C1408" s="43"/>
      <c r="D1408" s="43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</row>
    <row r="1409" spans="1:23" ht="13.2" x14ac:dyDescent="0.25">
      <c r="A1409" s="45"/>
      <c r="B1409" s="46"/>
      <c r="C1409" s="43"/>
      <c r="D1409" s="43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</row>
    <row r="1410" spans="1:23" ht="13.2" x14ac:dyDescent="0.25">
      <c r="A1410" s="45"/>
      <c r="B1410" s="46"/>
      <c r="C1410" s="43"/>
      <c r="D1410" s="43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</row>
    <row r="1411" spans="1:23" ht="13.2" x14ac:dyDescent="0.25">
      <c r="A1411" s="45"/>
      <c r="B1411" s="46"/>
      <c r="C1411" s="43"/>
      <c r="D1411" s="43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</row>
    <row r="1412" spans="1:23" ht="13.2" x14ac:dyDescent="0.25">
      <c r="A1412" s="45"/>
      <c r="B1412" s="46"/>
      <c r="C1412" s="43"/>
      <c r="D1412" s="43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</row>
    <row r="1413" spans="1:23" ht="13.2" x14ac:dyDescent="0.25">
      <c r="A1413" s="45"/>
      <c r="B1413" s="46"/>
      <c r="C1413" s="43"/>
      <c r="D1413" s="43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</row>
    <row r="1414" spans="1:23" ht="13.2" x14ac:dyDescent="0.25">
      <c r="A1414" s="45"/>
      <c r="B1414" s="46"/>
      <c r="C1414" s="43"/>
      <c r="D1414" s="43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</row>
    <row r="1415" spans="1:23" ht="13.2" x14ac:dyDescent="0.25">
      <c r="A1415" s="45"/>
      <c r="B1415" s="46"/>
      <c r="C1415" s="43"/>
      <c r="D1415" s="43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</row>
    <row r="1416" spans="1:23" ht="13.2" x14ac:dyDescent="0.25">
      <c r="A1416" s="45"/>
      <c r="B1416" s="46"/>
      <c r="C1416" s="43"/>
      <c r="D1416" s="43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</row>
    <row r="1417" spans="1:23" ht="13.2" x14ac:dyDescent="0.25">
      <c r="A1417" s="45"/>
      <c r="B1417" s="46"/>
      <c r="C1417" s="43"/>
      <c r="D1417" s="43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</row>
    <row r="1418" spans="1:23" ht="13.2" x14ac:dyDescent="0.25">
      <c r="A1418" s="45"/>
      <c r="B1418" s="46"/>
      <c r="C1418" s="43"/>
      <c r="D1418" s="43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</row>
    <row r="1419" spans="1:23" ht="13.2" x14ac:dyDescent="0.25">
      <c r="A1419" s="45"/>
      <c r="B1419" s="46"/>
      <c r="C1419" s="43"/>
      <c r="D1419" s="43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</row>
    <row r="1420" spans="1:23" ht="13.2" x14ac:dyDescent="0.25">
      <c r="A1420" s="45"/>
      <c r="B1420" s="46"/>
      <c r="C1420" s="43"/>
      <c r="D1420" s="43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</row>
    <row r="1421" spans="1:23" ht="13.2" x14ac:dyDescent="0.25">
      <c r="A1421" s="45"/>
      <c r="B1421" s="46"/>
      <c r="C1421" s="43"/>
      <c r="D1421" s="43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</row>
    <row r="1422" spans="1:23" ht="13.2" x14ac:dyDescent="0.25">
      <c r="A1422" s="45"/>
      <c r="B1422" s="46"/>
      <c r="C1422" s="43"/>
      <c r="D1422" s="43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</row>
    <row r="1423" spans="1:23" ht="13.2" x14ac:dyDescent="0.25">
      <c r="A1423" s="45"/>
      <c r="B1423" s="46"/>
      <c r="C1423" s="43"/>
      <c r="D1423" s="43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</row>
    <row r="1424" spans="1:23" ht="13.2" x14ac:dyDescent="0.25">
      <c r="A1424" s="45"/>
      <c r="B1424" s="46"/>
      <c r="C1424" s="43"/>
      <c r="D1424" s="43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</row>
    <row r="1425" spans="1:23" ht="13.2" x14ac:dyDescent="0.25">
      <c r="A1425" s="45"/>
      <c r="B1425" s="46"/>
      <c r="C1425" s="43"/>
      <c r="D1425" s="43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</row>
    <row r="1426" spans="1:23" ht="13.2" x14ac:dyDescent="0.25">
      <c r="A1426" s="45"/>
      <c r="B1426" s="46"/>
      <c r="C1426" s="43"/>
      <c r="D1426" s="43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</row>
    <row r="1427" spans="1:23" ht="13.2" x14ac:dyDescent="0.25">
      <c r="A1427" s="45"/>
      <c r="B1427" s="46"/>
      <c r="C1427" s="43"/>
      <c r="D1427" s="43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</row>
    <row r="1428" spans="1:23" ht="13.2" x14ac:dyDescent="0.25">
      <c r="A1428" s="45"/>
      <c r="B1428" s="46"/>
      <c r="C1428" s="43"/>
      <c r="D1428" s="43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</row>
    <row r="1429" spans="1:23" ht="13.2" x14ac:dyDescent="0.25">
      <c r="A1429" s="45"/>
      <c r="B1429" s="46"/>
      <c r="C1429" s="43"/>
      <c r="D1429" s="43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</row>
    <row r="1430" spans="1:23" ht="13.2" x14ac:dyDescent="0.25">
      <c r="A1430" s="45"/>
      <c r="B1430" s="46"/>
      <c r="C1430" s="43"/>
      <c r="D1430" s="43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</row>
    <row r="1431" spans="1:23" ht="13.2" x14ac:dyDescent="0.25">
      <c r="A1431" s="45"/>
      <c r="B1431" s="46"/>
      <c r="C1431" s="43"/>
      <c r="D1431" s="43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</row>
    <row r="1432" spans="1:23" ht="13.2" x14ac:dyDescent="0.25">
      <c r="A1432" s="45"/>
      <c r="B1432" s="46"/>
      <c r="C1432" s="43"/>
      <c r="D1432" s="43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</row>
    <row r="1433" spans="1:23" ht="13.2" x14ac:dyDescent="0.25">
      <c r="A1433" s="45"/>
      <c r="B1433" s="46"/>
      <c r="C1433" s="43"/>
      <c r="D1433" s="43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</row>
    <row r="1434" spans="1:23" ht="13.2" x14ac:dyDescent="0.25">
      <c r="A1434" s="45"/>
      <c r="B1434" s="46"/>
      <c r="C1434" s="43"/>
      <c r="D1434" s="43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</row>
    <row r="1435" spans="1:23" ht="13.2" x14ac:dyDescent="0.25">
      <c r="A1435" s="45"/>
      <c r="B1435" s="46"/>
      <c r="C1435" s="43"/>
      <c r="D1435" s="43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</row>
    <row r="1436" spans="1:23" ht="13.2" x14ac:dyDescent="0.25">
      <c r="A1436" s="45"/>
      <c r="B1436" s="46"/>
      <c r="C1436" s="43"/>
      <c r="D1436" s="43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</row>
    <row r="1437" spans="1:23" ht="13.2" x14ac:dyDescent="0.25">
      <c r="A1437" s="45"/>
      <c r="B1437" s="46"/>
      <c r="C1437" s="43"/>
      <c r="D1437" s="43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</row>
    <row r="1438" spans="1:23" ht="13.2" x14ac:dyDescent="0.25">
      <c r="A1438" s="45"/>
      <c r="B1438" s="46"/>
      <c r="C1438" s="43"/>
      <c r="D1438" s="43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</row>
    <row r="1439" spans="1:23" ht="13.2" x14ac:dyDescent="0.25">
      <c r="A1439" s="45"/>
      <c r="B1439" s="46"/>
      <c r="C1439" s="43"/>
      <c r="D1439" s="43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</row>
    <row r="1440" spans="1:23" ht="13.2" x14ac:dyDescent="0.25">
      <c r="A1440" s="45"/>
      <c r="B1440" s="46"/>
      <c r="C1440" s="43"/>
      <c r="D1440" s="43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</row>
    <row r="1441" spans="1:23" ht="13.2" x14ac:dyDescent="0.25">
      <c r="A1441" s="45"/>
      <c r="B1441" s="46"/>
      <c r="C1441" s="43"/>
      <c r="D1441" s="43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</row>
    <row r="1442" spans="1:23" ht="13.2" x14ac:dyDescent="0.25">
      <c r="A1442" s="45"/>
      <c r="B1442" s="46"/>
      <c r="C1442" s="43"/>
      <c r="D1442" s="43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</row>
    <row r="1443" spans="1:23" ht="13.2" x14ac:dyDescent="0.25">
      <c r="A1443" s="45"/>
      <c r="B1443" s="46"/>
      <c r="C1443" s="43"/>
      <c r="D1443" s="43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</row>
    <row r="1444" spans="1:23" ht="13.2" x14ac:dyDescent="0.25">
      <c r="A1444" s="45"/>
      <c r="B1444" s="46"/>
      <c r="C1444" s="43"/>
      <c r="D1444" s="43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</row>
    <row r="1445" spans="1:23" ht="13.2" x14ac:dyDescent="0.25">
      <c r="A1445" s="45"/>
      <c r="B1445" s="46"/>
      <c r="C1445" s="43"/>
      <c r="D1445" s="43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</row>
    <row r="1446" spans="1:23" ht="13.2" x14ac:dyDescent="0.25">
      <c r="A1446" s="45"/>
      <c r="B1446" s="46"/>
      <c r="C1446" s="43"/>
      <c r="D1446" s="43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</row>
    <row r="1447" spans="1:23" ht="13.2" x14ac:dyDescent="0.25">
      <c r="A1447" s="45"/>
      <c r="B1447" s="46"/>
      <c r="C1447" s="43"/>
      <c r="D1447" s="43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</row>
    <row r="1448" spans="1:23" ht="13.2" x14ac:dyDescent="0.25">
      <c r="A1448" s="45"/>
      <c r="B1448" s="46"/>
      <c r="C1448" s="43"/>
      <c r="D1448" s="43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</row>
    <row r="1449" spans="1:23" ht="13.2" x14ac:dyDescent="0.25">
      <c r="A1449" s="45"/>
      <c r="B1449" s="46"/>
      <c r="C1449" s="43"/>
      <c r="D1449" s="43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</row>
    <row r="1450" spans="1:23" ht="13.2" x14ac:dyDescent="0.25">
      <c r="A1450" s="45"/>
      <c r="B1450" s="46"/>
      <c r="C1450" s="43"/>
      <c r="D1450" s="43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</row>
    <row r="1451" spans="1:23" ht="13.2" x14ac:dyDescent="0.25">
      <c r="A1451" s="45"/>
      <c r="B1451" s="46"/>
      <c r="C1451" s="43"/>
      <c r="D1451" s="43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</row>
    <row r="1452" spans="1:23" ht="13.2" x14ac:dyDescent="0.25">
      <c r="A1452" s="45"/>
      <c r="B1452" s="46"/>
      <c r="C1452" s="43"/>
      <c r="D1452" s="43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</row>
    <row r="1453" spans="1:23" ht="13.2" x14ac:dyDescent="0.25">
      <c r="A1453" s="45"/>
      <c r="B1453" s="46"/>
      <c r="C1453" s="43"/>
      <c r="D1453" s="43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</row>
    <row r="1454" spans="1:23" ht="13.2" x14ac:dyDescent="0.25">
      <c r="A1454" s="45"/>
      <c r="B1454" s="46"/>
      <c r="C1454" s="43"/>
      <c r="D1454" s="43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</row>
    <row r="1455" spans="1:23" ht="13.2" x14ac:dyDescent="0.25">
      <c r="A1455" s="45"/>
      <c r="B1455" s="46"/>
      <c r="C1455" s="43"/>
      <c r="D1455" s="43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</row>
    <row r="1456" spans="1:23" ht="13.2" x14ac:dyDescent="0.25">
      <c r="A1456" s="45"/>
      <c r="B1456" s="46"/>
      <c r="C1456" s="43"/>
      <c r="D1456" s="43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</row>
    <row r="1457" spans="1:23" ht="13.2" x14ac:dyDescent="0.25">
      <c r="A1457" s="45"/>
      <c r="B1457" s="46"/>
      <c r="C1457" s="43"/>
      <c r="D1457" s="43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</row>
    <row r="1458" spans="1:23" ht="13.2" x14ac:dyDescent="0.25">
      <c r="A1458" s="45"/>
      <c r="B1458" s="46"/>
      <c r="C1458" s="43"/>
      <c r="D1458" s="43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</row>
    <row r="1459" spans="1:23" ht="13.2" x14ac:dyDescent="0.25">
      <c r="A1459" s="45"/>
      <c r="B1459" s="46"/>
      <c r="C1459" s="43"/>
      <c r="D1459" s="43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</row>
    <row r="1460" spans="1:23" ht="13.2" x14ac:dyDescent="0.25">
      <c r="A1460" s="45"/>
      <c r="B1460" s="46"/>
      <c r="C1460" s="43"/>
      <c r="D1460" s="43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</row>
    <row r="1461" spans="1:23" ht="13.2" x14ac:dyDescent="0.25">
      <c r="A1461" s="45"/>
      <c r="B1461" s="46"/>
      <c r="C1461" s="43"/>
      <c r="D1461" s="43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</row>
    <row r="1462" spans="1:23" ht="13.2" x14ac:dyDescent="0.25">
      <c r="A1462" s="45"/>
      <c r="B1462" s="46"/>
      <c r="C1462" s="43"/>
      <c r="D1462" s="43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</row>
    <row r="1463" spans="1:23" ht="13.2" x14ac:dyDescent="0.25">
      <c r="A1463" s="45"/>
      <c r="B1463" s="46"/>
      <c r="C1463" s="43"/>
      <c r="D1463" s="43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</row>
    <row r="1464" spans="1:23" ht="13.2" x14ac:dyDescent="0.25">
      <c r="A1464" s="45"/>
      <c r="B1464" s="46"/>
      <c r="C1464" s="43"/>
      <c r="D1464" s="43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</row>
    <row r="1465" spans="1:23" ht="13.2" x14ac:dyDescent="0.25">
      <c r="A1465" s="45"/>
      <c r="B1465" s="46"/>
      <c r="C1465" s="43"/>
      <c r="D1465" s="43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</row>
    <row r="1466" spans="1:23" ht="13.2" x14ac:dyDescent="0.25">
      <c r="A1466" s="45"/>
      <c r="B1466" s="46"/>
      <c r="C1466" s="43"/>
      <c r="D1466" s="43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</row>
    <row r="1467" spans="1:23" ht="13.2" x14ac:dyDescent="0.25">
      <c r="A1467" s="45"/>
      <c r="B1467" s="46"/>
      <c r="C1467" s="43"/>
      <c r="D1467" s="43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</row>
    <row r="1468" spans="1:23" ht="13.2" x14ac:dyDescent="0.25">
      <c r="A1468" s="45"/>
      <c r="B1468" s="46"/>
      <c r="C1468" s="43"/>
      <c r="D1468" s="43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</row>
    <row r="1469" spans="1:23" ht="13.2" x14ac:dyDescent="0.25">
      <c r="A1469" s="45"/>
      <c r="B1469" s="46"/>
      <c r="C1469" s="43"/>
      <c r="D1469" s="43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</row>
    <row r="1470" spans="1:23" ht="13.2" x14ac:dyDescent="0.25">
      <c r="A1470" s="45"/>
      <c r="B1470" s="46"/>
      <c r="C1470" s="43"/>
      <c r="D1470" s="43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</row>
    <row r="1471" spans="1:23" ht="13.2" x14ac:dyDescent="0.25">
      <c r="A1471" s="154"/>
      <c r="B1471" s="46"/>
      <c r="C1471" s="43"/>
      <c r="D1471" s="43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</row>
    <row r="1472" spans="1:23" ht="13.2" x14ac:dyDescent="0.25">
      <c r="A1472" s="154"/>
      <c r="B1472" s="46"/>
      <c r="C1472" s="43"/>
      <c r="D1472" s="43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</row>
    <row r="1473" spans="1:23" ht="13.2" x14ac:dyDescent="0.25">
      <c r="A1473" s="154"/>
      <c r="B1473" s="46"/>
      <c r="C1473" s="43"/>
      <c r="D1473" s="43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</row>
    <row r="1474" spans="1:23" ht="13.2" x14ac:dyDescent="0.25">
      <c r="A1474" s="154"/>
      <c r="B1474" s="46"/>
      <c r="C1474" s="43"/>
      <c r="D1474" s="43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</row>
    <row r="1475" spans="1:23" ht="13.2" x14ac:dyDescent="0.25">
      <c r="A1475" s="154"/>
      <c r="B1475" s="46"/>
      <c r="C1475" s="43"/>
      <c r="D1475" s="43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</row>
    <row r="1476" spans="1:23" ht="13.2" x14ac:dyDescent="0.25">
      <c r="A1476" s="154"/>
      <c r="B1476" s="46"/>
      <c r="C1476" s="43"/>
      <c r="D1476" s="43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</row>
    <row r="1477" spans="1:23" ht="13.2" x14ac:dyDescent="0.25">
      <c r="A1477" s="154"/>
      <c r="B1477" s="46"/>
      <c r="C1477" s="43"/>
      <c r="D1477" s="43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</row>
    <row r="1478" spans="1:23" ht="13.2" x14ac:dyDescent="0.25">
      <c r="A1478" s="45"/>
      <c r="B1478" s="46"/>
      <c r="C1478" s="43"/>
      <c r="D1478" s="43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</row>
    <row r="1479" spans="1:23" ht="13.2" x14ac:dyDescent="0.25">
      <c r="A1479" s="45"/>
      <c r="B1479" s="46"/>
      <c r="C1479" s="43"/>
      <c r="D1479" s="43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</row>
    <row r="1480" spans="1:23" ht="13.2" x14ac:dyDescent="0.25">
      <c r="A1480" s="45"/>
      <c r="B1480" s="46"/>
      <c r="C1480" s="43"/>
      <c r="D1480" s="43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</row>
    <row r="1481" spans="1:23" ht="13.2" x14ac:dyDescent="0.25">
      <c r="A1481" s="45"/>
      <c r="B1481" s="46"/>
      <c r="C1481" s="43"/>
      <c r="D1481" s="43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</row>
    <row r="1482" spans="1:23" ht="13.2" x14ac:dyDescent="0.25">
      <c r="A1482" s="45"/>
      <c r="B1482" s="46"/>
      <c r="C1482" s="43"/>
      <c r="D1482" s="43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</row>
    <row r="1483" spans="1:23" ht="13.2" x14ac:dyDescent="0.25">
      <c r="A1483" s="45"/>
      <c r="B1483" s="46"/>
      <c r="C1483" s="43"/>
      <c r="D1483" s="43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</row>
    <row r="1484" spans="1:23" ht="13.2" x14ac:dyDescent="0.25">
      <c r="A1484" s="45"/>
      <c r="B1484" s="46"/>
      <c r="C1484" s="43"/>
      <c r="D1484" s="43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</row>
    <row r="1485" spans="1:23" ht="13.2" x14ac:dyDescent="0.25">
      <c r="A1485" s="45"/>
      <c r="B1485" s="46"/>
      <c r="C1485" s="43"/>
      <c r="D1485" s="43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</row>
    <row r="1486" spans="1:23" ht="13.2" x14ac:dyDescent="0.25">
      <c r="A1486" s="45"/>
      <c r="B1486" s="46"/>
      <c r="C1486" s="43"/>
      <c r="D1486" s="43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</row>
    <row r="1487" spans="1:23" ht="13.2" x14ac:dyDescent="0.25">
      <c r="A1487" s="45"/>
      <c r="B1487" s="46"/>
      <c r="C1487" s="43"/>
      <c r="D1487" s="43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</row>
    <row r="1488" spans="1:23" ht="13.2" x14ac:dyDescent="0.25">
      <c r="A1488" s="45"/>
      <c r="B1488" s="46"/>
      <c r="C1488" s="43"/>
      <c r="D1488" s="43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</row>
    <row r="1489" spans="1:23" ht="13.2" x14ac:dyDescent="0.25">
      <c r="A1489" s="45"/>
      <c r="B1489" s="46"/>
      <c r="C1489" s="43"/>
      <c r="D1489" s="43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</row>
    <row r="1490" spans="1:23" ht="13.2" x14ac:dyDescent="0.25">
      <c r="A1490" s="45"/>
      <c r="B1490" s="46"/>
      <c r="C1490" s="43"/>
      <c r="D1490" s="43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</row>
    <row r="1491" spans="1:23" ht="13.2" x14ac:dyDescent="0.25">
      <c r="A1491" s="45"/>
      <c r="B1491" s="46"/>
      <c r="C1491" s="43"/>
      <c r="D1491" s="43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</row>
    <row r="1492" spans="1:23" ht="13.2" x14ac:dyDescent="0.25">
      <c r="A1492" s="45"/>
      <c r="B1492" s="46"/>
      <c r="C1492" s="43"/>
      <c r="D1492" s="43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</row>
    <row r="1493" spans="1:23" ht="13.2" x14ac:dyDescent="0.25">
      <c r="A1493" s="45"/>
      <c r="B1493" s="46"/>
      <c r="C1493" s="43"/>
      <c r="D1493" s="43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</row>
    <row r="1494" spans="1:23" ht="13.2" x14ac:dyDescent="0.25">
      <c r="A1494" s="45"/>
      <c r="B1494" s="46"/>
      <c r="C1494" s="43"/>
      <c r="D1494" s="43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</row>
    <row r="1495" spans="1:23" ht="13.2" x14ac:dyDescent="0.25">
      <c r="A1495" s="45"/>
      <c r="B1495" s="46"/>
      <c r="C1495" s="43"/>
      <c r="D1495" s="43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</row>
    <row r="1496" spans="1:23" ht="13.2" x14ac:dyDescent="0.25">
      <c r="A1496" s="45"/>
      <c r="B1496" s="46"/>
      <c r="C1496" s="43"/>
      <c r="D1496" s="43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</row>
    <row r="1497" spans="1:23" ht="13.2" x14ac:dyDescent="0.25">
      <c r="A1497" s="45"/>
      <c r="B1497" s="46"/>
      <c r="C1497" s="43"/>
      <c r="D1497" s="43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</row>
    <row r="1498" spans="1:23" ht="13.2" x14ac:dyDescent="0.25">
      <c r="A1498" s="45"/>
      <c r="B1498" s="46"/>
      <c r="C1498" s="43"/>
      <c r="D1498" s="43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</row>
    <row r="1499" spans="1:23" ht="13.2" x14ac:dyDescent="0.25">
      <c r="A1499" s="45"/>
      <c r="B1499" s="46"/>
      <c r="C1499" s="43"/>
      <c r="D1499" s="43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</row>
    <row r="1500" spans="1:23" ht="13.2" x14ac:dyDescent="0.25">
      <c r="A1500" s="45"/>
      <c r="B1500" s="46"/>
      <c r="C1500" s="43"/>
      <c r="D1500" s="43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</row>
    <row r="1501" spans="1:23" ht="13.2" x14ac:dyDescent="0.25">
      <c r="A1501" s="45"/>
      <c r="B1501" s="46"/>
      <c r="C1501" s="43"/>
      <c r="D1501" s="43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</row>
    <row r="1502" spans="1:23" ht="13.2" x14ac:dyDescent="0.25">
      <c r="A1502" s="45"/>
      <c r="B1502" s="46"/>
      <c r="C1502" s="43"/>
      <c r="D1502" s="43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</row>
    <row r="1503" spans="1:23" ht="13.2" x14ac:dyDescent="0.25">
      <c r="A1503" s="45"/>
      <c r="B1503" s="46"/>
      <c r="C1503" s="43"/>
      <c r="D1503" s="43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</row>
    <row r="1504" spans="1:23" ht="13.2" x14ac:dyDescent="0.25">
      <c r="A1504" s="45"/>
      <c r="B1504" s="46"/>
      <c r="C1504" s="43"/>
      <c r="D1504" s="43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</row>
    <row r="1505" spans="1:23" ht="13.2" x14ac:dyDescent="0.25">
      <c r="A1505" s="45"/>
      <c r="B1505" s="46"/>
      <c r="C1505" s="43"/>
      <c r="D1505" s="43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</row>
    <row r="1506" spans="1:23" ht="13.2" x14ac:dyDescent="0.25">
      <c r="A1506" s="45"/>
      <c r="B1506" s="46"/>
      <c r="C1506" s="43"/>
      <c r="D1506" s="43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</row>
    <row r="1507" spans="1:23" ht="13.2" x14ac:dyDescent="0.25">
      <c r="A1507" s="45"/>
      <c r="B1507" s="46"/>
      <c r="C1507" s="43"/>
      <c r="D1507" s="43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</row>
    <row r="1508" spans="1:23" ht="13.2" x14ac:dyDescent="0.25">
      <c r="A1508" s="45"/>
      <c r="B1508" s="46"/>
      <c r="C1508" s="43"/>
      <c r="D1508" s="43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</row>
    <row r="1509" spans="1:23" ht="13.2" x14ac:dyDescent="0.25">
      <c r="A1509" s="45"/>
      <c r="B1509" s="46"/>
      <c r="C1509" s="43"/>
      <c r="D1509" s="43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</row>
    <row r="1510" spans="1:23" ht="13.2" x14ac:dyDescent="0.25">
      <c r="A1510" s="45"/>
      <c r="B1510" s="46"/>
      <c r="C1510" s="43"/>
      <c r="D1510" s="43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</row>
    <row r="1511" spans="1:23" ht="13.2" x14ac:dyDescent="0.25">
      <c r="A1511" s="45"/>
      <c r="B1511" s="46"/>
      <c r="C1511" s="43"/>
      <c r="D1511" s="43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</row>
    <row r="1512" spans="1:23" ht="13.2" x14ac:dyDescent="0.25">
      <c r="A1512" s="45"/>
      <c r="B1512" s="46"/>
      <c r="C1512" s="43"/>
      <c r="D1512" s="43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</row>
    <row r="1513" spans="1:23" ht="13.2" x14ac:dyDescent="0.25">
      <c r="A1513" s="45"/>
      <c r="B1513" s="46"/>
      <c r="C1513" s="43"/>
      <c r="D1513" s="43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</row>
    <row r="1514" spans="1:23" ht="13.2" x14ac:dyDescent="0.25">
      <c r="A1514" s="45"/>
      <c r="B1514" s="46"/>
      <c r="C1514" s="43"/>
      <c r="D1514" s="43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</row>
    <row r="1515" spans="1:23" ht="13.2" x14ac:dyDescent="0.25">
      <c r="A1515" s="45"/>
      <c r="B1515" s="46"/>
      <c r="C1515" s="43"/>
      <c r="D1515" s="43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</row>
    <row r="1516" spans="1:23" ht="13.2" x14ac:dyDescent="0.25">
      <c r="A1516" s="45"/>
      <c r="B1516" s="46"/>
      <c r="C1516" s="43"/>
      <c r="D1516" s="43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</row>
    <row r="1517" spans="1:23" ht="13.2" x14ac:dyDescent="0.25">
      <c r="A1517" s="45"/>
      <c r="B1517" s="46"/>
      <c r="C1517" s="43"/>
      <c r="D1517" s="43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</row>
    <row r="1518" spans="1:23" ht="13.2" x14ac:dyDescent="0.25">
      <c r="A1518" s="45"/>
      <c r="B1518" s="46"/>
      <c r="C1518" s="43"/>
      <c r="D1518" s="43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</row>
    <row r="1519" spans="1:23" ht="13.2" x14ac:dyDescent="0.25">
      <c r="A1519" s="45"/>
      <c r="B1519" s="46"/>
      <c r="C1519" s="43"/>
      <c r="D1519" s="43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</row>
    <row r="1520" spans="1:23" ht="13.2" x14ac:dyDescent="0.25">
      <c r="A1520" s="45"/>
      <c r="B1520" s="46"/>
      <c r="C1520" s="43"/>
      <c r="D1520" s="43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</row>
    <row r="1521" spans="1:23" ht="13.2" x14ac:dyDescent="0.25">
      <c r="A1521" s="45"/>
      <c r="B1521" s="46"/>
      <c r="C1521" s="43"/>
      <c r="D1521" s="43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</row>
    <row r="1522" spans="1:23" ht="13.2" x14ac:dyDescent="0.25">
      <c r="A1522" s="45"/>
      <c r="B1522" s="46"/>
      <c r="C1522" s="43"/>
      <c r="D1522" s="43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</row>
    <row r="1523" spans="1:23" ht="13.2" x14ac:dyDescent="0.25">
      <c r="A1523" s="45"/>
      <c r="B1523" s="46"/>
      <c r="C1523" s="43"/>
      <c r="D1523" s="43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</row>
    <row r="1524" spans="1:23" ht="13.2" x14ac:dyDescent="0.25">
      <c r="A1524" s="45"/>
      <c r="B1524" s="46"/>
      <c r="C1524" s="43"/>
      <c r="D1524" s="43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</row>
    <row r="1525" spans="1:23" ht="13.2" x14ac:dyDescent="0.25">
      <c r="A1525" s="45"/>
      <c r="B1525" s="46"/>
      <c r="C1525" s="43"/>
      <c r="D1525" s="43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</row>
    <row r="1526" spans="1:23" ht="13.2" x14ac:dyDescent="0.25">
      <c r="A1526" s="45"/>
      <c r="B1526" s="46"/>
      <c r="C1526" s="43"/>
      <c r="D1526" s="43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</row>
    <row r="1527" spans="1:23" ht="13.2" x14ac:dyDescent="0.25">
      <c r="A1527" s="45"/>
      <c r="B1527" s="46"/>
      <c r="C1527" s="43"/>
      <c r="D1527" s="43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</row>
    <row r="1528" spans="1:23" ht="13.2" x14ac:dyDescent="0.25">
      <c r="A1528" s="45"/>
      <c r="B1528" s="46"/>
      <c r="C1528" s="43"/>
      <c r="D1528" s="43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</row>
    <row r="1529" spans="1:23" ht="13.2" x14ac:dyDescent="0.25">
      <c r="A1529" s="45"/>
      <c r="B1529" s="46"/>
      <c r="C1529" s="43"/>
      <c r="D1529" s="43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</row>
    <row r="1530" spans="1:23" ht="13.2" x14ac:dyDescent="0.25">
      <c r="A1530" s="45"/>
      <c r="B1530" s="46"/>
      <c r="C1530" s="43"/>
      <c r="D1530" s="43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</row>
    <row r="1531" spans="1:23" ht="13.2" x14ac:dyDescent="0.25">
      <c r="A1531" s="45"/>
      <c r="B1531" s="46"/>
      <c r="C1531" s="43"/>
      <c r="D1531" s="43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</row>
    <row r="1532" spans="1:23" ht="13.2" x14ac:dyDescent="0.25">
      <c r="A1532" s="45"/>
      <c r="B1532" s="46"/>
      <c r="C1532" s="43"/>
      <c r="D1532" s="43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</row>
    <row r="1533" spans="1:23" ht="13.2" x14ac:dyDescent="0.25">
      <c r="A1533" s="45"/>
      <c r="B1533" s="46"/>
      <c r="C1533" s="43"/>
      <c r="D1533" s="43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</row>
    <row r="1534" spans="1:23" ht="13.2" x14ac:dyDescent="0.25">
      <c r="A1534" s="45"/>
      <c r="B1534" s="46"/>
      <c r="C1534" s="43"/>
      <c r="D1534" s="43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</row>
    <row r="1535" spans="1:23" ht="13.2" x14ac:dyDescent="0.25">
      <c r="A1535" s="45"/>
      <c r="B1535" s="46"/>
      <c r="C1535" s="43"/>
      <c r="D1535" s="43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</row>
    <row r="1536" spans="1:23" ht="13.2" x14ac:dyDescent="0.25">
      <c r="A1536" s="45"/>
      <c r="B1536" s="46"/>
      <c r="C1536" s="43"/>
      <c r="D1536" s="43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</row>
    <row r="1537" spans="1:23" ht="13.2" x14ac:dyDescent="0.25">
      <c r="A1537" s="45"/>
      <c r="B1537" s="46"/>
      <c r="C1537" s="43"/>
      <c r="D1537" s="43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</row>
    <row r="1538" spans="1:23" ht="13.2" x14ac:dyDescent="0.25">
      <c r="A1538" s="45"/>
      <c r="B1538" s="46"/>
      <c r="C1538" s="43"/>
      <c r="D1538" s="43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</row>
    <row r="1539" spans="1:23" ht="13.2" x14ac:dyDescent="0.25">
      <c r="A1539" s="45"/>
      <c r="B1539" s="46"/>
      <c r="C1539" s="43"/>
      <c r="D1539" s="43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</row>
    <row r="1540" spans="1:23" ht="13.2" x14ac:dyDescent="0.25">
      <c r="A1540" s="45"/>
      <c r="B1540" s="46"/>
      <c r="C1540" s="43"/>
      <c r="D1540" s="43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</row>
    <row r="1541" spans="1:23" ht="13.2" x14ac:dyDescent="0.25">
      <c r="A1541" s="45"/>
      <c r="B1541" s="46"/>
      <c r="C1541" s="43"/>
      <c r="D1541" s="43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</row>
    <row r="1542" spans="1:23" ht="13.2" x14ac:dyDescent="0.25">
      <c r="A1542" s="45"/>
      <c r="B1542" s="46"/>
      <c r="C1542" s="43"/>
      <c r="D1542" s="43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</row>
    <row r="1543" spans="1:23" ht="13.2" x14ac:dyDescent="0.25">
      <c r="A1543" s="45"/>
      <c r="B1543" s="46"/>
      <c r="C1543" s="43"/>
      <c r="D1543" s="43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</row>
    <row r="1544" spans="1:23" ht="13.2" x14ac:dyDescent="0.25">
      <c r="A1544" s="45"/>
      <c r="B1544" s="46"/>
      <c r="C1544" s="43"/>
      <c r="D1544" s="43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</row>
    <row r="1545" spans="1:23" ht="13.2" x14ac:dyDescent="0.25">
      <c r="A1545" s="45"/>
      <c r="B1545" s="46"/>
      <c r="C1545" s="43"/>
      <c r="D1545" s="43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</row>
    <row r="1546" spans="1:23" ht="13.2" x14ac:dyDescent="0.25">
      <c r="A1546" s="45"/>
      <c r="B1546" s="46"/>
      <c r="C1546" s="43"/>
      <c r="D1546" s="43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</row>
    <row r="1547" spans="1:23" ht="13.2" x14ac:dyDescent="0.25">
      <c r="A1547" s="45"/>
      <c r="B1547" s="46"/>
      <c r="C1547" s="43"/>
      <c r="D1547" s="43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</row>
    <row r="1548" spans="1:23" ht="13.2" x14ac:dyDescent="0.25">
      <c r="A1548" s="45"/>
      <c r="B1548" s="46"/>
      <c r="C1548" s="43"/>
      <c r="D1548" s="43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</row>
    <row r="1549" spans="1:23" ht="13.2" x14ac:dyDescent="0.25">
      <c r="A1549" s="45"/>
      <c r="B1549" s="46"/>
      <c r="C1549" s="43"/>
      <c r="D1549" s="43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</row>
    <row r="1550" spans="1:23" ht="13.2" x14ac:dyDescent="0.25">
      <c r="A1550" s="45"/>
      <c r="B1550" s="46"/>
      <c r="C1550" s="43"/>
      <c r="D1550" s="43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</row>
    <row r="1551" spans="1:23" ht="13.2" x14ac:dyDescent="0.25">
      <c r="A1551" s="45"/>
      <c r="B1551" s="46"/>
      <c r="C1551" s="43"/>
      <c r="D1551" s="43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</row>
    <row r="1552" spans="1:23" ht="13.2" x14ac:dyDescent="0.25">
      <c r="A1552" s="45"/>
      <c r="B1552" s="46"/>
      <c r="C1552" s="43"/>
      <c r="D1552" s="43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</row>
    <row r="1553" spans="1:23" ht="13.2" x14ac:dyDescent="0.25">
      <c r="A1553" s="45"/>
      <c r="B1553" s="46"/>
      <c r="C1553" s="43"/>
      <c r="D1553" s="43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</row>
    <row r="1554" spans="1:23" ht="13.2" x14ac:dyDescent="0.25">
      <c r="A1554" s="45"/>
      <c r="B1554" s="46"/>
      <c r="C1554" s="43"/>
      <c r="D1554" s="43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</row>
    <row r="1555" spans="1:23" ht="13.2" x14ac:dyDescent="0.25">
      <c r="A1555" s="45"/>
      <c r="B1555" s="46"/>
      <c r="C1555" s="43"/>
      <c r="D1555" s="43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</row>
    <row r="1556" spans="1:23" ht="13.2" x14ac:dyDescent="0.25">
      <c r="A1556" s="45"/>
      <c r="B1556" s="46"/>
      <c r="C1556" s="43"/>
      <c r="D1556" s="43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</row>
    <row r="1557" spans="1:23" ht="13.2" x14ac:dyDescent="0.25">
      <c r="A1557" s="45"/>
      <c r="B1557" s="46"/>
      <c r="C1557" s="43"/>
      <c r="D1557" s="43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</row>
    <row r="1558" spans="1:23" ht="13.2" x14ac:dyDescent="0.25">
      <c r="A1558" s="45"/>
      <c r="B1558" s="46"/>
      <c r="C1558" s="43"/>
      <c r="D1558" s="43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</row>
    <row r="1559" spans="1:23" ht="13.2" x14ac:dyDescent="0.25">
      <c r="A1559" s="45"/>
      <c r="B1559" s="46"/>
      <c r="C1559" s="43"/>
      <c r="D1559" s="43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</row>
    <row r="1560" spans="1:23" ht="13.2" x14ac:dyDescent="0.25">
      <c r="A1560" s="45"/>
      <c r="B1560" s="46"/>
      <c r="C1560" s="43"/>
      <c r="D1560" s="43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</row>
    <row r="1561" spans="1:23" ht="13.2" x14ac:dyDescent="0.25">
      <c r="A1561" s="45"/>
      <c r="B1561" s="46"/>
      <c r="C1561" s="43"/>
      <c r="D1561" s="43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</row>
    <row r="1562" spans="1:23" ht="13.2" x14ac:dyDescent="0.25">
      <c r="A1562" s="45"/>
      <c r="B1562" s="46"/>
      <c r="C1562" s="43"/>
      <c r="D1562" s="43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</row>
    <row r="1563" spans="1:23" ht="13.2" x14ac:dyDescent="0.25">
      <c r="A1563" s="45"/>
      <c r="B1563" s="46"/>
      <c r="C1563" s="43"/>
      <c r="D1563" s="43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</row>
    <row r="1564" spans="1:23" ht="13.2" x14ac:dyDescent="0.25">
      <c r="A1564" s="45"/>
      <c r="B1564" s="46"/>
      <c r="C1564" s="43"/>
      <c r="D1564" s="43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</row>
    <row r="1565" spans="1:23" ht="13.2" x14ac:dyDescent="0.25">
      <c r="A1565" s="45"/>
      <c r="B1565" s="46"/>
      <c r="C1565" s="43"/>
      <c r="D1565" s="43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</row>
    <row r="1566" spans="1:23" ht="13.2" x14ac:dyDescent="0.25">
      <c r="A1566" s="45"/>
      <c r="B1566" s="46"/>
      <c r="C1566" s="43"/>
      <c r="D1566" s="43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</row>
    <row r="1567" spans="1:23" ht="13.2" x14ac:dyDescent="0.25">
      <c r="A1567" s="45"/>
      <c r="B1567" s="46"/>
      <c r="C1567" s="43"/>
      <c r="D1567" s="43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</row>
    <row r="1568" spans="1:23" ht="13.2" x14ac:dyDescent="0.25">
      <c r="A1568" s="45"/>
      <c r="B1568" s="46"/>
      <c r="C1568" s="43"/>
      <c r="D1568" s="43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</row>
    <row r="1569" spans="1:23" ht="13.2" x14ac:dyDescent="0.25">
      <c r="A1569" s="45"/>
      <c r="B1569" s="46"/>
      <c r="C1569" s="43"/>
      <c r="D1569" s="43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</row>
    <row r="1570" spans="1:23" ht="13.2" x14ac:dyDescent="0.25">
      <c r="A1570" s="45"/>
      <c r="B1570" s="46"/>
      <c r="C1570" s="43"/>
      <c r="D1570" s="43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</row>
    <row r="1571" spans="1:23" ht="13.2" x14ac:dyDescent="0.25">
      <c r="A1571" s="45"/>
      <c r="B1571" s="46"/>
      <c r="C1571" s="43"/>
      <c r="D1571" s="43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</row>
    <row r="1572" spans="1:23" ht="13.2" x14ac:dyDescent="0.25">
      <c r="A1572" s="45"/>
      <c r="B1572" s="46"/>
      <c r="C1572" s="43"/>
      <c r="D1572" s="43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</row>
    <row r="1573" spans="1:23" ht="13.2" x14ac:dyDescent="0.25">
      <c r="A1573" s="45"/>
      <c r="B1573" s="46"/>
      <c r="C1573" s="43"/>
      <c r="D1573" s="43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</row>
    <row r="1574" spans="1:23" ht="13.2" x14ac:dyDescent="0.25">
      <c r="A1574" s="45"/>
      <c r="B1574" s="46"/>
      <c r="C1574" s="43"/>
      <c r="D1574" s="43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</row>
    <row r="1575" spans="1:23" ht="13.2" x14ac:dyDescent="0.25">
      <c r="A1575" s="45"/>
      <c r="B1575" s="46"/>
      <c r="C1575" s="43"/>
      <c r="D1575" s="43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</row>
    <row r="1576" spans="1:23" ht="13.2" x14ac:dyDescent="0.25">
      <c r="A1576" s="45"/>
      <c r="B1576" s="46"/>
      <c r="C1576" s="43"/>
      <c r="D1576" s="43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</row>
    <row r="1577" spans="1:23" ht="13.2" x14ac:dyDescent="0.25">
      <c r="A1577" s="45"/>
      <c r="B1577" s="46"/>
      <c r="C1577" s="43"/>
      <c r="D1577" s="43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</row>
    <row r="1578" spans="1:23" ht="13.2" x14ac:dyDescent="0.25">
      <c r="A1578" s="45"/>
      <c r="B1578" s="46"/>
      <c r="C1578" s="43"/>
      <c r="D1578" s="43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</row>
    <row r="1579" spans="1:23" ht="13.2" x14ac:dyDescent="0.25">
      <c r="A1579" s="45"/>
      <c r="B1579" s="46"/>
      <c r="C1579" s="43"/>
      <c r="D1579" s="43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</row>
    <row r="1580" spans="1:23" ht="13.2" x14ac:dyDescent="0.25">
      <c r="A1580" s="45"/>
      <c r="B1580" s="46"/>
      <c r="C1580" s="43"/>
      <c r="D1580" s="43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</row>
    <row r="1581" spans="1:23" ht="13.2" x14ac:dyDescent="0.25">
      <c r="A1581" s="45"/>
      <c r="B1581" s="46"/>
      <c r="C1581" s="43"/>
      <c r="D1581" s="43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</row>
    <row r="1582" spans="1:23" ht="13.2" x14ac:dyDescent="0.25">
      <c r="A1582" s="45"/>
      <c r="B1582" s="46"/>
      <c r="C1582" s="43"/>
      <c r="D1582" s="43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</row>
    <row r="1583" spans="1:23" ht="13.2" x14ac:dyDescent="0.25">
      <c r="A1583" s="45"/>
      <c r="B1583" s="46"/>
      <c r="C1583" s="43"/>
      <c r="D1583" s="43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</row>
    <row r="1584" spans="1:23" ht="13.2" x14ac:dyDescent="0.25">
      <c r="A1584" s="45"/>
      <c r="B1584" s="46"/>
      <c r="C1584" s="43"/>
      <c r="D1584" s="43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</row>
    <row r="1585" spans="1:23" ht="13.2" x14ac:dyDescent="0.25">
      <c r="A1585" s="45"/>
      <c r="B1585" s="46"/>
      <c r="C1585" s="43"/>
      <c r="D1585" s="43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</row>
    <row r="1586" spans="1:23" ht="13.2" x14ac:dyDescent="0.25">
      <c r="A1586" s="45"/>
      <c r="B1586" s="46"/>
      <c r="C1586" s="43"/>
      <c r="D1586" s="43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</row>
    <row r="1587" spans="1:23" ht="13.2" x14ac:dyDescent="0.25">
      <c r="A1587" s="45"/>
      <c r="B1587" s="46"/>
      <c r="C1587" s="43"/>
      <c r="D1587" s="43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</row>
    <row r="1588" spans="1:23" ht="13.2" x14ac:dyDescent="0.25">
      <c r="A1588" s="45"/>
      <c r="B1588" s="46"/>
      <c r="C1588" s="43"/>
      <c r="D1588" s="43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</row>
    <row r="1589" spans="1:23" ht="13.2" x14ac:dyDescent="0.25">
      <c r="A1589" s="45"/>
      <c r="B1589" s="46"/>
      <c r="C1589" s="43"/>
      <c r="D1589" s="43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</row>
    <row r="1590" spans="1:23" ht="13.2" x14ac:dyDescent="0.25">
      <c r="A1590" s="45"/>
      <c r="B1590" s="46"/>
      <c r="C1590" s="43"/>
      <c r="D1590" s="43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</row>
    <row r="1591" spans="1:23" ht="13.2" x14ac:dyDescent="0.25">
      <c r="A1591" s="45"/>
      <c r="B1591" s="46"/>
      <c r="C1591" s="43"/>
      <c r="D1591" s="43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</row>
    <row r="1592" spans="1:23" ht="13.2" x14ac:dyDescent="0.25">
      <c r="A1592" s="45"/>
      <c r="B1592" s="46"/>
      <c r="C1592" s="43"/>
      <c r="D1592" s="43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</row>
    <row r="1593" spans="1:23" ht="13.2" x14ac:dyDescent="0.25">
      <c r="A1593" s="45"/>
      <c r="B1593" s="46"/>
      <c r="C1593" s="43"/>
      <c r="D1593" s="43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</row>
    <row r="1594" spans="1:23" ht="13.2" x14ac:dyDescent="0.25">
      <c r="A1594" s="45"/>
      <c r="B1594" s="46"/>
      <c r="C1594" s="43"/>
      <c r="D1594" s="43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</row>
    <row r="1595" spans="1:23" ht="13.2" x14ac:dyDescent="0.25">
      <c r="A1595" s="45"/>
      <c r="B1595" s="46"/>
      <c r="C1595" s="43"/>
      <c r="D1595" s="43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</row>
    <row r="1596" spans="1:23" ht="13.2" x14ac:dyDescent="0.25">
      <c r="A1596" s="45"/>
      <c r="B1596" s="46"/>
      <c r="C1596" s="43"/>
      <c r="D1596" s="43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</row>
    <row r="1597" spans="1:23" ht="13.2" x14ac:dyDescent="0.25">
      <c r="A1597" s="45"/>
      <c r="B1597" s="46"/>
      <c r="C1597" s="43"/>
      <c r="D1597" s="43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</row>
    <row r="1598" spans="1:23" ht="13.2" x14ac:dyDescent="0.25">
      <c r="A1598" s="45"/>
      <c r="B1598" s="46"/>
      <c r="C1598" s="43"/>
      <c r="D1598" s="43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</row>
    <row r="1599" spans="1:23" ht="13.2" x14ac:dyDescent="0.25">
      <c r="A1599" s="45"/>
      <c r="B1599" s="46"/>
      <c r="C1599" s="43"/>
      <c r="D1599" s="43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</row>
    <row r="1600" spans="1:23" ht="13.2" x14ac:dyDescent="0.25">
      <c r="A1600" s="45"/>
      <c r="B1600" s="46"/>
      <c r="C1600" s="43"/>
      <c r="D1600" s="43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</row>
    <row r="1601" spans="1:23" ht="13.2" x14ac:dyDescent="0.25">
      <c r="A1601" s="45"/>
      <c r="B1601" s="46"/>
      <c r="C1601" s="43"/>
      <c r="D1601" s="43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</row>
    <row r="1602" spans="1:23" ht="13.2" x14ac:dyDescent="0.25">
      <c r="A1602" s="45"/>
      <c r="B1602" s="46"/>
      <c r="C1602" s="43"/>
      <c r="D1602" s="43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</row>
    <row r="1603" spans="1:23" ht="13.2" x14ac:dyDescent="0.25">
      <c r="A1603" s="45"/>
      <c r="B1603" s="46"/>
      <c r="C1603" s="43"/>
      <c r="D1603" s="43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</row>
    <row r="1604" spans="1:23" ht="13.2" x14ac:dyDescent="0.25">
      <c r="A1604" s="45"/>
      <c r="B1604" s="46"/>
      <c r="C1604" s="43"/>
      <c r="D1604" s="43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</row>
    <row r="1605" spans="1:23" ht="13.2" x14ac:dyDescent="0.25">
      <c r="A1605" s="45"/>
      <c r="B1605" s="46"/>
      <c r="C1605" s="43"/>
      <c r="D1605" s="43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</row>
    <row r="1606" spans="1:23" ht="13.2" x14ac:dyDescent="0.25">
      <c r="A1606" s="45"/>
      <c r="B1606" s="46"/>
      <c r="C1606" s="43"/>
      <c r="D1606" s="43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</row>
    <row r="1607" spans="1:23" ht="13.2" x14ac:dyDescent="0.25">
      <c r="A1607" s="45"/>
      <c r="B1607" s="46"/>
      <c r="C1607" s="43"/>
      <c r="D1607" s="43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</row>
    <row r="1608" spans="1:23" ht="13.2" x14ac:dyDescent="0.25">
      <c r="A1608" s="45"/>
      <c r="B1608" s="46"/>
      <c r="C1608" s="43"/>
      <c r="D1608" s="43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</row>
    <row r="1609" spans="1:23" ht="13.2" x14ac:dyDescent="0.25">
      <c r="A1609" s="45"/>
      <c r="B1609" s="46"/>
      <c r="C1609" s="43"/>
      <c r="D1609" s="43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</row>
    <row r="1610" spans="1:23" ht="13.2" x14ac:dyDescent="0.25">
      <c r="A1610" s="45"/>
      <c r="B1610" s="46"/>
      <c r="C1610" s="43"/>
      <c r="D1610" s="43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</row>
    <row r="1611" spans="1:23" ht="13.2" x14ac:dyDescent="0.25">
      <c r="A1611" s="45"/>
      <c r="B1611" s="46"/>
      <c r="C1611" s="43"/>
      <c r="D1611" s="43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</row>
    <row r="1612" spans="1:23" ht="13.2" x14ac:dyDescent="0.25">
      <c r="A1612" s="45"/>
      <c r="B1612" s="46"/>
      <c r="C1612" s="43"/>
      <c r="D1612" s="43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</row>
    <row r="1613" spans="1:23" ht="13.2" x14ac:dyDescent="0.25">
      <c r="A1613" s="45"/>
      <c r="B1613" s="46"/>
      <c r="C1613" s="43"/>
      <c r="D1613" s="43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</row>
    <row r="1614" spans="1:23" ht="13.2" x14ac:dyDescent="0.25">
      <c r="A1614" s="45"/>
      <c r="B1614" s="46"/>
      <c r="C1614" s="43"/>
      <c r="D1614" s="43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</row>
    <row r="1615" spans="1:23" ht="13.2" x14ac:dyDescent="0.25">
      <c r="A1615" s="45"/>
      <c r="B1615" s="46"/>
      <c r="C1615" s="43"/>
      <c r="D1615" s="43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</row>
    <row r="1616" spans="1:23" ht="13.2" x14ac:dyDescent="0.25">
      <c r="A1616" s="45"/>
      <c r="B1616" s="46"/>
      <c r="C1616" s="43"/>
      <c r="D1616" s="43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</row>
    <row r="1617" spans="1:23" ht="13.2" x14ac:dyDescent="0.25">
      <c r="A1617" s="45"/>
      <c r="B1617" s="46"/>
      <c r="C1617" s="43"/>
      <c r="D1617" s="43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</row>
    <row r="1618" spans="1:23" ht="13.2" x14ac:dyDescent="0.25">
      <c r="A1618" s="45"/>
      <c r="B1618" s="46"/>
      <c r="C1618" s="43"/>
      <c r="D1618" s="43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</row>
    <row r="1619" spans="1:23" ht="13.2" x14ac:dyDescent="0.25">
      <c r="A1619" s="45"/>
      <c r="B1619" s="46"/>
      <c r="C1619" s="43"/>
      <c r="D1619" s="43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</row>
    <row r="1620" spans="1:23" ht="13.2" x14ac:dyDescent="0.25">
      <c r="A1620" s="45"/>
      <c r="B1620" s="46"/>
      <c r="C1620" s="43"/>
      <c r="D1620" s="43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</row>
    <row r="1621" spans="1:23" ht="13.2" x14ac:dyDescent="0.25">
      <c r="A1621" s="45"/>
      <c r="B1621" s="46"/>
      <c r="C1621" s="43"/>
      <c r="D1621" s="43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</row>
    <row r="1622" spans="1:23" ht="13.2" x14ac:dyDescent="0.25">
      <c r="A1622" s="45"/>
      <c r="B1622" s="46"/>
      <c r="C1622" s="43"/>
      <c r="D1622" s="43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</row>
    <row r="1623" spans="1:23" ht="13.2" x14ac:dyDescent="0.25">
      <c r="A1623" s="45"/>
      <c r="B1623" s="46"/>
      <c r="C1623" s="43"/>
      <c r="D1623" s="43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</row>
    <row r="1624" spans="1:23" ht="13.2" x14ac:dyDescent="0.25">
      <c r="A1624" s="45"/>
      <c r="B1624" s="46"/>
      <c r="C1624" s="43"/>
      <c r="D1624" s="43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</row>
    <row r="1625" spans="1:23" ht="13.2" x14ac:dyDescent="0.25">
      <c r="A1625" s="45"/>
      <c r="B1625" s="46"/>
      <c r="C1625" s="43"/>
      <c r="D1625" s="43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</row>
    <row r="1626" spans="1:23" ht="13.2" x14ac:dyDescent="0.25">
      <c r="A1626" s="45"/>
      <c r="B1626" s="46"/>
      <c r="C1626" s="43"/>
      <c r="D1626" s="43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</row>
    <row r="1627" spans="1:23" ht="13.2" x14ac:dyDescent="0.25">
      <c r="A1627" s="45"/>
      <c r="B1627" s="46"/>
      <c r="C1627" s="43"/>
      <c r="D1627" s="43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</row>
    <row r="1628" spans="1:23" ht="13.2" x14ac:dyDescent="0.25">
      <c r="A1628" s="45"/>
      <c r="B1628" s="46"/>
      <c r="C1628" s="43"/>
      <c r="D1628" s="43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</row>
    <row r="1629" spans="1:23" ht="13.2" x14ac:dyDescent="0.25">
      <c r="A1629" s="45"/>
      <c r="B1629" s="46"/>
      <c r="C1629" s="43"/>
      <c r="D1629" s="43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</row>
    <row r="1630" spans="1:23" ht="13.2" x14ac:dyDescent="0.25">
      <c r="A1630" s="45"/>
      <c r="B1630" s="46"/>
      <c r="C1630" s="43"/>
      <c r="D1630" s="43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</row>
    <row r="1631" spans="1:23" ht="13.2" x14ac:dyDescent="0.25">
      <c r="A1631" s="45"/>
      <c r="B1631" s="46"/>
      <c r="C1631" s="43"/>
      <c r="D1631" s="43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</row>
    <row r="1632" spans="1:23" ht="13.2" x14ac:dyDescent="0.25">
      <c r="A1632" s="45"/>
      <c r="B1632" s="46"/>
      <c r="C1632" s="43"/>
      <c r="D1632" s="43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</row>
    <row r="1633" spans="1:23" ht="13.2" x14ac:dyDescent="0.25">
      <c r="A1633" s="45"/>
      <c r="B1633" s="46"/>
      <c r="C1633" s="43"/>
      <c r="D1633" s="43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</row>
    <row r="1634" spans="1:23" ht="13.2" x14ac:dyDescent="0.25">
      <c r="A1634" s="45"/>
      <c r="B1634" s="46"/>
      <c r="C1634" s="43"/>
      <c r="D1634" s="43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</row>
    <row r="1635" spans="1:23" ht="13.2" x14ac:dyDescent="0.25">
      <c r="A1635" s="45"/>
      <c r="B1635" s="46"/>
      <c r="C1635" s="43"/>
      <c r="D1635" s="43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</row>
    <row r="1636" spans="1:23" ht="13.2" x14ac:dyDescent="0.25">
      <c r="A1636" s="45"/>
      <c r="B1636" s="46"/>
      <c r="C1636" s="43"/>
      <c r="D1636" s="43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</row>
    <row r="1637" spans="1:23" ht="13.2" x14ac:dyDescent="0.25">
      <c r="A1637" s="45"/>
      <c r="B1637" s="46"/>
      <c r="C1637" s="43"/>
      <c r="D1637" s="43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</row>
    <row r="1638" spans="1:23" ht="13.2" x14ac:dyDescent="0.25">
      <c r="A1638" s="45"/>
      <c r="B1638" s="46"/>
      <c r="C1638" s="43"/>
      <c r="D1638" s="43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</row>
    <row r="1639" spans="1:23" ht="13.2" x14ac:dyDescent="0.25">
      <c r="A1639" s="45"/>
      <c r="B1639" s="46"/>
      <c r="C1639" s="43"/>
      <c r="D1639" s="43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</row>
    <row r="1640" spans="1:23" ht="13.2" x14ac:dyDescent="0.25">
      <c r="A1640" s="45"/>
      <c r="B1640" s="46"/>
      <c r="C1640" s="43"/>
      <c r="D1640" s="43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</row>
    <row r="1641" spans="1:23" ht="13.2" x14ac:dyDescent="0.25">
      <c r="A1641" s="45"/>
      <c r="B1641" s="46"/>
      <c r="C1641" s="43"/>
      <c r="D1641" s="43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</row>
    <row r="1642" spans="1:23" ht="13.2" x14ac:dyDescent="0.25">
      <c r="A1642" s="45"/>
      <c r="B1642" s="46"/>
      <c r="C1642" s="43"/>
      <c r="D1642" s="43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</row>
    <row r="1643" spans="1:23" ht="13.2" x14ac:dyDescent="0.25">
      <c r="A1643" s="45"/>
      <c r="B1643" s="46"/>
      <c r="C1643" s="43"/>
      <c r="D1643" s="43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</row>
    <row r="1644" spans="1:23" ht="13.2" x14ac:dyDescent="0.25">
      <c r="A1644" s="45"/>
      <c r="B1644" s="46"/>
      <c r="C1644" s="43"/>
      <c r="D1644" s="43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</row>
    <row r="1645" spans="1:23" ht="13.2" x14ac:dyDescent="0.25">
      <c r="A1645" s="45"/>
      <c r="B1645" s="46"/>
      <c r="C1645" s="43"/>
      <c r="D1645" s="43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</row>
    <row r="1646" spans="1:23" ht="13.2" x14ac:dyDescent="0.25">
      <c r="A1646" s="45"/>
      <c r="B1646" s="46"/>
      <c r="C1646" s="43"/>
      <c r="D1646" s="43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</row>
    <row r="1647" spans="1:23" ht="13.2" x14ac:dyDescent="0.25">
      <c r="A1647" s="45"/>
      <c r="B1647" s="46"/>
      <c r="C1647" s="43"/>
      <c r="D1647" s="43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</row>
    <row r="1648" spans="1:23" ht="13.2" x14ac:dyDescent="0.25">
      <c r="A1648" s="45"/>
      <c r="B1648" s="46"/>
      <c r="C1648" s="43"/>
      <c r="D1648" s="43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</row>
    <row r="1649" spans="1:23" ht="13.2" x14ac:dyDescent="0.25">
      <c r="A1649" s="45"/>
      <c r="B1649" s="46"/>
      <c r="C1649" s="43"/>
      <c r="D1649" s="43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</row>
    <row r="1650" spans="1:23" ht="13.2" x14ac:dyDescent="0.25">
      <c r="A1650" s="45"/>
      <c r="B1650" s="46"/>
      <c r="C1650" s="43"/>
      <c r="D1650" s="43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</row>
    <row r="1651" spans="1:23" ht="13.2" x14ac:dyDescent="0.25">
      <c r="A1651" s="45"/>
      <c r="B1651" s="46"/>
      <c r="C1651" s="43"/>
      <c r="D1651" s="43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</row>
    <row r="1652" spans="1:23" ht="13.2" x14ac:dyDescent="0.25">
      <c r="A1652" s="45"/>
      <c r="B1652" s="46"/>
      <c r="C1652" s="43"/>
      <c r="D1652" s="43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</row>
    <row r="1653" spans="1:23" ht="13.2" x14ac:dyDescent="0.25">
      <c r="A1653" s="45"/>
      <c r="B1653" s="46"/>
      <c r="C1653" s="43"/>
      <c r="D1653" s="43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</row>
    <row r="1654" spans="1:23" ht="13.2" x14ac:dyDescent="0.25">
      <c r="A1654" s="45"/>
      <c r="B1654" s="46"/>
      <c r="C1654" s="43"/>
      <c r="D1654" s="43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</row>
    <row r="1655" spans="1:23" ht="13.2" x14ac:dyDescent="0.25">
      <c r="A1655" s="45"/>
      <c r="B1655" s="46"/>
      <c r="C1655" s="43"/>
      <c r="D1655" s="43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</row>
    <row r="1656" spans="1:23" ht="13.2" x14ac:dyDescent="0.25">
      <c r="A1656" s="45"/>
      <c r="B1656" s="46"/>
      <c r="C1656" s="43"/>
      <c r="D1656" s="43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</row>
    <row r="1657" spans="1:23" ht="13.2" x14ac:dyDescent="0.25">
      <c r="A1657" s="45"/>
      <c r="B1657" s="46"/>
      <c r="C1657" s="43"/>
      <c r="D1657" s="43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</row>
    <row r="1658" spans="1:23" ht="13.2" x14ac:dyDescent="0.25">
      <c r="A1658" s="45"/>
      <c r="B1658" s="46"/>
      <c r="C1658" s="43"/>
      <c r="D1658" s="43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</row>
    <row r="1659" spans="1:23" ht="13.2" x14ac:dyDescent="0.25">
      <c r="A1659" s="45"/>
      <c r="B1659" s="46"/>
      <c r="C1659" s="43"/>
      <c r="D1659" s="43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</row>
    <row r="1660" spans="1:23" ht="13.2" x14ac:dyDescent="0.25">
      <c r="A1660" s="45"/>
      <c r="B1660" s="46"/>
      <c r="C1660" s="43"/>
      <c r="D1660" s="43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</row>
    <row r="1661" spans="1:23" ht="13.2" x14ac:dyDescent="0.25">
      <c r="A1661" s="45"/>
      <c r="B1661" s="46"/>
      <c r="C1661" s="43"/>
      <c r="D1661" s="43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</row>
    <row r="1662" spans="1:23" ht="13.2" x14ac:dyDescent="0.25">
      <c r="A1662" s="45"/>
      <c r="B1662" s="46"/>
      <c r="C1662" s="43"/>
      <c r="D1662" s="43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</row>
    <row r="1663" spans="1:23" ht="13.2" x14ac:dyDescent="0.25">
      <c r="A1663" s="45"/>
      <c r="B1663" s="46"/>
      <c r="C1663" s="43"/>
      <c r="D1663" s="43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</row>
    <row r="1664" spans="1:23" ht="13.2" x14ac:dyDescent="0.25">
      <c r="A1664" s="45"/>
      <c r="B1664" s="46"/>
      <c r="C1664" s="43"/>
      <c r="D1664" s="43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</row>
    <row r="1665" spans="1:23" ht="13.2" x14ac:dyDescent="0.25">
      <c r="A1665" s="45"/>
      <c r="B1665" s="46"/>
      <c r="C1665" s="43"/>
      <c r="D1665" s="43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</row>
    <row r="1666" spans="1:23" ht="13.2" x14ac:dyDescent="0.25">
      <c r="A1666" s="45"/>
      <c r="B1666" s="46"/>
      <c r="C1666" s="43"/>
      <c r="D1666" s="43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</row>
    <row r="1667" spans="1:23" ht="13.2" x14ac:dyDescent="0.25">
      <c r="A1667" s="45"/>
      <c r="B1667" s="46"/>
      <c r="C1667" s="43"/>
      <c r="D1667" s="43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</row>
    <row r="1668" spans="1:23" ht="13.2" x14ac:dyDescent="0.25">
      <c r="A1668" s="45"/>
      <c r="B1668" s="46"/>
      <c r="C1668" s="43"/>
      <c r="D1668" s="43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</row>
    <row r="1669" spans="1:23" ht="13.2" x14ac:dyDescent="0.25">
      <c r="A1669" s="45"/>
      <c r="B1669" s="46"/>
      <c r="C1669" s="43"/>
      <c r="D1669" s="43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</row>
    <row r="1670" spans="1:23" ht="13.2" x14ac:dyDescent="0.25">
      <c r="A1670" s="45"/>
      <c r="B1670" s="46"/>
      <c r="C1670" s="43"/>
      <c r="D1670" s="43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</row>
    <row r="1671" spans="1:23" ht="13.2" x14ac:dyDescent="0.25">
      <c r="A1671" s="45"/>
      <c r="B1671" s="46"/>
      <c r="C1671" s="43"/>
      <c r="D1671" s="43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</row>
    <row r="1672" spans="1:23" ht="13.2" x14ac:dyDescent="0.25">
      <c r="A1672" s="45"/>
      <c r="B1672" s="46"/>
      <c r="C1672" s="43"/>
      <c r="D1672" s="43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</row>
    <row r="1673" spans="1:23" ht="13.2" x14ac:dyDescent="0.25">
      <c r="A1673" s="45"/>
      <c r="B1673" s="46"/>
      <c r="C1673" s="43"/>
      <c r="D1673" s="43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</row>
    <row r="1674" spans="1:23" ht="13.2" x14ac:dyDescent="0.25">
      <c r="A1674" s="45"/>
      <c r="B1674" s="46"/>
      <c r="C1674" s="43"/>
      <c r="D1674" s="43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</row>
    <row r="1675" spans="1:23" ht="13.2" x14ac:dyDescent="0.25">
      <c r="A1675" s="45"/>
      <c r="B1675" s="46"/>
      <c r="C1675" s="43"/>
      <c r="D1675" s="43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</row>
    <row r="1676" spans="1:23" ht="13.2" x14ac:dyDescent="0.25">
      <c r="A1676" s="45"/>
      <c r="B1676" s="46"/>
      <c r="C1676" s="43"/>
      <c r="D1676" s="43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</row>
    <row r="1677" spans="1:23" ht="13.2" x14ac:dyDescent="0.25">
      <c r="A1677" s="45"/>
      <c r="B1677" s="46"/>
      <c r="C1677" s="43"/>
      <c r="D1677" s="43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</row>
    <row r="1678" spans="1:23" ht="13.2" x14ac:dyDescent="0.25">
      <c r="A1678" s="45"/>
      <c r="B1678" s="46"/>
      <c r="C1678" s="43"/>
      <c r="D1678" s="43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</row>
    <row r="1679" spans="1:23" ht="13.2" x14ac:dyDescent="0.25">
      <c r="A1679" s="45"/>
      <c r="B1679" s="46"/>
      <c r="C1679" s="43"/>
      <c r="D1679" s="43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</row>
    <row r="1680" spans="1:23" ht="13.2" x14ac:dyDescent="0.25">
      <c r="A1680" s="45"/>
      <c r="B1680" s="46"/>
      <c r="C1680" s="43"/>
      <c r="D1680" s="43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</row>
    <row r="1681" spans="1:23" ht="13.2" x14ac:dyDescent="0.25">
      <c r="A1681" s="45"/>
      <c r="B1681" s="46"/>
      <c r="C1681" s="43"/>
      <c r="D1681" s="43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</row>
    <row r="1682" spans="1:23" ht="13.2" x14ac:dyDescent="0.25">
      <c r="A1682" s="45"/>
      <c r="B1682" s="46"/>
      <c r="C1682" s="43"/>
      <c r="D1682" s="43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</row>
    <row r="1683" spans="1:23" ht="13.2" x14ac:dyDescent="0.25">
      <c r="A1683" s="45"/>
      <c r="B1683" s="46"/>
      <c r="C1683" s="43"/>
      <c r="D1683" s="43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</row>
    <row r="1684" spans="1:23" ht="13.2" x14ac:dyDescent="0.25">
      <c r="A1684" s="45"/>
      <c r="B1684" s="46"/>
      <c r="C1684" s="43"/>
      <c r="D1684" s="43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</row>
    <row r="1685" spans="1:23" ht="13.2" x14ac:dyDescent="0.25">
      <c r="A1685" s="45"/>
      <c r="B1685" s="46"/>
      <c r="C1685" s="43"/>
      <c r="D1685" s="43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</row>
    <row r="1686" spans="1:23" ht="13.2" x14ac:dyDescent="0.25">
      <c r="A1686" s="45"/>
      <c r="B1686" s="46"/>
      <c r="C1686" s="43"/>
      <c r="D1686" s="43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</row>
    <row r="1687" spans="1:23" ht="13.2" x14ac:dyDescent="0.25">
      <c r="A1687" s="45"/>
      <c r="B1687" s="46"/>
      <c r="C1687" s="43"/>
      <c r="D1687" s="43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</row>
    <row r="1688" spans="1:23" ht="13.2" x14ac:dyDescent="0.25">
      <c r="A1688" s="45"/>
      <c r="B1688" s="46"/>
      <c r="C1688" s="43"/>
      <c r="D1688" s="43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</row>
    <row r="1689" spans="1:23" ht="13.2" x14ac:dyDescent="0.25">
      <c r="A1689" s="45"/>
      <c r="B1689" s="46"/>
      <c r="C1689" s="43"/>
      <c r="D1689" s="43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</row>
    <row r="1690" spans="1:23" ht="13.2" x14ac:dyDescent="0.25">
      <c r="A1690" s="45"/>
      <c r="B1690" s="46"/>
      <c r="C1690" s="43"/>
      <c r="D1690" s="43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</row>
    <row r="1691" spans="1:23" ht="13.2" x14ac:dyDescent="0.25">
      <c r="A1691" s="45"/>
      <c r="B1691" s="46"/>
      <c r="C1691" s="43"/>
      <c r="D1691" s="43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</row>
    <row r="1692" spans="1:23" ht="13.2" x14ac:dyDescent="0.25">
      <c r="A1692" s="45"/>
      <c r="B1692" s="46"/>
      <c r="C1692" s="43"/>
      <c r="D1692" s="43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</row>
    <row r="1693" spans="1:23" ht="13.2" x14ac:dyDescent="0.25">
      <c r="A1693" s="45"/>
      <c r="B1693" s="46"/>
      <c r="C1693" s="43"/>
      <c r="D1693" s="43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</row>
    <row r="1694" spans="1:23" ht="13.2" x14ac:dyDescent="0.25">
      <c r="A1694" s="45"/>
      <c r="B1694" s="46"/>
      <c r="C1694" s="43"/>
      <c r="D1694" s="43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</row>
    <row r="1695" spans="1:23" ht="13.2" x14ac:dyDescent="0.25">
      <c r="A1695" s="45"/>
      <c r="B1695" s="46"/>
      <c r="C1695" s="43"/>
      <c r="D1695" s="43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</row>
    <row r="1696" spans="1:23" ht="13.2" x14ac:dyDescent="0.25">
      <c r="A1696" s="45"/>
      <c r="B1696" s="46"/>
      <c r="C1696" s="43"/>
      <c r="D1696" s="43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</row>
    <row r="1697" spans="1:23" ht="13.2" x14ac:dyDescent="0.25">
      <c r="A1697" s="45"/>
      <c r="B1697" s="46"/>
      <c r="C1697" s="43"/>
      <c r="D1697" s="43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</row>
    <row r="1698" spans="1:23" ht="13.2" x14ac:dyDescent="0.25">
      <c r="A1698" s="45"/>
      <c r="B1698" s="46"/>
      <c r="C1698" s="43"/>
      <c r="D1698" s="43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</row>
    <row r="1699" spans="1:23" ht="13.2" x14ac:dyDescent="0.25">
      <c r="A1699" s="45"/>
      <c r="B1699" s="46"/>
      <c r="C1699" s="43"/>
      <c r="D1699" s="43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</row>
    <row r="1700" spans="1:23" ht="13.2" x14ac:dyDescent="0.25">
      <c r="A1700" s="45"/>
      <c r="B1700" s="46"/>
      <c r="C1700" s="43"/>
      <c r="D1700" s="43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</row>
    <row r="1701" spans="1:23" ht="13.2" x14ac:dyDescent="0.25">
      <c r="A1701" s="45"/>
      <c r="B1701" s="46"/>
      <c r="C1701" s="43"/>
      <c r="D1701" s="43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</row>
    <row r="1702" spans="1:23" ht="13.2" x14ac:dyDescent="0.25">
      <c r="A1702" s="45"/>
      <c r="B1702" s="46"/>
      <c r="C1702" s="43"/>
      <c r="D1702" s="43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</row>
    <row r="1703" spans="1:23" ht="13.2" x14ac:dyDescent="0.25">
      <c r="A1703" s="45"/>
      <c r="B1703" s="46"/>
      <c r="C1703" s="43"/>
      <c r="D1703" s="43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</row>
    <row r="1704" spans="1:23" ht="13.2" x14ac:dyDescent="0.25">
      <c r="A1704" s="45"/>
      <c r="B1704" s="46"/>
      <c r="C1704" s="43"/>
      <c r="D1704" s="43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</row>
    <row r="1705" spans="1:23" ht="13.2" x14ac:dyDescent="0.25">
      <c r="A1705" s="45"/>
      <c r="B1705" s="46"/>
      <c r="C1705" s="43"/>
      <c r="D1705" s="43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</row>
    <row r="1706" spans="1:23" ht="13.2" x14ac:dyDescent="0.25">
      <c r="A1706" s="45"/>
      <c r="B1706" s="46"/>
      <c r="C1706" s="43"/>
      <c r="D1706" s="43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</row>
    <row r="1707" spans="1:23" ht="13.2" x14ac:dyDescent="0.25">
      <c r="A1707" s="45"/>
      <c r="B1707" s="46"/>
      <c r="C1707" s="43"/>
      <c r="D1707" s="43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</row>
    <row r="1708" spans="1:23" ht="13.2" x14ac:dyDescent="0.25">
      <c r="A1708" s="45"/>
      <c r="B1708" s="46"/>
      <c r="C1708" s="43"/>
      <c r="D1708" s="43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</row>
    <row r="1709" spans="1:23" ht="13.2" x14ac:dyDescent="0.25">
      <c r="A1709" s="45"/>
      <c r="B1709" s="46"/>
      <c r="C1709" s="43"/>
      <c r="D1709" s="43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</row>
    <row r="1710" spans="1:23" ht="13.2" x14ac:dyDescent="0.25">
      <c r="A1710" s="45"/>
      <c r="B1710" s="46"/>
      <c r="C1710" s="43"/>
      <c r="D1710" s="43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</row>
    <row r="1711" spans="1:23" ht="13.2" x14ac:dyDescent="0.25">
      <c r="A1711" s="45"/>
      <c r="B1711" s="46"/>
      <c r="C1711" s="43"/>
      <c r="D1711" s="43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</row>
    <row r="1712" spans="1:23" ht="13.2" x14ac:dyDescent="0.25">
      <c r="A1712" s="45"/>
      <c r="B1712" s="46"/>
      <c r="C1712" s="43"/>
      <c r="D1712" s="43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</row>
    <row r="1713" spans="1:23" ht="13.2" x14ac:dyDescent="0.25">
      <c r="A1713" s="45"/>
      <c r="B1713" s="46"/>
      <c r="C1713" s="43"/>
      <c r="D1713" s="43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</row>
    <row r="1714" spans="1:23" ht="13.2" x14ac:dyDescent="0.25">
      <c r="A1714" s="45"/>
      <c r="B1714" s="46"/>
      <c r="C1714" s="43"/>
      <c r="D1714" s="43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</row>
    <row r="1715" spans="1:23" ht="13.2" x14ac:dyDescent="0.25">
      <c r="A1715" s="45"/>
      <c r="B1715" s="46"/>
      <c r="C1715" s="43"/>
      <c r="D1715" s="43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</row>
    <row r="1716" spans="1:23" ht="13.2" x14ac:dyDescent="0.25">
      <c r="A1716" s="45"/>
      <c r="B1716" s="46"/>
      <c r="C1716" s="43"/>
      <c r="D1716" s="43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</row>
    <row r="1717" spans="1:23" ht="13.2" x14ac:dyDescent="0.25">
      <c r="A1717" s="45"/>
      <c r="B1717" s="46"/>
      <c r="C1717" s="43"/>
      <c r="D1717" s="43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</row>
    <row r="1718" spans="1:23" ht="13.2" x14ac:dyDescent="0.25">
      <c r="A1718" s="45"/>
      <c r="B1718" s="46"/>
      <c r="C1718" s="43"/>
      <c r="D1718" s="43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</row>
    <row r="1719" spans="1:23" ht="13.2" x14ac:dyDescent="0.25">
      <c r="A1719" s="45"/>
      <c r="B1719" s="46"/>
      <c r="C1719" s="43"/>
      <c r="D1719" s="43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</row>
    <row r="1720" spans="1:23" ht="13.2" x14ac:dyDescent="0.25">
      <c r="A1720" s="45"/>
      <c r="B1720" s="46"/>
      <c r="C1720" s="43"/>
      <c r="D1720" s="43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</row>
    <row r="1721" spans="1:23" ht="13.2" x14ac:dyDescent="0.25">
      <c r="A1721" s="45"/>
      <c r="B1721" s="46"/>
      <c r="C1721" s="43"/>
      <c r="D1721" s="43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</row>
    <row r="1722" spans="1:23" ht="13.2" x14ac:dyDescent="0.25">
      <c r="A1722" s="45"/>
      <c r="B1722" s="46"/>
      <c r="C1722" s="43"/>
      <c r="D1722" s="43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</row>
    <row r="1723" spans="1:23" ht="13.2" x14ac:dyDescent="0.25">
      <c r="A1723" s="45"/>
      <c r="B1723" s="46"/>
      <c r="C1723" s="43"/>
      <c r="D1723" s="43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</row>
    <row r="1724" spans="1:23" ht="13.2" x14ac:dyDescent="0.25">
      <c r="A1724" s="45"/>
      <c r="B1724" s="46"/>
      <c r="C1724" s="43"/>
      <c r="D1724" s="43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</row>
    <row r="1725" spans="1:23" ht="13.2" x14ac:dyDescent="0.25">
      <c r="A1725" s="45"/>
      <c r="B1725" s="46"/>
      <c r="C1725" s="43"/>
      <c r="D1725" s="43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</row>
    <row r="1726" spans="1:23" ht="13.2" x14ac:dyDescent="0.25">
      <c r="A1726" s="45"/>
      <c r="B1726" s="46"/>
      <c r="C1726" s="43"/>
      <c r="D1726" s="43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</row>
    <row r="1727" spans="1:23" ht="13.2" x14ac:dyDescent="0.25">
      <c r="A1727" s="45"/>
      <c r="B1727" s="46"/>
      <c r="C1727" s="43"/>
      <c r="D1727" s="43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</row>
    <row r="1728" spans="1:23" ht="13.2" x14ac:dyDescent="0.25">
      <c r="A1728" s="45"/>
      <c r="B1728" s="46"/>
      <c r="C1728" s="43"/>
      <c r="D1728" s="43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</row>
    <row r="1729" spans="1:23" ht="13.2" x14ac:dyDescent="0.25">
      <c r="A1729" s="45"/>
      <c r="B1729" s="46"/>
      <c r="C1729" s="43"/>
      <c r="D1729" s="43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</row>
    <row r="1730" spans="1:23" ht="13.2" x14ac:dyDescent="0.25">
      <c r="A1730" s="45"/>
      <c r="B1730" s="46"/>
      <c r="C1730" s="43"/>
      <c r="D1730" s="43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</row>
    <row r="1731" spans="1:23" ht="13.2" x14ac:dyDescent="0.25">
      <c r="A1731" s="45"/>
      <c r="B1731" s="46"/>
      <c r="C1731" s="43"/>
      <c r="D1731" s="43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</row>
    <row r="1732" spans="1:23" ht="13.2" x14ac:dyDescent="0.25">
      <c r="A1732" s="45"/>
      <c r="B1732" s="46"/>
      <c r="C1732" s="43"/>
      <c r="D1732" s="43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</row>
    <row r="1733" spans="1:23" ht="13.2" x14ac:dyDescent="0.25">
      <c r="A1733" s="45"/>
      <c r="B1733" s="46"/>
      <c r="C1733" s="43"/>
      <c r="D1733" s="43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</row>
    <row r="1734" spans="1:23" ht="13.2" x14ac:dyDescent="0.25">
      <c r="A1734" s="45"/>
      <c r="B1734" s="46"/>
      <c r="C1734" s="43"/>
      <c r="D1734" s="43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</row>
    <row r="1735" spans="1:23" ht="13.2" x14ac:dyDescent="0.25">
      <c r="A1735" s="45"/>
      <c r="B1735" s="46"/>
      <c r="C1735" s="43"/>
      <c r="D1735" s="43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</row>
    <row r="1736" spans="1:23" ht="13.2" x14ac:dyDescent="0.25">
      <c r="A1736" s="45"/>
      <c r="B1736" s="46"/>
      <c r="C1736" s="43"/>
      <c r="D1736" s="43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</row>
    <row r="1737" spans="1:23" ht="13.2" x14ac:dyDescent="0.25">
      <c r="A1737" s="45"/>
      <c r="B1737" s="46"/>
      <c r="C1737" s="43"/>
      <c r="D1737" s="43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</row>
    <row r="1738" spans="1:23" ht="13.2" x14ac:dyDescent="0.25">
      <c r="A1738" s="45"/>
      <c r="B1738" s="46"/>
      <c r="C1738" s="43"/>
      <c r="D1738" s="43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</row>
    <row r="1739" spans="1:23" ht="13.2" x14ac:dyDescent="0.25">
      <c r="A1739" s="45"/>
      <c r="B1739" s="46"/>
      <c r="C1739" s="43"/>
      <c r="D1739" s="43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</row>
    <row r="1740" spans="1:23" ht="13.2" x14ac:dyDescent="0.25">
      <c r="A1740" s="45"/>
      <c r="B1740" s="46"/>
      <c r="C1740" s="43"/>
      <c r="D1740" s="43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</row>
    <row r="1741" spans="1:23" ht="13.2" x14ac:dyDescent="0.25">
      <c r="A1741" s="45"/>
      <c r="B1741" s="46"/>
      <c r="C1741" s="43"/>
      <c r="D1741" s="43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</row>
    <row r="1742" spans="1:23" ht="13.2" x14ac:dyDescent="0.25">
      <c r="A1742" s="45"/>
      <c r="B1742" s="46"/>
      <c r="C1742" s="43"/>
      <c r="D1742" s="43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</row>
    <row r="1743" spans="1:23" ht="13.2" x14ac:dyDescent="0.25">
      <c r="A1743" s="45"/>
      <c r="B1743" s="46"/>
      <c r="C1743" s="43"/>
      <c r="D1743" s="43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</row>
    <row r="1744" spans="1:23" ht="13.2" x14ac:dyDescent="0.25">
      <c r="A1744" s="45"/>
      <c r="B1744" s="46"/>
      <c r="C1744" s="43"/>
      <c r="D1744" s="43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</row>
    <row r="1745" spans="1:23" ht="13.2" x14ac:dyDescent="0.25">
      <c r="A1745" s="45"/>
      <c r="B1745" s="46"/>
      <c r="C1745" s="43"/>
      <c r="D1745" s="43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</row>
    <row r="1746" spans="1:23" ht="13.2" x14ac:dyDescent="0.25">
      <c r="A1746" s="45"/>
      <c r="B1746" s="46"/>
      <c r="C1746" s="43"/>
      <c r="D1746" s="43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</row>
    <row r="1747" spans="1:23" ht="13.2" x14ac:dyDescent="0.25">
      <c r="A1747" s="45"/>
      <c r="B1747" s="46"/>
      <c r="C1747" s="43"/>
      <c r="D1747" s="43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</row>
    <row r="1748" spans="1:23" ht="13.2" x14ac:dyDescent="0.25">
      <c r="A1748" s="45"/>
      <c r="B1748" s="46"/>
      <c r="C1748" s="43"/>
      <c r="D1748" s="43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</row>
    <row r="1749" spans="1:23" ht="13.2" x14ac:dyDescent="0.25">
      <c r="A1749" s="45"/>
      <c r="B1749" s="46"/>
      <c r="C1749" s="43"/>
      <c r="D1749" s="43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</row>
    <row r="1750" spans="1:23" ht="13.2" x14ac:dyDescent="0.25">
      <c r="A1750" s="45"/>
      <c r="B1750" s="46"/>
      <c r="C1750" s="43"/>
      <c r="D1750" s="43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</row>
    <row r="1751" spans="1:23" ht="13.2" x14ac:dyDescent="0.25">
      <c r="A1751" s="45"/>
      <c r="B1751" s="46"/>
      <c r="C1751" s="43"/>
      <c r="D1751" s="43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</row>
    <row r="1752" spans="1:23" ht="13.2" x14ac:dyDescent="0.25">
      <c r="A1752" s="45"/>
      <c r="B1752" s="46"/>
      <c r="C1752" s="43"/>
      <c r="D1752" s="43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</row>
    <row r="1753" spans="1:23" ht="13.2" x14ac:dyDescent="0.25">
      <c r="A1753" s="45"/>
      <c r="B1753" s="46"/>
      <c r="C1753" s="43"/>
      <c r="D1753" s="43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</row>
    <row r="1754" spans="1:23" ht="13.2" x14ac:dyDescent="0.25">
      <c r="A1754" s="45"/>
      <c r="B1754" s="46"/>
      <c r="C1754" s="43"/>
      <c r="D1754" s="43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</row>
  </sheetData>
  <hyperlinks>
    <hyperlink ref="B2" r:id="rId1" location="'1'!A1" xr:uid="{00000000-0004-0000-0200-000000000000}"/>
    <hyperlink ref="B3" r:id="rId2" location="'2'!A1" xr:uid="{00000000-0004-0000-0200-000001000000}"/>
    <hyperlink ref="B4" r:id="rId3" location="'3.'!A1" xr:uid="{00000000-0004-0000-0200-000002000000}"/>
    <hyperlink ref="B5" r:id="rId4" location="'4..'!A1" xr:uid="{00000000-0004-0000-0200-000003000000}"/>
    <hyperlink ref="B6" r:id="rId5" location="'5..'!A1" xr:uid="{00000000-0004-0000-0200-000004000000}"/>
    <hyperlink ref="B7" r:id="rId6" location="'6..'!A1" xr:uid="{00000000-0004-0000-0200-000005000000}"/>
    <hyperlink ref="B8" r:id="rId7" location="'7..'!A1" xr:uid="{00000000-0004-0000-0200-000006000000}"/>
    <hyperlink ref="B9" r:id="rId8" location="'8..'!A1" xr:uid="{00000000-0004-0000-0200-000007000000}"/>
    <hyperlink ref="B10" r:id="rId9" location="'9..'!A1" xr:uid="{00000000-0004-0000-0200-000008000000}"/>
    <hyperlink ref="B11" r:id="rId10" location="'10..'!A1" xr:uid="{00000000-0004-0000-0200-000009000000}"/>
    <hyperlink ref="B12" r:id="rId11" location="'11..'!A1" xr:uid="{00000000-0004-0000-0200-00000A000000}"/>
    <hyperlink ref="B13" r:id="rId12" location="'12..'!A1" xr:uid="{00000000-0004-0000-0200-00000B000000}"/>
    <hyperlink ref="B14" r:id="rId13" location="'13..'!A1" xr:uid="{00000000-0004-0000-0200-00000C000000}"/>
    <hyperlink ref="B15" r:id="rId14" location="'13A.'!A1" xr:uid="{00000000-0004-0000-0200-00000D000000}"/>
    <hyperlink ref="B16" r:id="rId15" location="'14..'!A1" xr:uid="{00000000-0004-0000-0200-00000E000000}"/>
    <hyperlink ref="B17" r:id="rId16" location="'15..'!A1" xr:uid="{00000000-0004-0000-0200-00000F000000}"/>
    <hyperlink ref="B18" r:id="rId17" location="'16..'!A1" xr:uid="{00000000-0004-0000-0200-000010000000}"/>
    <hyperlink ref="B19" r:id="rId18" location="'17..'!A1" xr:uid="{00000000-0004-0000-0200-000011000000}"/>
    <hyperlink ref="B20" r:id="rId19" location="'18..'!A1" xr:uid="{00000000-0004-0000-0200-000012000000}"/>
    <hyperlink ref="B21" r:id="rId20" location="'19..'!A1" xr:uid="{00000000-0004-0000-0200-000013000000}"/>
    <hyperlink ref="B22" r:id="rId21" location="'20..'!A1" xr:uid="{00000000-0004-0000-0200-000014000000}"/>
    <hyperlink ref="B23" r:id="rId22" location="'21..'!A1" xr:uid="{00000000-0004-0000-0200-000015000000}"/>
    <hyperlink ref="B24" r:id="rId23" location="'22..'!A1" xr:uid="{00000000-0004-0000-0200-000016000000}"/>
    <hyperlink ref="B25" r:id="rId24" location="'23..'!A1" xr:uid="{00000000-0004-0000-0200-000017000000}"/>
    <hyperlink ref="B26" r:id="rId25" location="'24..'!A1" xr:uid="{00000000-0004-0000-0200-000018000000}"/>
    <hyperlink ref="B27" r:id="rId26" location="'24A..'!A1" xr:uid="{00000000-0004-0000-0200-000019000000}"/>
    <hyperlink ref="B28" r:id="rId27" location="'25..'!A1" xr:uid="{00000000-0004-0000-0200-00001A000000}"/>
    <hyperlink ref="B29" r:id="rId28" location="'26..'!A1" xr:uid="{00000000-0004-0000-0200-00001B000000}"/>
    <hyperlink ref="B30" r:id="rId29" location="'27..'!A1" xr:uid="{00000000-0004-0000-0200-00001C000000}"/>
    <hyperlink ref="B31" r:id="rId30" location="'28..'!A1" xr:uid="{00000000-0004-0000-0200-00001D000000}"/>
    <hyperlink ref="B32" r:id="rId31" location="'29..'!A1" xr:uid="{00000000-0004-0000-0200-00001E000000}"/>
    <hyperlink ref="B33" r:id="rId32" location="'30..'!A1" xr:uid="{00000000-0004-0000-0200-00001F000000}"/>
    <hyperlink ref="B34" r:id="rId33" location="'31..'!A1" xr:uid="{00000000-0004-0000-0200-000020000000}"/>
    <hyperlink ref="B35" r:id="rId34" location="'32..'!A1" xr:uid="{00000000-0004-0000-0200-000021000000}"/>
    <hyperlink ref="B36" r:id="rId35" location="'33..'!A1" xr:uid="{00000000-0004-0000-0200-000022000000}"/>
    <hyperlink ref="B37" r:id="rId36" location="'34..'!A1" xr:uid="{00000000-0004-0000-0200-000023000000}"/>
    <hyperlink ref="B38" r:id="rId37" location="'35..'!A1" xr:uid="{00000000-0004-0000-0200-000024000000}"/>
    <hyperlink ref="B39" r:id="rId38" location="'36..'!A1" xr:uid="{00000000-0004-0000-0200-000025000000}"/>
    <hyperlink ref="B40" r:id="rId39" location="'37..'!A1" xr:uid="{00000000-0004-0000-0200-000026000000}"/>
    <hyperlink ref="B41" r:id="rId40" location="'38..'!A1" xr:uid="{00000000-0004-0000-0200-000027000000}"/>
    <hyperlink ref="B42" r:id="rId41" location="'39..'!A1" xr:uid="{00000000-0004-0000-0200-000028000000}"/>
    <hyperlink ref="B43" r:id="rId42" location="'40..'!A1" xr:uid="{00000000-0004-0000-0200-000029000000}"/>
    <hyperlink ref="B44" r:id="rId43" location="'41..'!A1" xr:uid="{00000000-0004-0000-0200-00002A000000}"/>
    <hyperlink ref="B45" r:id="rId44" location="GGGG!A1" xr:uid="{00000000-0004-0000-0200-00002B000000}"/>
    <hyperlink ref="B46" r:id="rId45" location="'43..'!A1" xr:uid="{00000000-0004-0000-0200-00002C000000}"/>
    <hyperlink ref="B47" r:id="rId46" location="'44..'!A1" xr:uid="{00000000-0004-0000-0200-00002D000000}"/>
    <hyperlink ref="B50" r:id="rId47" location="'1'!A1" xr:uid="{00000000-0004-0000-0200-00002E000000}"/>
    <hyperlink ref="B51" r:id="rId48" location="'2'!A1" xr:uid="{00000000-0004-0000-0200-00002F000000}"/>
    <hyperlink ref="B52" r:id="rId49" location="'3.'!A1" xr:uid="{00000000-0004-0000-0200-000030000000}"/>
    <hyperlink ref="B53" r:id="rId50" location="'4..'!A1" xr:uid="{00000000-0004-0000-0200-000031000000}"/>
    <hyperlink ref="B54" r:id="rId51" location="'5..'!A1" xr:uid="{00000000-0004-0000-0200-000032000000}"/>
    <hyperlink ref="B55" r:id="rId52" location="'6..'!A1" xr:uid="{00000000-0004-0000-0200-000033000000}"/>
    <hyperlink ref="B56" r:id="rId53" location="'7..'!A1" xr:uid="{00000000-0004-0000-0200-000034000000}"/>
    <hyperlink ref="B57" r:id="rId54" location="'8..'!A1" xr:uid="{00000000-0004-0000-0200-000035000000}"/>
    <hyperlink ref="B58" r:id="rId55" location="'9..'!A1" xr:uid="{00000000-0004-0000-0200-000036000000}"/>
    <hyperlink ref="B59" r:id="rId56" location="'10..'!A1" xr:uid="{00000000-0004-0000-0200-000037000000}"/>
    <hyperlink ref="B60" r:id="rId57" location="'11..'!A1" xr:uid="{00000000-0004-0000-0200-000038000000}"/>
    <hyperlink ref="B61" r:id="rId58" location="'12..'!A1" xr:uid="{00000000-0004-0000-0200-000039000000}"/>
    <hyperlink ref="B62" r:id="rId59" location="'13..'!A1" xr:uid="{00000000-0004-0000-0200-00003A000000}"/>
    <hyperlink ref="B63" r:id="rId60" location="'13A.'!A1" xr:uid="{00000000-0004-0000-0200-00003B000000}"/>
    <hyperlink ref="B64" r:id="rId61" location="'14..'!A1" xr:uid="{00000000-0004-0000-0200-00003C000000}"/>
    <hyperlink ref="B65" r:id="rId62" location="'15..'!A1" xr:uid="{00000000-0004-0000-0200-00003D000000}"/>
    <hyperlink ref="B66" r:id="rId63" location="'16..'!A1" xr:uid="{00000000-0004-0000-0200-00003E000000}"/>
    <hyperlink ref="B67" r:id="rId64" location="'17..'!A1" xr:uid="{00000000-0004-0000-0200-00003F000000}"/>
    <hyperlink ref="B68" r:id="rId65" location="'18..'!A1" xr:uid="{00000000-0004-0000-0200-000040000000}"/>
    <hyperlink ref="B69" r:id="rId66" location="'19..'!A1" xr:uid="{00000000-0004-0000-0200-000041000000}"/>
    <hyperlink ref="B70" r:id="rId67" location="'20..'!A1" xr:uid="{00000000-0004-0000-0200-000042000000}"/>
    <hyperlink ref="B71" r:id="rId68" location="'21..'!A1" xr:uid="{00000000-0004-0000-0200-000043000000}"/>
    <hyperlink ref="B72" r:id="rId69" location="'22..'!A1" xr:uid="{00000000-0004-0000-0200-000044000000}"/>
    <hyperlink ref="B73" r:id="rId70" location="'23..'!A1" xr:uid="{00000000-0004-0000-0200-000045000000}"/>
    <hyperlink ref="B74" r:id="rId71" location="'24..'!A1" xr:uid="{00000000-0004-0000-0200-000046000000}"/>
    <hyperlink ref="B75" r:id="rId72" location="'24A..'!A1" xr:uid="{00000000-0004-0000-0200-000047000000}"/>
    <hyperlink ref="B76" r:id="rId73" location="'25..'!A1" xr:uid="{00000000-0004-0000-0200-000048000000}"/>
    <hyperlink ref="B77" r:id="rId74" location="'26..'!A1" xr:uid="{00000000-0004-0000-0200-000049000000}"/>
    <hyperlink ref="B78" r:id="rId75" location="'27..'!A1" xr:uid="{00000000-0004-0000-0200-00004A000000}"/>
    <hyperlink ref="B79" r:id="rId76" location="'28..'!A1" xr:uid="{00000000-0004-0000-0200-00004B000000}"/>
    <hyperlink ref="B80" r:id="rId77" location="'29..'!A1" xr:uid="{00000000-0004-0000-0200-00004C000000}"/>
    <hyperlink ref="B81" r:id="rId78" location="'30..'!A1" xr:uid="{00000000-0004-0000-0200-00004D000000}"/>
    <hyperlink ref="B82" r:id="rId79" location="'31..'!A1" xr:uid="{00000000-0004-0000-0200-00004E000000}"/>
    <hyperlink ref="B83" r:id="rId80" location="'32..'!A1" xr:uid="{00000000-0004-0000-0200-00004F000000}"/>
    <hyperlink ref="B84" r:id="rId81" location="'33..'!A1" xr:uid="{00000000-0004-0000-0200-000050000000}"/>
    <hyperlink ref="B85" r:id="rId82" location="'34..'!A1" xr:uid="{00000000-0004-0000-0200-000051000000}"/>
    <hyperlink ref="B86" r:id="rId83" location="'35..'!A1" xr:uid="{00000000-0004-0000-0200-000052000000}"/>
    <hyperlink ref="B87" r:id="rId84" location="'36..'!A1" xr:uid="{00000000-0004-0000-0200-000053000000}"/>
    <hyperlink ref="B88" r:id="rId85" location="'37..'!A1" xr:uid="{00000000-0004-0000-0200-000054000000}"/>
    <hyperlink ref="B89" r:id="rId86" location="'38..'!A1" xr:uid="{00000000-0004-0000-0200-000055000000}"/>
    <hyperlink ref="B90" r:id="rId87" location="'39..'!A1" xr:uid="{00000000-0004-0000-0200-000056000000}"/>
    <hyperlink ref="B91" r:id="rId88" location="'40..'!A1" xr:uid="{00000000-0004-0000-0200-000057000000}"/>
    <hyperlink ref="B92" r:id="rId89" location="'41..'!A1" xr:uid="{00000000-0004-0000-0200-000058000000}"/>
    <hyperlink ref="B93" r:id="rId90" location="GGGG!A1" xr:uid="{00000000-0004-0000-0200-000059000000}"/>
    <hyperlink ref="B94" r:id="rId91" location="'43..'!A1" xr:uid="{00000000-0004-0000-0200-00005A000000}"/>
    <hyperlink ref="B95" r:id="rId92" location="'44..'!A1" xr:uid="{00000000-0004-0000-0200-00005B000000}"/>
    <hyperlink ref="B98" r:id="rId93" location="'45..'!A1" xr:uid="{00000000-0004-0000-0200-00005C000000}"/>
    <hyperlink ref="B99" r:id="rId94" location="'46..'!A1" xr:uid="{00000000-0004-0000-0200-00005D000000}"/>
    <hyperlink ref="B100" r:id="rId95" location="'47..'!A1" xr:uid="{00000000-0004-0000-0200-00005E000000}"/>
    <hyperlink ref="B101" r:id="rId96" location="'48..'!A1" xr:uid="{00000000-0004-0000-0200-00005F000000}"/>
    <hyperlink ref="B102" r:id="rId97" location="'49..'!A1" xr:uid="{00000000-0004-0000-0200-000060000000}"/>
    <hyperlink ref="B103" r:id="rId98" location="'50..'!A1" xr:uid="{00000000-0004-0000-0200-000061000000}"/>
    <hyperlink ref="B104" r:id="rId99" location="'51..'!A1" xr:uid="{00000000-0004-0000-0200-000062000000}"/>
    <hyperlink ref="B105" r:id="rId100" location="'52..'!A1" xr:uid="{00000000-0004-0000-0200-000063000000}"/>
    <hyperlink ref="B106" r:id="rId101" location="'53..'!A1" xr:uid="{00000000-0004-0000-0200-000064000000}"/>
    <hyperlink ref="B107" r:id="rId102" location="'54..'!A1" xr:uid="{00000000-0004-0000-0200-000065000000}"/>
    <hyperlink ref="B108" r:id="rId103" location="'55..'!A1" xr:uid="{00000000-0004-0000-0200-000066000000}"/>
    <hyperlink ref="B109" r:id="rId104" location="'56..'!A1" xr:uid="{00000000-0004-0000-0200-000067000000}"/>
    <hyperlink ref="B110" r:id="rId105" location="'57..'!A1" xr:uid="{00000000-0004-0000-0200-000068000000}"/>
    <hyperlink ref="B111" r:id="rId106" location="'58..'!A1" xr:uid="{00000000-0004-0000-0200-000069000000}"/>
    <hyperlink ref="B112" r:id="rId107" location="'59..'!A1" xr:uid="{00000000-0004-0000-0200-00006A000000}"/>
    <hyperlink ref="B113" r:id="rId108" location="'60..'!A1" xr:uid="{00000000-0004-0000-0200-00006B000000}"/>
    <hyperlink ref="B114" r:id="rId109" location="'61..'!A1" xr:uid="{00000000-0004-0000-0200-00006C000000}"/>
    <hyperlink ref="B115" r:id="rId110" location="'62..'!A1" xr:uid="{00000000-0004-0000-0200-00006D000000}"/>
    <hyperlink ref="B116" r:id="rId111" location="'63..'!A1" xr:uid="{00000000-0004-0000-0200-00006E000000}"/>
    <hyperlink ref="B117" r:id="rId112" location="'64..'!A1" xr:uid="{00000000-0004-0000-0200-00006F000000}"/>
    <hyperlink ref="B118" r:id="rId113" location="'65..'!A1" xr:uid="{00000000-0004-0000-0200-000070000000}"/>
    <hyperlink ref="B119" r:id="rId114" location="'66..'!A1" xr:uid="{00000000-0004-0000-0200-000071000000}"/>
    <hyperlink ref="B120" r:id="rId115" location="'67..'!A1" xr:uid="{00000000-0004-0000-0200-000072000000}"/>
    <hyperlink ref="B121" r:id="rId116" location="'68..'!A1" xr:uid="{00000000-0004-0000-0200-000073000000}"/>
    <hyperlink ref="B122" r:id="rId117" location="'69..'!A1" xr:uid="{00000000-0004-0000-0200-000074000000}"/>
    <hyperlink ref="B123" r:id="rId118" location="'70..'!A1" xr:uid="{00000000-0004-0000-0200-000075000000}"/>
    <hyperlink ref="B124" r:id="rId119" location="'71..'!A1" xr:uid="{00000000-0004-0000-0200-000076000000}"/>
    <hyperlink ref="B125" r:id="rId120" location="'72..'!A1" xr:uid="{00000000-0004-0000-0200-000077000000}"/>
    <hyperlink ref="B126" r:id="rId121" location="'73..'!A1" xr:uid="{00000000-0004-0000-0200-000078000000}"/>
    <hyperlink ref="B127" r:id="rId122" location="'74..'!A1" xr:uid="{00000000-0004-0000-0200-000079000000}"/>
    <hyperlink ref="B128" r:id="rId123" location="'75..'!A1" xr:uid="{00000000-0004-0000-0200-00007A000000}"/>
    <hyperlink ref="B129" r:id="rId124" location="'76..'!A1" xr:uid="{00000000-0004-0000-0200-00007B000000}"/>
    <hyperlink ref="B130" r:id="rId125" location="'76A..'!A1" xr:uid="{00000000-0004-0000-0200-00007C000000}"/>
    <hyperlink ref="B131" r:id="rId126" location="'77..'!A1" xr:uid="{00000000-0004-0000-0200-00007D000000}"/>
    <hyperlink ref="B132" r:id="rId127" location="'78..'!A1" xr:uid="{00000000-0004-0000-0200-00007E000000}"/>
    <hyperlink ref="B133" r:id="rId128" location="'79..'!A1" xr:uid="{00000000-0004-0000-0200-00007F000000}"/>
    <hyperlink ref="B134" r:id="rId129" location="'80..'!A1" xr:uid="{00000000-0004-0000-0200-000080000000}"/>
    <hyperlink ref="B135" r:id="rId130" location="'81..'!A1" xr:uid="{00000000-0004-0000-0200-000081000000}"/>
    <hyperlink ref="B136" r:id="rId131" location="'82..'!A1" xr:uid="{00000000-0004-0000-0200-000082000000}"/>
    <hyperlink ref="B137" r:id="rId132" location="'83..'!A1" xr:uid="{00000000-0004-0000-0200-000083000000}"/>
    <hyperlink ref="B138" r:id="rId133" location="'84..'!A1" xr:uid="{00000000-0004-0000-0200-000084000000}"/>
    <hyperlink ref="B139" r:id="rId134" location="'85..'!A1" xr:uid="{00000000-0004-0000-0200-000085000000}"/>
    <hyperlink ref="B140" r:id="rId135" location="'85A.'!A1" xr:uid="{00000000-0004-0000-0200-000086000000}"/>
    <hyperlink ref="B141" r:id="rId136" location="'86..'!A1" xr:uid="{00000000-0004-0000-0200-000087000000}"/>
    <hyperlink ref="B142" r:id="rId137" location="'87..'!A1" xr:uid="{00000000-0004-0000-0200-000088000000}"/>
    <hyperlink ref="B143" r:id="rId138" location="'87A..'!A1" xr:uid="{00000000-0004-0000-0200-000089000000}"/>
    <hyperlink ref="B144" r:id="rId139" location="'88..'!A1" xr:uid="{00000000-0004-0000-0200-00008A000000}"/>
    <hyperlink ref="B145" r:id="rId140" location="'88A..'!A1" xr:uid="{00000000-0004-0000-0200-00008B000000}"/>
    <hyperlink ref="B146" r:id="rId141" location="'89..'!A1" xr:uid="{00000000-0004-0000-0200-00008C000000}"/>
    <hyperlink ref="B149" r:id="rId142" location="'45..'!A1" xr:uid="{00000000-0004-0000-0200-00008D000000}"/>
    <hyperlink ref="B150" r:id="rId143" location="'46..'!A1" xr:uid="{00000000-0004-0000-0200-00008E000000}"/>
    <hyperlink ref="B151" r:id="rId144" location="'47..'!A1" xr:uid="{00000000-0004-0000-0200-00008F000000}"/>
    <hyperlink ref="B152" r:id="rId145" location="'48..'!A1" xr:uid="{00000000-0004-0000-0200-000090000000}"/>
    <hyperlink ref="B153" r:id="rId146" location="'49..'!A1" xr:uid="{00000000-0004-0000-0200-000091000000}"/>
    <hyperlink ref="B154" r:id="rId147" location="'50..'!A1" xr:uid="{00000000-0004-0000-0200-000092000000}"/>
    <hyperlink ref="B155" r:id="rId148" location="'51..'!A1" xr:uid="{00000000-0004-0000-0200-000093000000}"/>
    <hyperlink ref="B156" r:id="rId149" location="'52..'!A1" xr:uid="{00000000-0004-0000-0200-000094000000}"/>
    <hyperlink ref="B157" r:id="rId150" location="'53..'!A1" xr:uid="{00000000-0004-0000-0200-000095000000}"/>
    <hyperlink ref="B158" r:id="rId151" location="'54..'!A1" xr:uid="{00000000-0004-0000-0200-000096000000}"/>
    <hyperlink ref="B159" r:id="rId152" location="'55..'!A1" xr:uid="{00000000-0004-0000-0200-000097000000}"/>
    <hyperlink ref="B160" r:id="rId153" location="'56..'!A1" xr:uid="{00000000-0004-0000-0200-000098000000}"/>
    <hyperlink ref="B161" r:id="rId154" location="'57..'!A1" xr:uid="{00000000-0004-0000-0200-000099000000}"/>
    <hyperlink ref="B162" r:id="rId155" location="'58..'!A1" xr:uid="{00000000-0004-0000-0200-00009A000000}"/>
    <hyperlink ref="B163" r:id="rId156" location="'59..'!A1" xr:uid="{00000000-0004-0000-0200-00009B000000}"/>
    <hyperlink ref="B164" r:id="rId157" location="'60..'!A1" xr:uid="{00000000-0004-0000-0200-00009C000000}"/>
    <hyperlink ref="B165" r:id="rId158" location="'61..'!A1" xr:uid="{00000000-0004-0000-0200-00009D000000}"/>
    <hyperlink ref="B166" r:id="rId159" location="'62..'!A1" xr:uid="{00000000-0004-0000-0200-00009E000000}"/>
    <hyperlink ref="B167" r:id="rId160" location="'63..'!A1" xr:uid="{00000000-0004-0000-0200-00009F000000}"/>
    <hyperlink ref="B168" r:id="rId161" location="'64..'!A1" xr:uid="{00000000-0004-0000-0200-0000A0000000}"/>
    <hyperlink ref="B169" r:id="rId162" location="'65..'!A1" xr:uid="{00000000-0004-0000-0200-0000A1000000}"/>
    <hyperlink ref="B170" r:id="rId163" location="'66..'!A1" xr:uid="{00000000-0004-0000-0200-0000A2000000}"/>
    <hyperlink ref="B171" r:id="rId164" location="'67..'!A1" xr:uid="{00000000-0004-0000-0200-0000A3000000}"/>
    <hyperlink ref="B172" r:id="rId165" location="'68..'!A1" xr:uid="{00000000-0004-0000-0200-0000A4000000}"/>
    <hyperlink ref="B173" r:id="rId166" location="'69..'!A1" xr:uid="{00000000-0004-0000-0200-0000A5000000}"/>
    <hyperlink ref="B174" r:id="rId167" location="'70..'!A1" xr:uid="{00000000-0004-0000-0200-0000A6000000}"/>
    <hyperlink ref="B175" r:id="rId168" location="'71..'!A1" xr:uid="{00000000-0004-0000-0200-0000A7000000}"/>
    <hyperlink ref="B176" r:id="rId169" location="'72..'!A1" xr:uid="{00000000-0004-0000-0200-0000A8000000}"/>
    <hyperlink ref="B177" r:id="rId170" location="'73..'!A1" xr:uid="{00000000-0004-0000-0200-0000A9000000}"/>
    <hyperlink ref="B178" r:id="rId171" location="'74..'!A1" xr:uid="{00000000-0004-0000-0200-0000AA000000}"/>
    <hyperlink ref="B179" r:id="rId172" location="'75..'!A1" xr:uid="{00000000-0004-0000-0200-0000AB000000}"/>
    <hyperlink ref="B180" r:id="rId173" location="'76..'!A1" xr:uid="{00000000-0004-0000-0200-0000AC000000}"/>
    <hyperlink ref="B181" r:id="rId174" location="'76A..'!A1" xr:uid="{00000000-0004-0000-0200-0000AD000000}"/>
    <hyperlink ref="B182" r:id="rId175" location="'77..'!A1" xr:uid="{00000000-0004-0000-0200-0000AE000000}"/>
    <hyperlink ref="B183" r:id="rId176" location="'78..'!A1" xr:uid="{00000000-0004-0000-0200-0000AF000000}"/>
    <hyperlink ref="B184" r:id="rId177" location="'79..'!A1" xr:uid="{00000000-0004-0000-0200-0000B0000000}"/>
    <hyperlink ref="B185" r:id="rId178" location="'80..'!A1" xr:uid="{00000000-0004-0000-0200-0000B1000000}"/>
    <hyperlink ref="B186" r:id="rId179" location="'81..'!A1" xr:uid="{00000000-0004-0000-0200-0000B2000000}"/>
    <hyperlink ref="B187" r:id="rId180" location="'82..'!A1" xr:uid="{00000000-0004-0000-0200-0000B3000000}"/>
    <hyperlink ref="B188" r:id="rId181" location="'83..'!A1" xr:uid="{00000000-0004-0000-0200-0000B4000000}"/>
    <hyperlink ref="B189" r:id="rId182" location="'84..'!A1" xr:uid="{00000000-0004-0000-0200-0000B5000000}"/>
    <hyperlink ref="B190" r:id="rId183" location="'85..'!A1" xr:uid="{00000000-0004-0000-0200-0000B6000000}"/>
    <hyperlink ref="B191" r:id="rId184" location="'85A.'!A1" xr:uid="{00000000-0004-0000-0200-0000B7000000}"/>
    <hyperlink ref="B192" r:id="rId185" location="'86..'!A1" xr:uid="{00000000-0004-0000-0200-0000B8000000}"/>
    <hyperlink ref="B193" r:id="rId186" location="'87..'!A1" xr:uid="{00000000-0004-0000-0200-0000B9000000}"/>
    <hyperlink ref="B194" r:id="rId187" location="'87A..'!A1" xr:uid="{00000000-0004-0000-0200-0000BA000000}"/>
    <hyperlink ref="B195" r:id="rId188" location="'88..'!A1" xr:uid="{00000000-0004-0000-0200-0000BB000000}"/>
    <hyperlink ref="B196" r:id="rId189" location="'88A..'!A1" xr:uid="{00000000-0004-0000-0200-0000BC000000}"/>
    <hyperlink ref="B197" r:id="rId190" location="'89..'!A1" xr:uid="{00000000-0004-0000-0200-0000BD000000}"/>
    <hyperlink ref="B200" r:id="rId191" location="'90..'!A1" xr:uid="{00000000-0004-0000-0200-0000BE000000}"/>
    <hyperlink ref="B201" r:id="rId192" location="'91..'!A1" xr:uid="{00000000-0004-0000-0200-0000BF000000}"/>
    <hyperlink ref="B202" r:id="rId193" location="'91A..'!A1" xr:uid="{00000000-0004-0000-0200-0000C0000000}"/>
    <hyperlink ref="B203" r:id="rId194" location="'92..'!A1" xr:uid="{00000000-0004-0000-0200-0000C1000000}"/>
    <hyperlink ref="B204" r:id="rId195" location="'93..'!A1" xr:uid="{00000000-0004-0000-0200-0000C2000000}"/>
    <hyperlink ref="B205" r:id="rId196" location="'94..'!A1" xr:uid="{00000000-0004-0000-0200-0000C3000000}"/>
    <hyperlink ref="B206" r:id="rId197" location="'95..'!A1" xr:uid="{00000000-0004-0000-0200-0000C4000000}"/>
    <hyperlink ref="B207" r:id="rId198" location="'96..'!A1" xr:uid="{00000000-0004-0000-0200-0000C5000000}"/>
    <hyperlink ref="B208" r:id="rId199" location="'97..'!A1" xr:uid="{00000000-0004-0000-0200-0000C6000000}"/>
    <hyperlink ref="B209" r:id="rId200" location="'98..'!A1" xr:uid="{00000000-0004-0000-0200-0000C7000000}"/>
    <hyperlink ref="B210" r:id="rId201" location="'99..'!A1" xr:uid="{00000000-0004-0000-0200-0000C8000000}"/>
    <hyperlink ref="B211" r:id="rId202" location="'100..'!A1" xr:uid="{00000000-0004-0000-0200-0000C9000000}"/>
    <hyperlink ref="B212" r:id="rId203" location="'101..'!A1" xr:uid="{00000000-0004-0000-0200-0000CA000000}"/>
    <hyperlink ref="B213" r:id="rId204" location="'102..'!A1" xr:uid="{00000000-0004-0000-0200-0000CB000000}"/>
    <hyperlink ref="B214" r:id="rId205" location="'103..'!A1" xr:uid="{00000000-0004-0000-0200-0000CC000000}"/>
    <hyperlink ref="B215" r:id="rId206" location="'104..'!A1" xr:uid="{00000000-0004-0000-0200-0000CD000000}"/>
    <hyperlink ref="B216" r:id="rId207" location="'105..'!A1" xr:uid="{00000000-0004-0000-0200-0000CE000000}"/>
    <hyperlink ref="B217" r:id="rId208" location="'106..'!A1" xr:uid="{00000000-0004-0000-0200-0000CF000000}"/>
    <hyperlink ref="B218" r:id="rId209" location="'107..'!A1" xr:uid="{00000000-0004-0000-0200-0000D0000000}"/>
    <hyperlink ref="B219" r:id="rId210" location="'108..'!A1" xr:uid="{00000000-0004-0000-0200-0000D1000000}"/>
    <hyperlink ref="B220" r:id="rId211" location="'109..'!A1" xr:uid="{00000000-0004-0000-0200-0000D2000000}"/>
    <hyperlink ref="B221" r:id="rId212" location="'110..'!A1" xr:uid="{00000000-0004-0000-0200-0000D3000000}"/>
    <hyperlink ref="B222" r:id="rId213" location="'111..'!A1" xr:uid="{00000000-0004-0000-0200-0000D4000000}"/>
    <hyperlink ref="B223" r:id="rId214" location="'112..'!A1" xr:uid="{00000000-0004-0000-0200-0000D5000000}"/>
    <hyperlink ref="B224" r:id="rId215" location="'113..'!A1" xr:uid="{00000000-0004-0000-0200-0000D6000000}"/>
    <hyperlink ref="B225" r:id="rId216" location="'114..'!A1" xr:uid="{00000000-0004-0000-0200-0000D7000000}"/>
    <hyperlink ref="B226" r:id="rId217" location="'115..'!A1" xr:uid="{00000000-0004-0000-0200-0000D8000000}"/>
    <hyperlink ref="B227" r:id="rId218" location="'116..'!A1" xr:uid="{00000000-0004-0000-0200-0000D9000000}"/>
    <hyperlink ref="B228" r:id="rId219" location="'117..'!A1" xr:uid="{00000000-0004-0000-0200-0000DA000000}"/>
    <hyperlink ref="B229" r:id="rId220" location="'118..'!A1" xr:uid="{00000000-0004-0000-0200-0000DB000000}"/>
    <hyperlink ref="B230" r:id="rId221" location="'119..'!A1" xr:uid="{00000000-0004-0000-0200-0000DC000000}"/>
    <hyperlink ref="B231" r:id="rId222" location="'120..'!A1" xr:uid="{00000000-0004-0000-0200-0000DD000000}"/>
    <hyperlink ref="B232" r:id="rId223" location="'121..'!A1" xr:uid="{00000000-0004-0000-0200-0000DE000000}"/>
    <hyperlink ref="B233" r:id="rId224" location="'122..'!A1" xr:uid="{00000000-0004-0000-0200-0000DF000000}"/>
    <hyperlink ref="B234" r:id="rId225" location="'123..'!A1" xr:uid="{00000000-0004-0000-0200-0000E0000000}"/>
    <hyperlink ref="B235" r:id="rId226" location="'124..'!A1" xr:uid="{00000000-0004-0000-0200-0000E1000000}"/>
    <hyperlink ref="B236" r:id="rId227" location="'125..'!A1" xr:uid="{00000000-0004-0000-0200-0000E2000000}"/>
    <hyperlink ref="B237" r:id="rId228" location="'126..'!A1" xr:uid="{00000000-0004-0000-0200-0000E3000000}"/>
    <hyperlink ref="B238" r:id="rId229" location="'127..'!A1" xr:uid="{00000000-0004-0000-0200-0000E4000000}"/>
    <hyperlink ref="B239" r:id="rId230" location="'128..'!A1" xr:uid="{00000000-0004-0000-0200-0000E5000000}"/>
    <hyperlink ref="B240" r:id="rId231" location="'129..'!A1" xr:uid="{00000000-0004-0000-0200-0000E6000000}"/>
    <hyperlink ref="B241" r:id="rId232" location="'130..'!A1" xr:uid="{00000000-0004-0000-0200-0000E7000000}"/>
    <hyperlink ref="B242" r:id="rId233" location="'131..'!A1" xr:uid="{00000000-0004-0000-0200-0000E8000000}"/>
    <hyperlink ref="B243" r:id="rId234" location="'132..'!A1" xr:uid="{00000000-0004-0000-0200-0000E9000000}"/>
    <hyperlink ref="B244" r:id="rId235" location="'133..'!A1" xr:uid="{00000000-0004-0000-0200-0000EA000000}"/>
    <hyperlink ref="B247" r:id="rId236" location="'90..'!A1" xr:uid="{00000000-0004-0000-0200-0000EB000000}"/>
    <hyperlink ref="B248" r:id="rId237" location="'91..'!A1" xr:uid="{00000000-0004-0000-0200-0000EC000000}"/>
    <hyperlink ref="B249" r:id="rId238" location="'91A..'!A1" xr:uid="{00000000-0004-0000-0200-0000ED000000}"/>
    <hyperlink ref="B250" r:id="rId239" location="'92..'!A1" xr:uid="{00000000-0004-0000-0200-0000EE000000}"/>
    <hyperlink ref="B251" r:id="rId240" location="'93..'!A1" xr:uid="{00000000-0004-0000-0200-0000EF000000}"/>
    <hyperlink ref="B252" r:id="rId241" location="'94..'!A1" xr:uid="{00000000-0004-0000-0200-0000F0000000}"/>
    <hyperlink ref="B253" r:id="rId242" location="'95..'!A1" xr:uid="{00000000-0004-0000-0200-0000F1000000}"/>
    <hyperlink ref="B254" r:id="rId243" location="'96..'!A1" xr:uid="{00000000-0004-0000-0200-0000F2000000}"/>
    <hyperlink ref="B255" r:id="rId244" location="'97..'!A1" xr:uid="{00000000-0004-0000-0200-0000F3000000}"/>
    <hyperlink ref="B256" r:id="rId245" location="'98..'!A1" xr:uid="{00000000-0004-0000-0200-0000F4000000}"/>
    <hyperlink ref="B257" r:id="rId246" location="'99..'!A1" xr:uid="{00000000-0004-0000-0200-0000F5000000}"/>
    <hyperlink ref="B258" r:id="rId247" location="'100..'!A1" xr:uid="{00000000-0004-0000-0200-0000F6000000}"/>
    <hyperlink ref="B259" r:id="rId248" location="'101..'!A1" xr:uid="{00000000-0004-0000-0200-0000F7000000}"/>
    <hyperlink ref="B260" r:id="rId249" location="'102..'!A1" xr:uid="{00000000-0004-0000-0200-0000F8000000}"/>
    <hyperlink ref="B261" r:id="rId250" location="'103..'!A1" xr:uid="{00000000-0004-0000-0200-0000F9000000}"/>
    <hyperlink ref="B262" r:id="rId251" location="'104..'!A1" xr:uid="{00000000-0004-0000-0200-0000FA000000}"/>
    <hyperlink ref="B263" r:id="rId252" location="'105..'!A1" xr:uid="{00000000-0004-0000-0200-0000FB000000}"/>
    <hyperlink ref="B264" r:id="rId253" location="'106..'!A1" xr:uid="{00000000-0004-0000-0200-0000FC000000}"/>
    <hyperlink ref="B265" r:id="rId254" location="'107..'!A1" xr:uid="{00000000-0004-0000-0200-0000FD000000}"/>
    <hyperlink ref="B266" r:id="rId255" location="'108..'!A1" xr:uid="{00000000-0004-0000-0200-0000FE000000}"/>
    <hyperlink ref="B267" r:id="rId256" location="'109..'!A1" xr:uid="{00000000-0004-0000-0200-0000FF000000}"/>
    <hyperlink ref="B268" r:id="rId257" location="'110..'!A1" xr:uid="{00000000-0004-0000-0200-000000010000}"/>
    <hyperlink ref="B269" r:id="rId258" location="'111..'!A1" xr:uid="{00000000-0004-0000-0200-000001010000}"/>
    <hyperlink ref="B270" r:id="rId259" location="'112..'!A1" xr:uid="{00000000-0004-0000-0200-000002010000}"/>
    <hyperlink ref="B271" r:id="rId260" location="'113..'!A1" xr:uid="{00000000-0004-0000-0200-000003010000}"/>
    <hyperlink ref="B272" r:id="rId261" location="'114..'!A1" xr:uid="{00000000-0004-0000-0200-000004010000}"/>
    <hyperlink ref="B273" r:id="rId262" location="'115..'!A1" xr:uid="{00000000-0004-0000-0200-000005010000}"/>
    <hyperlink ref="B274" r:id="rId263" location="'116..'!A1" xr:uid="{00000000-0004-0000-0200-000006010000}"/>
    <hyperlink ref="B275" r:id="rId264" location="'117..'!A1" xr:uid="{00000000-0004-0000-0200-000007010000}"/>
    <hyperlink ref="B276" r:id="rId265" location="'118..'!A1" xr:uid="{00000000-0004-0000-0200-000008010000}"/>
    <hyperlink ref="B277" r:id="rId266" location="'119..'!A1" xr:uid="{00000000-0004-0000-0200-000009010000}"/>
    <hyperlink ref="B278" r:id="rId267" location="'120..'!A1" xr:uid="{00000000-0004-0000-0200-00000A010000}"/>
    <hyperlink ref="B279" r:id="rId268" location="'121..'!A1" xr:uid="{00000000-0004-0000-0200-00000B010000}"/>
    <hyperlink ref="B280" r:id="rId269" location="'122..'!A1" xr:uid="{00000000-0004-0000-0200-00000C010000}"/>
    <hyperlink ref="B281" r:id="rId270" location="'123..'!A1" xr:uid="{00000000-0004-0000-0200-00000D010000}"/>
    <hyperlink ref="B282" r:id="rId271" location="'124..'!A1" xr:uid="{00000000-0004-0000-0200-00000E010000}"/>
    <hyperlink ref="B283" r:id="rId272" location="'125..'!A1" xr:uid="{00000000-0004-0000-0200-00000F010000}"/>
    <hyperlink ref="B284" r:id="rId273" location="'126..'!A1" xr:uid="{00000000-0004-0000-0200-000010010000}"/>
    <hyperlink ref="B285" r:id="rId274" location="'127..'!A1" xr:uid="{00000000-0004-0000-0200-000011010000}"/>
    <hyperlink ref="B286" r:id="rId275" location="'128..'!A1" xr:uid="{00000000-0004-0000-0200-000012010000}"/>
    <hyperlink ref="B287" r:id="rId276" location="'129..'!A1" xr:uid="{00000000-0004-0000-0200-000013010000}"/>
    <hyperlink ref="B288" r:id="rId277" location="'130..'!A1" xr:uid="{00000000-0004-0000-0200-000014010000}"/>
    <hyperlink ref="B289" r:id="rId278" location="'131..'!A1" xr:uid="{00000000-0004-0000-0200-000015010000}"/>
    <hyperlink ref="B290" r:id="rId279" location="'132..'!A1" xr:uid="{00000000-0004-0000-0200-000016010000}"/>
    <hyperlink ref="B291" r:id="rId280" location="'133..'!A1" xr:uid="{00000000-0004-0000-0200-000017010000}"/>
    <hyperlink ref="B294" r:id="rId281" location="'134..'!A1" xr:uid="{00000000-0004-0000-0200-000018010000}"/>
    <hyperlink ref="B295" r:id="rId282" location="'135..'!A1" xr:uid="{00000000-0004-0000-0200-000019010000}"/>
    <hyperlink ref="B296" r:id="rId283" location="'136..'!A1" xr:uid="{00000000-0004-0000-0200-00001A010000}"/>
    <hyperlink ref="B297" r:id="rId284" location="'137..'!A1" xr:uid="{00000000-0004-0000-0200-00001B010000}"/>
    <hyperlink ref="B298" r:id="rId285" location="'138..'!A1" xr:uid="{00000000-0004-0000-0200-00001C010000}"/>
    <hyperlink ref="B299" r:id="rId286" location="'139..'!A1" xr:uid="{00000000-0004-0000-0200-00001D010000}"/>
    <hyperlink ref="B300" r:id="rId287" location="'140..'!A1" xr:uid="{00000000-0004-0000-0200-00001E010000}"/>
    <hyperlink ref="B301" r:id="rId288" location="'141..'!A1" xr:uid="{00000000-0004-0000-0200-00001F010000}"/>
    <hyperlink ref="B302" r:id="rId289" location="'142..'!A1" xr:uid="{00000000-0004-0000-0200-000020010000}"/>
    <hyperlink ref="B303" r:id="rId290" location="'143..'!A1" xr:uid="{00000000-0004-0000-0200-000021010000}"/>
    <hyperlink ref="B304" r:id="rId291" location="'144..'!A1" xr:uid="{00000000-0004-0000-0200-000022010000}"/>
    <hyperlink ref="B305" r:id="rId292" location="'145..'!A1" xr:uid="{00000000-0004-0000-0200-000023010000}"/>
    <hyperlink ref="B306" r:id="rId293" location="'146..'!A1" xr:uid="{00000000-0004-0000-0200-000024010000}"/>
    <hyperlink ref="B307" r:id="rId294" location="'147..'!A1" xr:uid="{00000000-0004-0000-0200-000025010000}"/>
    <hyperlink ref="B308" r:id="rId295" location="'148..'!A1" xr:uid="{00000000-0004-0000-0200-000026010000}"/>
    <hyperlink ref="B309" r:id="rId296" location="'149..'!A1" xr:uid="{00000000-0004-0000-0200-000027010000}"/>
    <hyperlink ref="B310" r:id="rId297" location="'150..'!A1" xr:uid="{00000000-0004-0000-0200-000028010000}"/>
    <hyperlink ref="B311" r:id="rId298" location="'151..'!A1" xr:uid="{00000000-0004-0000-0200-000029010000}"/>
    <hyperlink ref="B312" r:id="rId299" location="'152..'!A1" xr:uid="{00000000-0004-0000-0200-00002A010000}"/>
    <hyperlink ref="B313" r:id="rId300" location="'153..'!A1" xr:uid="{00000000-0004-0000-0200-00002B010000}"/>
    <hyperlink ref="B314" r:id="rId301" location="'154..'!A1" xr:uid="{00000000-0004-0000-0200-00002C010000}"/>
    <hyperlink ref="B315" r:id="rId302" location="'155..'!A1" xr:uid="{00000000-0004-0000-0200-00002D010000}"/>
    <hyperlink ref="B316" r:id="rId303" location="'156..'!A1" xr:uid="{00000000-0004-0000-0200-00002E010000}"/>
    <hyperlink ref="B317" r:id="rId304" location="'157..'!A1" xr:uid="{00000000-0004-0000-0200-00002F010000}"/>
    <hyperlink ref="B318" r:id="rId305" location="'158..'!A1" xr:uid="{00000000-0004-0000-0200-000030010000}"/>
    <hyperlink ref="B319" r:id="rId306" location="'159..'!A1" xr:uid="{00000000-0004-0000-0200-000031010000}"/>
    <hyperlink ref="B320" r:id="rId307" location="'160..'!A1" xr:uid="{00000000-0004-0000-0200-000032010000}"/>
    <hyperlink ref="B321" r:id="rId308" location="'161..'!A1" xr:uid="{00000000-0004-0000-0200-000033010000}"/>
    <hyperlink ref="B322" r:id="rId309" location="'162.'!A1" xr:uid="{00000000-0004-0000-0200-000034010000}"/>
    <hyperlink ref="B323" r:id="rId310" location="'163..'!A1" xr:uid="{00000000-0004-0000-0200-000035010000}"/>
    <hyperlink ref="B324" r:id="rId311" location="'164..'!A1" xr:uid="{00000000-0004-0000-0200-000036010000}"/>
    <hyperlink ref="B325" r:id="rId312" location="'165..'!A1" xr:uid="{00000000-0004-0000-0200-000037010000}"/>
    <hyperlink ref="B326" r:id="rId313" location="'166..'!A1" xr:uid="{00000000-0004-0000-0200-000038010000}"/>
    <hyperlink ref="B327" r:id="rId314" location="'167..'!A1" xr:uid="{00000000-0004-0000-0200-000039010000}"/>
    <hyperlink ref="B328" r:id="rId315" location="'168..'!A1" xr:uid="{00000000-0004-0000-0200-00003A010000}"/>
    <hyperlink ref="B329" r:id="rId316" location="'169..'!A1" xr:uid="{00000000-0004-0000-0200-00003B010000}"/>
    <hyperlink ref="B330" r:id="rId317" location="'170..'!A1" xr:uid="{00000000-0004-0000-0200-00003C010000}"/>
    <hyperlink ref="B331" r:id="rId318" location="'171..'!A1" xr:uid="{00000000-0004-0000-0200-00003D010000}"/>
    <hyperlink ref="B332" r:id="rId319" location="'172..'!A1" xr:uid="{00000000-0004-0000-0200-00003E010000}"/>
    <hyperlink ref="B333" r:id="rId320" location="'173..'!A1" xr:uid="{00000000-0004-0000-0200-00003F010000}"/>
    <hyperlink ref="B334" r:id="rId321" location="'174..'!A1" xr:uid="{00000000-0004-0000-0200-000040010000}"/>
    <hyperlink ref="B335" r:id="rId322" location="'175..'!A1" xr:uid="{00000000-0004-0000-0200-000041010000}"/>
    <hyperlink ref="B336" r:id="rId323" location="'176..'!A1" xr:uid="{00000000-0004-0000-0200-000042010000}"/>
    <hyperlink ref="B337" r:id="rId324" location="'177..'!A1" xr:uid="{00000000-0004-0000-0200-000043010000}"/>
    <hyperlink ref="B338" r:id="rId325" location="'178..'!A1" xr:uid="{00000000-0004-0000-0200-000044010000}"/>
    <hyperlink ref="B339" r:id="rId326" location="'179..'!A1" xr:uid="{00000000-0004-0000-0200-000045010000}"/>
    <hyperlink ref="B342" r:id="rId327" location="'134..'!A1" xr:uid="{00000000-0004-0000-0200-000046010000}"/>
    <hyperlink ref="B343" r:id="rId328" location="'135..'!A1" xr:uid="{00000000-0004-0000-0200-000047010000}"/>
    <hyperlink ref="B344" r:id="rId329" location="'136..'!A1" xr:uid="{00000000-0004-0000-0200-000048010000}"/>
    <hyperlink ref="B345" r:id="rId330" location="'137..'!A1" xr:uid="{00000000-0004-0000-0200-000049010000}"/>
    <hyperlink ref="B346" r:id="rId331" location="'138..'!A1" xr:uid="{00000000-0004-0000-0200-00004A010000}"/>
    <hyperlink ref="B347" r:id="rId332" location="'139..'!A1" xr:uid="{00000000-0004-0000-0200-00004B010000}"/>
    <hyperlink ref="B348" r:id="rId333" location="'140..'!A1" xr:uid="{00000000-0004-0000-0200-00004C010000}"/>
    <hyperlink ref="B349" r:id="rId334" location="'141..'!A1" xr:uid="{00000000-0004-0000-0200-00004D010000}"/>
    <hyperlink ref="B350" r:id="rId335" location="'142..'!A1" xr:uid="{00000000-0004-0000-0200-00004E010000}"/>
    <hyperlink ref="B351" r:id="rId336" location="'143..'!A1" xr:uid="{00000000-0004-0000-0200-00004F010000}"/>
    <hyperlink ref="B352" r:id="rId337" location="'144..'!A1" xr:uid="{00000000-0004-0000-0200-000050010000}"/>
    <hyperlink ref="B353" r:id="rId338" location="'145..'!A1" xr:uid="{00000000-0004-0000-0200-000051010000}"/>
    <hyperlink ref="B354" r:id="rId339" location="'146..'!A1" xr:uid="{00000000-0004-0000-0200-000052010000}"/>
    <hyperlink ref="B355" r:id="rId340" location="'147..'!A1" xr:uid="{00000000-0004-0000-0200-000053010000}"/>
    <hyperlink ref="B356" r:id="rId341" location="'148..'!A1" xr:uid="{00000000-0004-0000-0200-000054010000}"/>
    <hyperlink ref="B357" r:id="rId342" location="'149..'!A1" xr:uid="{00000000-0004-0000-0200-000055010000}"/>
    <hyperlink ref="B358" r:id="rId343" location="'150..'!A1" xr:uid="{00000000-0004-0000-0200-000056010000}"/>
    <hyperlink ref="B359" r:id="rId344" location="'151..'!A1" xr:uid="{00000000-0004-0000-0200-000057010000}"/>
    <hyperlink ref="B360" r:id="rId345" location="'152..'!A1" xr:uid="{00000000-0004-0000-0200-000058010000}"/>
    <hyperlink ref="B361" r:id="rId346" location="'153..'!A1" xr:uid="{00000000-0004-0000-0200-000059010000}"/>
    <hyperlink ref="B362" r:id="rId347" location="'154..'!A1" xr:uid="{00000000-0004-0000-0200-00005A010000}"/>
    <hyperlink ref="B363" r:id="rId348" location="'155..'!A1" xr:uid="{00000000-0004-0000-0200-00005B010000}"/>
    <hyperlink ref="B364" r:id="rId349" location="'156..'!A1" xr:uid="{00000000-0004-0000-0200-00005C010000}"/>
    <hyperlink ref="B365" r:id="rId350" location="'157..'!A1" xr:uid="{00000000-0004-0000-0200-00005D010000}"/>
    <hyperlink ref="B366" r:id="rId351" location="'158..'!A1" xr:uid="{00000000-0004-0000-0200-00005E010000}"/>
    <hyperlink ref="B367" r:id="rId352" location="'159..'!A1" xr:uid="{00000000-0004-0000-0200-00005F010000}"/>
    <hyperlink ref="B368" r:id="rId353" location="'160..'!A1" xr:uid="{00000000-0004-0000-0200-000060010000}"/>
    <hyperlink ref="B369" r:id="rId354" location="'161..'!A1" xr:uid="{00000000-0004-0000-0200-000061010000}"/>
    <hyperlink ref="B370" r:id="rId355" location="'162.'!A1" xr:uid="{00000000-0004-0000-0200-000062010000}"/>
    <hyperlink ref="B371" r:id="rId356" location="'163..'!A1" xr:uid="{00000000-0004-0000-0200-000063010000}"/>
    <hyperlink ref="B372" r:id="rId357" location="'164..'!A1" xr:uid="{00000000-0004-0000-0200-000064010000}"/>
    <hyperlink ref="B373" r:id="rId358" location="'165..'!A1" xr:uid="{00000000-0004-0000-0200-000065010000}"/>
    <hyperlink ref="B374" r:id="rId359" location="'166..'!A1" xr:uid="{00000000-0004-0000-0200-000066010000}"/>
    <hyperlink ref="B375" r:id="rId360" location="'167..'!A1" xr:uid="{00000000-0004-0000-0200-000067010000}"/>
    <hyperlink ref="B376" r:id="rId361" location="'168..'!A1" xr:uid="{00000000-0004-0000-0200-000068010000}"/>
    <hyperlink ref="B377" r:id="rId362" location="'169..'!A1" xr:uid="{00000000-0004-0000-0200-000069010000}"/>
    <hyperlink ref="B378" r:id="rId363" location="'170..'!A1" xr:uid="{00000000-0004-0000-0200-00006A010000}"/>
    <hyperlink ref="B379" r:id="rId364" location="'171..'!A1" xr:uid="{00000000-0004-0000-0200-00006B010000}"/>
    <hyperlink ref="B380" r:id="rId365" location="'172..'!A1" xr:uid="{00000000-0004-0000-0200-00006C010000}"/>
    <hyperlink ref="B381" r:id="rId366" location="'173..'!A1" xr:uid="{00000000-0004-0000-0200-00006D010000}"/>
    <hyperlink ref="B382" r:id="rId367" location="'174..'!A1" xr:uid="{00000000-0004-0000-0200-00006E010000}"/>
    <hyperlink ref="B383" r:id="rId368" location="'175..'!A1" xr:uid="{00000000-0004-0000-0200-00006F010000}"/>
    <hyperlink ref="B384" r:id="rId369" location="'176..'!A1" xr:uid="{00000000-0004-0000-0200-000070010000}"/>
    <hyperlink ref="B385" r:id="rId370" location="'177..'!A1" xr:uid="{00000000-0004-0000-0200-000071010000}"/>
    <hyperlink ref="B386" r:id="rId371" location="'178..'!A1" xr:uid="{00000000-0004-0000-0200-000072010000}"/>
    <hyperlink ref="B387" r:id="rId372" location="'179..'!A1" xr:uid="{00000000-0004-0000-0200-000073010000}"/>
    <hyperlink ref="B390" r:id="rId373" location="'180..'!A1" xr:uid="{00000000-0004-0000-0200-000074010000}"/>
    <hyperlink ref="B391" r:id="rId374" location="'181..'!A1" xr:uid="{00000000-0004-0000-0200-000075010000}"/>
    <hyperlink ref="B392" r:id="rId375" location="'182..'!A1" xr:uid="{00000000-0004-0000-0200-000076010000}"/>
    <hyperlink ref="B393" r:id="rId376" location="'183..'!A1" xr:uid="{00000000-0004-0000-0200-000077010000}"/>
    <hyperlink ref="B394" r:id="rId377" location="'184..'!A1" xr:uid="{00000000-0004-0000-0200-000078010000}"/>
    <hyperlink ref="B395" r:id="rId378" location="'185..'!A1" xr:uid="{00000000-0004-0000-0200-000079010000}"/>
    <hyperlink ref="B396" r:id="rId379" location="'186..'!A1" xr:uid="{00000000-0004-0000-0200-00007A010000}"/>
    <hyperlink ref="B397" r:id="rId380" location="'187..'!A1" xr:uid="{00000000-0004-0000-0200-00007B010000}"/>
    <hyperlink ref="B398" r:id="rId381" location="'188..'!A1" xr:uid="{00000000-0004-0000-0200-00007C010000}"/>
    <hyperlink ref="B399" r:id="rId382" location="'189..'!A1" xr:uid="{00000000-0004-0000-0200-00007D010000}"/>
    <hyperlink ref="B400" r:id="rId383" location="'190..'!A1" xr:uid="{00000000-0004-0000-0200-00007E010000}"/>
    <hyperlink ref="B401" r:id="rId384" location="'191..'!A1" xr:uid="{00000000-0004-0000-0200-00007F010000}"/>
    <hyperlink ref="B402" r:id="rId385" location="'192..'!A1" xr:uid="{00000000-0004-0000-0200-000080010000}"/>
    <hyperlink ref="B403" r:id="rId386" location="'193..'!A1" xr:uid="{00000000-0004-0000-0200-000081010000}"/>
    <hyperlink ref="B404" r:id="rId387" location="'194..'!A1" xr:uid="{00000000-0004-0000-0200-000082010000}"/>
    <hyperlink ref="B405" r:id="rId388" location="'195..'!A1" xr:uid="{00000000-0004-0000-0200-000083010000}"/>
    <hyperlink ref="B406" r:id="rId389" location="'196..'!A1" xr:uid="{00000000-0004-0000-0200-000084010000}"/>
    <hyperlink ref="B407" r:id="rId390" location="'197..'!A1" xr:uid="{00000000-0004-0000-0200-000085010000}"/>
    <hyperlink ref="B408" r:id="rId391" location="'198..'!A1" xr:uid="{00000000-0004-0000-0200-000086010000}"/>
    <hyperlink ref="B409" r:id="rId392" location="'199..'!A1" xr:uid="{00000000-0004-0000-0200-000087010000}"/>
    <hyperlink ref="B410" r:id="rId393" location="'200..'!A1" xr:uid="{00000000-0004-0000-0200-000088010000}"/>
    <hyperlink ref="B411" r:id="rId394" location="'201..'!A1" xr:uid="{00000000-0004-0000-0200-000089010000}"/>
    <hyperlink ref="B412" r:id="rId395" location="'202..'!A1" xr:uid="{00000000-0004-0000-0200-00008A010000}"/>
    <hyperlink ref="B413" r:id="rId396" location="'203..'!A1" xr:uid="{00000000-0004-0000-0200-00008B010000}"/>
    <hyperlink ref="B414" r:id="rId397" location="'204..'!A1" xr:uid="{00000000-0004-0000-0200-00008C010000}"/>
    <hyperlink ref="B415" r:id="rId398" location="'205..'!A1" xr:uid="{00000000-0004-0000-0200-00008D010000}"/>
    <hyperlink ref="B416" r:id="rId399" location="'206..'!A1" xr:uid="{00000000-0004-0000-0200-00008E010000}"/>
    <hyperlink ref="B417" r:id="rId400" location="'207..'!A1" xr:uid="{00000000-0004-0000-0200-00008F010000}"/>
    <hyperlink ref="B418" r:id="rId401" location="'208..'!A1" xr:uid="{00000000-0004-0000-0200-000090010000}"/>
    <hyperlink ref="B419" r:id="rId402" location="'209..'!A1" xr:uid="{00000000-0004-0000-0200-000091010000}"/>
    <hyperlink ref="B420" r:id="rId403" location="'210..'!A1" xr:uid="{00000000-0004-0000-0200-000092010000}"/>
    <hyperlink ref="B421" r:id="rId404" location="'211..'!A1" xr:uid="{00000000-0004-0000-0200-000093010000}"/>
    <hyperlink ref="B422" r:id="rId405" location="'212..'!A1" xr:uid="{00000000-0004-0000-0200-000094010000}"/>
    <hyperlink ref="B423" r:id="rId406" location="'214..'!A1" xr:uid="{00000000-0004-0000-0200-000095010000}"/>
    <hyperlink ref="B424" r:id="rId407" location="'214..'!A1" xr:uid="{00000000-0004-0000-0200-000096010000}"/>
    <hyperlink ref="B425" r:id="rId408" location="'215..'!A1" xr:uid="{00000000-0004-0000-0200-000097010000}"/>
    <hyperlink ref="B426" r:id="rId409" location="'216..'!A1" xr:uid="{00000000-0004-0000-0200-000098010000}"/>
    <hyperlink ref="B427" r:id="rId410" location="'217..'!A1" xr:uid="{00000000-0004-0000-0200-000099010000}"/>
    <hyperlink ref="B428" r:id="rId411" location="'218..'!A1" xr:uid="{00000000-0004-0000-0200-00009A010000}"/>
    <hyperlink ref="B429" r:id="rId412" location="'219..'!A1" xr:uid="{00000000-0004-0000-0200-00009B010000}"/>
    <hyperlink ref="B430" r:id="rId413" location="'220..'!A1" xr:uid="{00000000-0004-0000-0200-00009C010000}"/>
    <hyperlink ref="B431" r:id="rId414" location="'221..'!A1" xr:uid="{00000000-0004-0000-0200-00009D010000}"/>
    <hyperlink ref="B432" r:id="rId415" location="'222..'!A1" xr:uid="{00000000-0004-0000-0200-00009E010000}"/>
    <hyperlink ref="B433" r:id="rId416" location="'223..'!A1" xr:uid="{00000000-0004-0000-0200-00009F010000}"/>
    <hyperlink ref="B434" r:id="rId417" location="'224..'!A1" xr:uid="{00000000-0004-0000-0200-0000A0010000}"/>
    <hyperlink ref="B435" r:id="rId418" location="'225..'!A1" xr:uid="{00000000-0004-0000-0200-0000A1010000}"/>
    <hyperlink ref="B436" r:id="rId419" location="'226..'!A1" xr:uid="{00000000-0004-0000-0200-0000A2010000}"/>
    <hyperlink ref="B439" r:id="rId420" location="'180..'!A1" xr:uid="{00000000-0004-0000-0200-0000A3010000}"/>
    <hyperlink ref="B440" r:id="rId421" location="'181..'!A1" xr:uid="{00000000-0004-0000-0200-0000A4010000}"/>
    <hyperlink ref="B441" r:id="rId422" location="'182..'!A1" xr:uid="{00000000-0004-0000-0200-0000A5010000}"/>
    <hyperlink ref="B442" r:id="rId423" location="'183..'!A1" xr:uid="{00000000-0004-0000-0200-0000A6010000}"/>
    <hyperlink ref="B443" r:id="rId424" location="'184..'!A1" xr:uid="{00000000-0004-0000-0200-0000A7010000}"/>
    <hyperlink ref="B444" r:id="rId425" location="'185..'!A1" xr:uid="{00000000-0004-0000-0200-0000A8010000}"/>
    <hyperlink ref="B445" r:id="rId426" location="'186..'!A1" xr:uid="{00000000-0004-0000-0200-0000A9010000}"/>
    <hyperlink ref="B446" r:id="rId427" location="'187..'!A1" xr:uid="{00000000-0004-0000-0200-0000AA010000}"/>
    <hyperlink ref="B447" r:id="rId428" location="'188..'!A1" xr:uid="{00000000-0004-0000-0200-0000AB010000}"/>
    <hyperlink ref="B448" r:id="rId429" location="'189..'!A1" xr:uid="{00000000-0004-0000-0200-0000AC010000}"/>
    <hyperlink ref="B449" r:id="rId430" location="'190..'!A1" xr:uid="{00000000-0004-0000-0200-0000AD010000}"/>
    <hyperlink ref="B450" r:id="rId431" location="'191..'!A1" xr:uid="{00000000-0004-0000-0200-0000AE010000}"/>
    <hyperlink ref="B451" r:id="rId432" location="'192..'!A1" xr:uid="{00000000-0004-0000-0200-0000AF010000}"/>
    <hyperlink ref="B452" r:id="rId433" location="'193..'!A1" xr:uid="{00000000-0004-0000-0200-0000B0010000}"/>
    <hyperlink ref="B453" r:id="rId434" location="'194..'!A1" xr:uid="{00000000-0004-0000-0200-0000B1010000}"/>
    <hyperlink ref="B454" r:id="rId435" location="'195..'!A1" xr:uid="{00000000-0004-0000-0200-0000B2010000}"/>
    <hyperlink ref="B455" r:id="rId436" location="'196..'!A1" xr:uid="{00000000-0004-0000-0200-0000B3010000}"/>
    <hyperlink ref="B456" r:id="rId437" location="'197..'!A1" xr:uid="{00000000-0004-0000-0200-0000B4010000}"/>
    <hyperlink ref="B457" r:id="rId438" location="'198..'!A1" xr:uid="{00000000-0004-0000-0200-0000B5010000}"/>
    <hyperlink ref="B458" r:id="rId439" location="'199..'!A1" xr:uid="{00000000-0004-0000-0200-0000B6010000}"/>
    <hyperlink ref="B459" r:id="rId440" location="'200..'!A1" xr:uid="{00000000-0004-0000-0200-0000B7010000}"/>
    <hyperlink ref="B460" r:id="rId441" location="'201..'!A1" xr:uid="{00000000-0004-0000-0200-0000B8010000}"/>
    <hyperlink ref="B461" r:id="rId442" location="'202..'!A1" xr:uid="{00000000-0004-0000-0200-0000B9010000}"/>
    <hyperlink ref="B462" r:id="rId443" location="'203..'!A1" xr:uid="{00000000-0004-0000-0200-0000BA010000}"/>
    <hyperlink ref="B463" r:id="rId444" location="'204..'!A1" xr:uid="{00000000-0004-0000-0200-0000BB010000}"/>
    <hyperlink ref="B464" r:id="rId445" location="'205..'!A1" xr:uid="{00000000-0004-0000-0200-0000BC010000}"/>
    <hyperlink ref="B465" r:id="rId446" location="'206..'!A1" xr:uid="{00000000-0004-0000-0200-0000BD010000}"/>
    <hyperlink ref="B466" r:id="rId447" location="'207..'!A1" xr:uid="{00000000-0004-0000-0200-0000BE010000}"/>
    <hyperlink ref="B467" r:id="rId448" location="'208..'!A1" xr:uid="{00000000-0004-0000-0200-0000BF010000}"/>
    <hyperlink ref="B468" r:id="rId449" location="'209..'!A1" xr:uid="{00000000-0004-0000-0200-0000C0010000}"/>
    <hyperlink ref="B469" r:id="rId450" location="'210..'!A1" xr:uid="{00000000-0004-0000-0200-0000C1010000}"/>
    <hyperlink ref="B470" r:id="rId451" location="'211..'!A1" xr:uid="{00000000-0004-0000-0200-0000C2010000}"/>
    <hyperlink ref="B471" r:id="rId452" location="'212..'!A1" xr:uid="{00000000-0004-0000-0200-0000C3010000}"/>
    <hyperlink ref="B472" r:id="rId453" location="'214..'!A1" xr:uid="{00000000-0004-0000-0200-0000C4010000}"/>
    <hyperlink ref="B473" r:id="rId454" location="'214..'!A1" xr:uid="{00000000-0004-0000-0200-0000C5010000}"/>
    <hyperlink ref="B474" r:id="rId455" location="'215..'!A1" xr:uid="{00000000-0004-0000-0200-0000C6010000}"/>
    <hyperlink ref="B475" r:id="rId456" location="'216..'!A1" xr:uid="{00000000-0004-0000-0200-0000C7010000}"/>
    <hyperlink ref="B476" r:id="rId457" location="'217..'!A1" xr:uid="{00000000-0004-0000-0200-0000C8010000}"/>
    <hyperlink ref="B477" r:id="rId458" location="'218..'!A1" xr:uid="{00000000-0004-0000-0200-0000C9010000}"/>
    <hyperlink ref="B478" r:id="rId459" location="'219..'!A1" xr:uid="{00000000-0004-0000-0200-0000CA010000}"/>
    <hyperlink ref="B479" r:id="rId460" location="'220..'!A1" xr:uid="{00000000-0004-0000-0200-0000CB010000}"/>
    <hyperlink ref="B480" r:id="rId461" location="'221..'!A1" xr:uid="{00000000-0004-0000-0200-0000CC010000}"/>
    <hyperlink ref="B481" r:id="rId462" location="'222..'!A1" xr:uid="{00000000-0004-0000-0200-0000CD010000}"/>
    <hyperlink ref="B482" r:id="rId463" location="'223..'!A1" xr:uid="{00000000-0004-0000-0200-0000CE010000}"/>
    <hyperlink ref="B483" r:id="rId464" location="'224..'!A1" xr:uid="{00000000-0004-0000-0200-0000CF010000}"/>
    <hyperlink ref="B484" r:id="rId465" location="'225..'!A1" xr:uid="{00000000-0004-0000-0200-0000D0010000}"/>
    <hyperlink ref="B485" r:id="rId466" location="'226..'!A1" xr:uid="{00000000-0004-0000-0200-0000D1010000}"/>
    <hyperlink ref="B488" r:id="rId467" location="'227..'!A1" xr:uid="{00000000-0004-0000-0200-0000D2010000}"/>
    <hyperlink ref="B489" r:id="rId468" location="'228..'!A1" xr:uid="{00000000-0004-0000-0200-0000D3010000}"/>
    <hyperlink ref="B490" r:id="rId469" location="'229..'!A1" xr:uid="{00000000-0004-0000-0200-0000D4010000}"/>
    <hyperlink ref="B491" r:id="rId470" location="'230..'!A1" xr:uid="{00000000-0004-0000-0200-0000D5010000}"/>
    <hyperlink ref="B492" r:id="rId471" location="'231..'!A1" xr:uid="{00000000-0004-0000-0200-0000D6010000}"/>
    <hyperlink ref="B493" r:id="rId472" location="'232..'!A1" xr:uid="{00000000-0004-0000-0200-0000D7010000}"/>
    <hyperlink ref="B494" r:id="rId473" location="'233..'!A1" xr:uid="{00000000-0004-0000-0200-0000D8010000}"/>
    <hyperlink ref="B495" r:id="rId474" location="'234..'!A1" xr:uid="{00000000-0004-0000-0200-0000D9010000}"/>
    <hyperlink ref="B496" r:id="rId475" location="'235..'!A1" xr:uid="{00000000-0004-0000-0200-0000DA010000}"/>
    <hyperlink ref="B497" r:id="rId476" location="'236..'!A1" xr:uid="{00000000-0004-0000-0200-0000DB010000}"/>
    <hyperlink ref="B498" r:id="rId477" location="'237..'!A1" xr:uid="{00000000-0004-0000-0200-0000DC010000}"/>
    <hyperlink ref="B499" r:id="rId478" location="'238..'!A1" xr:uid="{00000000-0004-0000-0200-0000DD010000}"/>
    <hyperlink ref="B500" r:id="rId479" location="'239..'!A1" xr:uid="{00000000-0004-0000-0200-0000DE010000}"/>
    <hyperlink ref="B501" r:id="rId480" location="'240..'!A1" xr:uid="{00000000-0004-0000-0200-0000DF010000}"/>
    <hyperlink ref="B502" r:id="rId481" location="'241..'!A1" xr:uid="{00000000-0004-0000-0200-0000E0010000}"/>
    <hyperlink ref="B503" r:id="rId482" location="'242..'!A1" xr:uid="{00000000-0004-0000-0200-0000E1010000}"/>
    <hyperlink ref="B504" r:id="rId483" location="'243..'!A1" xr:uid="{00000000-0004-0000-0200-0000E2010000}"/>
    <hyperlink ref="B505" r:id="rId484" location="'244..'!A1" xr:uid="{00000000-0004-0000-0200-0000E3010000}"/>
    <hyperlink ref="B506" r:id="rId485" location="'245..'!A1" xr:uid="{00000000-0004-0000-0200-0000E4010000}"/>
    <hyperlink ref="B507" r:id="rId486" location="'246.'!A1" xr:uid="{00000000-0004-0000-0200-0000E5010000}"/>
    <hyperlink ref="B508" r:id="rId487" location="'247.'!A1" xr:uid="{00000000-0004-0000-0200-0000E6010000}"/>
    <hyperlink ref="B509" r:id="rId488" location="'248..'!A1" xr:uid="{00000000-0004-0000-0200-0000E7010000}"/>
    <hyperlink ref="B512" r:id="rId489" location="'227..'!A1" xr:uid="{00000000-0004-0000-0200-0000E8010000}"/>
    <hyperlink ref="B513" r:id="rId490" location="'228..'!A1" xr:uid="{00000000-0004-0000-0200-0000E9010000}"/>
    <hyperlink ref="B514" r:id="rId491" location="'229..'!A1" xr:uid="{00000000-0004-0000-0200-0000EA010000}"/>
    <hyperlink ref="B515" r:id="rId492" location="'230..'!A1" xr:uid="{00000000-0004-0000-0200-0000EB010000}"/>
    <hyperlink ref="B516" r:id="rId493" location="'231..'!A1" xr:uid="{00000000-0004-0000-0200-0000EC010000}"/>
    <hyperlink ref="B517" r:id="rId494" location="'232..'!A1" xr:uid="{00000000-0004-0000-0200-0000ED010000}"/>
    <hyperlink ref="B518" r:id="rId495" location="'233..'!A1" xr:uid="{00000000-0004-0000-0200-0000EE010000}"/>
    <hyperlink ref="B519" r:id="rId496" location="'234..'!A1" xr:uid="{00000000-0004-0000-0200-0000EF010000}"/>
    <hyperlink ref="B520" r:id="rId497" location="'235..'!A1" xr:uid="{00000000-0004-0000-0200-0000F0010000}"/>
    <hyperlink ref="B521" r:id="rId498" location="'236..'!A1" xr:uid="{00000000-0004-0000-0200-0000F1010000}"/>
    <hyperlink ref="B522" r:id="rId499" location="'237..'!A1" xr:uid="{00000000-0004-0000-0200-0000F2010000}"/>
    <hyperlink ref="B523" r:id="rId500" location="'238..'!A1" xr:uid="{00000000-0004-0000-0200-0000F3010000}"/>
    <hyperlink ref="B524" r:id="rId501" location="'239..'!A1" xr:uid="{00000000-0004-0000-0200-0000F4010000}"/>
    <hyperlink ref="B525" r:id="rId502" location="'240..'!A1" xr:uid="{00000000-0004-0000-0200-0000F5010000}"/>
    <hyperlink ref="B526" r:id="rId503" location="'241..'!A1" xr:uid="{00000000-0004-0000-0200-0000F6010000}"/>
    <hyperlink ref="B527" r:id="rId504" location="'242..'!A1" xr:uid="{00000000-0004-0000-0200-0000F7010000}"/>
    <hyperlink ref="B528" r:id="rId505" location="'243..'!A1" xr:uid="{00000000-0004-0000-0200-0000F8010000}"/>
    <hyperlink ref="B529" r:id="rId506" location="'244..'!A1" xr:uid="{00000000-0004-0000-0200-0000F9010000}"/>
    <hyperlink ref="B530" r:id="rId507" location="'245..'!A1" xr:uid="{00000000-0004-0000-0200-0000FA010000}"/>
    <hyperlink ref="B531" r:id="rId508" location="'246.'!A1" xr:uid="{00000000-0004-0000-0200-0000FB010000}"/>
    <hyperlink ref="B532" r:id="rId509" location="'247.'!A1" xr:uid="{00000000-0004-0000-0200-0000FC010000}"/>
    <hyperlink ref="B533" r:id="rId510" location="'248..'!A1" xr:uid="{00000000-0004-0000-0200-0000FD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W1754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6.77734375" customWidth="1"/>
    <col min="2" max="2" width="61.44140625" customWidth="1"/>
    <col min="3" max="3" width="18.109375" customWidth="1"/>
    <col min="4" max="4" width="22.33203125" customWidth="1"/>
    <col min="5" max="5" width="21.109375" customWidth="1"/>
    <col min="6" max="7" width="12.44140625" customWidth="1"/>
    <col min="8" max="8" width="12.33203125" customWidth="1"/>
    <col min="9" max="9" width="11.77734375" customWidth="1"/>
    <col min="10" max="10" width="11.44140625" customWidth="1"/>
    <col min="11" max="11" width="12.109375" customWidth="1"/>
    <col min="12" max="12" width="11.44140625" customWidth="1"/>
    <col min="13" max="13" width="10" customWidth="1"/>
    <col min="14" max="14" width="10.44140625" customWidth="1"/>
    <col min="15" max="15" width="7.6640625" customWidth="1"/>
    <col min="16" max="16" width="8" customWidth="1"/>
    <col min="17" max="17" width="6.6640625" customWidth="1"/>
    <col min="18" max="18" width="6.33203125" customWidth="1"/>
    <col min="19" max="19" width="5.77734375" customWidth="1"/>
    <col min="20" max="20" width="6.33203125" customWidth="1"/>
    <col min="21" max="21" width="6.44140625" customWidth="1"/>
    <col min="22" max="22" width="7.77734375" customWidth="1"/>
    <col min="23" max="23" width="6" customWidth="1"/>
  </cols>
  <sheetData>
    <row r="1" spans="1:23" ht="15.75" customHeight="1" x14ac:dyDescent="0.25">
      <c r="A1" s="3" t="s">
        <v>0</v>
      </c>
      <c r="B1" s="4" t="s">
        <v>1</v>
      </c>
      <c r="C1" s="6" t="s">
        <v>2</v>
      </c>
      <c r="D1" s="6" t="s">
        <v>3</v>
      </c>
      <c r="E1" s="3" t="s">
        <v>195</v>
      </c>
      <c r="F1" s="73" t="s">
        <v>9</v>
      </c>
      <c r="G1" s="1" t="s">
        <v>43</v>
      </c>
      <c r="H1" s="1" t="s">
        <v>47</v>
      </c>
      <c r="I1" s="1" t="s">
        <v>50</v>
      </c>
      <c r="J1" s="1" t="s">
        <v>53</v>
      </c>
      <c r="K1" s="1" t="s">
        <v>63</v>
      </c>
      <c r="L1" s="1" t="s">
        <v>69</v>
      </c>
      <c r="M1" s="1" t="s">
        <v>72</v>
      </c>
      <c r="N1" s="1" t="s">
        <v>75</v>
      </c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5">
      <c r="A2" s="74" t="s">
        <v>243</v>
      </c>
      <c r="B2" s="7" t="s">
        <v>244</v>
      </c>
      <c r="C2" s="75"/>
      <c r="D2" s="76" t="s">
        <v>245</v>
      </c>
      <c r="E2" s="77" t="s">
        <v>42</v>
      </c>
      <c r="F2" s="78"/>
      <c r="G2" s="49"/>
      <c r="H2" s="78">
        <f>220</f>
        <v>220</v>
      </c>
      <c r="I2" s="78">
        <f>40</f>
        <v>40</v>
      </c>
      <c r="J2" s="78">
        <f>280</f>
        <v>280</v>
      </c>
      <c r="K2" s="78">
        <f>180</f>
        <v>180</v>
      </c>
      <c r="L2" s="78">
        <f>98</f>
        <v>98</v>
      </c>
      <c r="M2" s="78"/>
      <c r="N2" s="78"/>
      <c r="O2" s="14"/>
      <c r="P2" s="14"/>
      <c r="Q2" s="14"/>
      <c r="R2" s="14"/>
      <c r="S2" s="14"/>
      <c r="T2" s="14"/>
      <c r="U2" s="14"/>
      <c r="V2" s="14"/>
      <c r="W2" s="14"/>
    </row>
    <row r="3" spans="1:23" ht="15.75" customHeight="1" x14ac:dyDescent="0.25">
      <c r="A3" s="74" t="s">
        <v>246</v>
      </c>
      <c r="B3" s="7" t="s">
        <v>247</v>
      </c>
      <c r="C3" s="75"/>
      <c r="D3" s="76" t="s">
        <v>245</v>
      </c>
      <c r="E3" s="77" t="s">
        <v>42</v>
      </c>
      <c r="F3" s="79"/>
      <c r="G3" s="78"/>
      <c r="H3" s="78">
        <f>120</f>
        <v>120</v>
      </c>
      <c r="I3" s="78">
        <f>220</f>
        <v>220</v>
      </c>
      <c r="J3" s="78">
        <f>160</f>
        <v>160</v>
      </c>
      <c r="K3" s="78">
        <f>265</f>
        <v>265</v>
      </c>
      <c r="L3" s="78">
        <f>130</f>
        <v>130</v>
      </c>
      <c r="M3" s="78"/>
      <c r="N3" s="78"/>
      <c r="O3" s="14"/>
      <c r="P3" s="14"/>
      <c r="Q3" s="14"/>
      <c r="R3" s="14"/>
      <c r="S3" s="14"/>
      <c r="T3" s="14"/>
      <c r="U3" s="14"/>
      <c r="V3" s="14"/>
      <c r="W3" s="14"/>
    </row>
    <row r="4" spans="1:23" ht="15.75" customHeight="1" x14ac:dyDescent="0.25">
      <c r="A4" s="74" t="s">
        <v>248</v>
      </c>
      <c r="B4" s="7" t="s">
        <v>249</v>
      </c>
      <c r="C4" s="80"/>
      <c r="D4" s="76" t="s">
        <v>245</v>
      </c>
      <c r="E4" s="77" t="s">
        <v>42</v>
      </c>
      <c r="F4" s="79"/>
      <c r="G4" s="78">
        <f>260</f>
        <v>260</v>
      </c>
      <c r="H4" s="78">
        <f>80</f>
        <v>80</v>
      </c>
      <c r="I4" s="78">
        <f>290</f>
        <v>290</v>
      </c>
      <c r="J4" s="78">
        <f>255</f>
        <v>255</v>
      </c>
      <c r="K4" s="78"/>
      <c r="L4" s="78">
        <f>270</f>
        <v>270</v>
      </c>
      <c r="M4" s="78">
        <f>295</f>
        <v>295</v>
      </c>
      <c r="N4" s="78"/>
      <c r="O4" s="14"/>
      <c r="P4" s="14"/>
      <c r="Q4" s="20"/>
      <c r="R4" s="20"/>
      <c r="S4" s="20"/>
      <c r="T4" s="20"/>
      <c r="U4" s="20"/>
      <c r="V4" s="20"/>
      <c r="W4" s="14"/>
    </row>
    <row r="5" spans="1:23" ht="15.75" customHeight="1" x14ac:dyDescent="0.25">
      <c r="A5" s="74" t="s">
        <v>250</v>
      </c>
      <c r="B5" s="7" t="s">
        <v>251</v>
      </c>
      <c r="C5" s="80"/>
      <c r="D5" s="76" t="s">
        <v>245</v>
      </c>
      <c r="E5" s="77" t="s">
        <v>42</v>
      </c>
      <c r="F5" s="79"/>
      <c r="G5" s="78"/>
      <c r="H5" s="78"/>
      <c r="I5" s="78">
        <f>180</f>
        <v>180</v>
      </c>
      <c r="J5" s="78"/>
      <c r="K5" s="78">
        <f>175</f>
        <v>175</v>
      </c>
      <c r="L5" s="78"/>
      <c r="M5" s="78">
        <f>255</f>
        <v>255</v>
      </c>
      <c r="N5" s="78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5">
      <c r="A6" s="74" t="s">
        <v>252</v>
      </c>
      <c r="B6" s="7" t="s">
        <v>253</v>
      </c>
      <c r="C6" s="80"/>
      <c r="D6" s="76" t="s">
        <v>245</v>
      </c>
      <c r="E6" s="77" t="s">
        <v>42</v>
      </c>
      <c r="F6" s="79"/>
      <c r="G6" s="78">
        <f>170</f>
        <v>170</v>
      </c>
      <c r="H6" s="78"/>
      <c r="I6" s="78">
        <f t="shared" ref="I6:I7" si="0">240</f>
        <v>240</v>
      </c>
      <c r="J6" s="78">
        <f>300</f>
        <v>300</v>
      </c>
      <c r="K6" s="78"/>
      <c r="L6" s="78">
        <f>280</f>
        <v>280</v>
      </c>
      <c r="M6" s="78"/>
      <c r="N6" s="78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5">
      <c r="A7" s="74" t="s">
        <v>254</v>
      </c>
      <c r="B7" s="7" t="s">
        <v>255</v>
      </c>
      <c r="C7" s="80"/>
      <c r="D7" s="76" t="s">
        <v>245</v>
      </c>
      <c r="E7" s="77" t="s">
        <v>42</v>
      </c>
      <c r="F7" s="79"/>
      <c r="G7" s="78">
        <f>200</f>
        <v>200</v>
      </c>
      <c r="H7" s="78"/>
      <c r="I7" s="78">
        <f t="shared" si="0"/>
        <v>240</v>
      </c>
      <c r="J7" s="78">
        <f>250</f>
        <v>250</v>
      </c>
      <c r="K7" s="78"/>
      <c r="L7" s="78"/>
      <c r="M7" s="78"/>
      <c r="N7" s="78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5">
      <c r="A8" s="74" t="s">
        <v>256</v>
      </c>
      <c r="B8" s="7" t="s">
        <v>257</v>
      </c>
      <c r="C8" s="80"/>
      <c r="D8" s="76" t="s">
        <v>245</v>
      </c>
      <c r="E8" s="77" t="s">
        <v>42</v>
      </c>
      <c r="F8" s="79"/>
      <c r="G8" s="78">
        <f>620+620</f>
        <v>1240</v>
      </c>
      <c r="H8" s="78">
        <f>340+340</f>
        <v>680</v>
      </c>
      <c r="I8" s="78">
        <v>1020</v>
      </c>
      <c r="J8" s="78">
        <v>340</v>
      </c>
      <c r="K8" s="78"/>
      <c r="L8" s="78">
        <v>270</v>
      </c>
      <c r="M8" s="78"/>
      <c r="N8" s="78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5">
      <c r="A9" s="74" t="s">
        <v>258</v>
      </c>
      <c r="B9" s="7" t="s">
        <v>259</v>
      </c>
      <c r="C9" s="80"/>
      <c r="D9" s="76" t="s">
        <v>245</v>
      </c>
      <c r="E9" s="77" t="s">
        <v>42</v>
      </c>
      <c r="F9" s="79"/>
      <c r="G9" s="78"/>
      <c r="H9" s="78">
        <f>280</f>
        <v>280</v>
      </c>
      <c r="I9" s="78"/>
      <c r="J9" s="78">
        <f>145</f>
        <v>145</v>
      </c>
      <c r="K9" s="78"/>
      <c r="L9" s="78">
        <f>320</f>
        <v>320</v>
      </c>
      <c r="M9" s="78"/>
      <c r="N9" s="78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5">
      <c r="A10" s="74" t="s">
        <v>260</v>
      </c>
      <c r="B10" s="7" t="s">
        <v>261</v>
      </c>
      <c r="C10" s="80"/>
      <c r="D10" s="76" t="s">
        <v>245</v>
      </c>
      <c r="E10" s="77" t="s">
        <v>32</v>
      </c>
      <c r="F10" s="78">
        <v>6000</v>
      </c>
      <c r="G10" s="78"/>
      <c r="H10" s="78"/>
      <c r="I10" s="78"/>
      <c r="J10" s="78"/>
      <c r="K10" s="78"/>
      <c r="L10" s="78"/>
      <c r="M10" s="78"/>
      <c r="N10" s="78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5">
      <c r="A11" s="74" t="s">
        <v>262</v>
      </c>
      <c r="B11" s="7" t="s">
        <v>263</v>
      </c>
      <c r="C11" s="80"/>
      <c r="D11" s="76" t="s">
        <v>245</v>
      </c>
      <c r="E11" s="77" t="s">
        <v>32</v>
      </c>
      <c r="F11" s="78">
        <v>6000</v>
      </c>
      <c r="G11" s="78"/>
      <c r="H11" s="78"/>
      <c r="I11" s="78"/>
      <c r="J11" s="78"/>
      <c r="K11" s="78"/>
      <c r="L11" s="78"/>
      <c r="M11" s="78"/>
      <c r="N11" s="78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5">
      <c r="A12" s="74" t="s">
        <v>264</v>
      </c>
      <c r="B12" s="7" t="s">
        <v>265</v>
      </c>
      <c r="C12" s="80"/>
      <c r="D12" s="76" t="s">
        <v>245</v>
      </c>
      <c r="E12" s="77" t="s">
        <v>32</v>
      </c>
      <c r="F12" s="78">
        <v>8000</v>
      </c>
      <c r="G12" s="78"/>
      <c r="H12" s="78"/>
      <c r="I12" s="78"/>
      <c r="J12" s="78"/>
      <c r="K12" s="78"/>
      <c r="L12" s="78"/>
      <c r="M12" s="78"/>
      <c r="N12" s="78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5">
      <c r="A13" s="74" t="s">
        <v>266</v>
      </c>
      <c r="B13" s="7" t="s">
        <v>267</v>
      </c>
      <c r="C13" s="80"/>
      <c r="D13" s="76" t="s">
        <v>245</v>
      </c>
      <c r="E13" s="77" t="s">
        <v>32</v>
      </c>
      <c r="F13" s="78">
        <v>7000</v>
      </c>
      <c r="G13" s="78"/>
      <c r="H13" s="78"/>
      <c r="I13" s="78"/>
      <c r="J13" s="78"/>
      <c r="K13" s="78"/>
      <c r="L13" s="78"/>
      <c r="M13" s="78"/>
      <c r="N13" s="78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5">
      <c r="A14" s="74" t="s">
        <v>268</v>
      </c>
      <c r="B14" s="7" t="s">
        <v>269</v>
      </c>
      <c r="C14" s="80"/>
      <c r="D14" s="76" t="s">
        <v>245</v>
      </c>
      <c r="E14" s="77" t="s">
        <v>32</v>
      </c>
      <c r="F14" s="78">
        <v>6000</v>
      </c>
      <c r="G14" s="78"/>
      <c r="H14" s="78"/>
      <c r="I14" s="78"/>
      <c r="J14" s="78"/>
      <c r="K14" s="78"/>
      <c r="L14" s="78"/>
      <c r="M14" s="78"/>
      <c r="N14" s="78"/>
      <c r="O14" s="29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5">
      <c r="A15" s="74" t="s">
        <v>270</v>
      </c>
      <c r="B15" s="7" t="s">
        <v>271</v>
      </c>
      <c r="C15" s="80"/>
      <c r="D15" s="76" t="s">
        <v>245</v>
      </c>
      <c r="E15" s="77" t="s">
        <v>32</v>
      </c>
      <c r="F15" s="78">
        <v>12000</v>
      </c>
      <c r="G15" s="78"/>
      <c r="H15" s="78"/>
      <c r="I15" s="78"/>
      <c r="J15" s="78"/>
      <c r="K15" s="78"/>
      <c r="L15" s="78"/>
      <c r="M15" s="78"/>
      <c r="N15" s="78"/>
      <c r="O15" s="29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5">
      <c r="A16" s="74" t="s">
        <v>272</v>
      </c>
      <c r="B16" s="7" t="s">
        <v>273</v>
      </c>
      <c r="C16" s="80"/>
      <c r="D16" s="76" t="s">
        <v>245</v>
      </c>
      <c r="E16" s="77" t="s">
        <v>32</v>
      </c>
      <c r="F16" s="79">
        <v>9430</v>
      </c>
      <c r="G16" s="78"/>
      <c r="H16" s="78"/>
      <c r="I16" s="78"/>
      <c r="J16" s="78"/>
      <c r="K16" s="78"/>
      <c r="L16" s="78"/>
      <c r="M16" s="78"/>
      <c r="N16" s="78"/>
      <c r="O16" s="14"/>
      <c r="P16" s="14"/>
      <c r="Q16" s="20"/>
      <c r="R16" s="29"/>
      <c r="S16" s="29"/>
      <c r="T16" s="29"/>
      <c r="U16" s="29"/>
      <c r="V16" s="29"/>
      <c r="W16" s="14"/>
    </row>
    <row r="17" spans="1:23" ht="15.75" customHeight="1" x14ac:dyDescent="0.25">
      <c r="A17" s="74" t="s">
        <v>274</v>
      </c>
      <c r="B17" s="7" t="s">
        <v>275</v>
      </c>
      <c r="C17" s="80"/>
      <c r="D17" s="76" t="s">
        <v>245</v>
      </c>
      <c r="E17" s="77" t="s">
        <v>32</v>
      </c>
      <c r="F17" s="79"/>
      <c r="G17" s="78"/>
      <c r="H17" s="78"/>
      <c r="I17" s="78"/>
      <c r="J17" s="78"/>
      <c r="K17" s="78"/>
      <c r="L17" s="78"/>
      <c r="M17" s="78"/>
      <c r="N17" s="78"/>
      <c r="O17" s="14"/>
      <c r="P17" s="14"/>
      <c r="Q17" s="29"/>
      <c r="R17" s="29"/>
      <c r="S17" s="29"/>
      <c r="T17" s="29"/>
      <c r="U17" s="29"/>
      <c r="V17" s="20"/>
      <c r="W17" s="14"/>
    </row>
    <row r="18" spans="1:23" ht="15.75" customHeight="1" x14ac:dyDescent="0.25">
      <c r="A18" s="74" t="s">
        <v>276</v>
      </c>
      <c r="B18" s="7" t="s">
        <v>277</v>
      </c>
      <c r="C18" s="80"/>
      <c r="D18" s="81" t="s">
        <v>278</v>
      </c>
      <c r="E18" s="77" t="s">
        <v>42</v>
      </c>
      <c r="F18" s="78">
        <f>5000</f>
        <v>5000</v>
      </c>
      <c r="G18" s="78"/>
      <c r="H18" s="78"/>
      <c r="I18" s="78"/>
      <c r="J18" s="78"/>
      <c r="K18" s="78"/>
      <c r="L18" s="78"/>
      <c r="M18" s="78"/>
      <c r="N18" s="78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5">
      <c r="A19" s="74" t="s">
        <v>279</v>
      </c>
      <c r="B19" s="7" t="s">
        <v>280</v>
      </c>
      <c r="C19" s="80"/>
      <c r="D19" s="81" t="s">
        <v>281</v>
      </c>
      <c r="E19" s="77" t="s">
        <v>42</v>
      </c>
      <c r="F19" s="78"/>
      <c r="G19" s="78">
        <f>1680</f>
        <v>1680</v>
      </c>
      <c r="H19" s="78">
        <f>2400</f>
        <v>2400</v>
      </c>
      <c r="I19" s="78">
        <f>2370</f>
        <v>2370</v>
      </c>
      <c r="J19" s="78">
        <f>12000</f>
        <v>12000</v>
      </c>
      <c r="K19" s="78"/>
      <c r="L19" s="78">
        <f>9900</f>
        <v>9900</v>
      </c>
      <c r="M19" s="78">
        <f>300</f>
        <v>300</v>
      </c>
      <c r="N19" s="78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5">
      <c r="A20" s="74" t="s">
        <v>282</v>
      </c>
      <c r="B20" s="7" t="s">
        <v>283</v>
      </c>
      <c r="C20" s="80"/>
      <c r="D20" s="76" t="s">
        <v>179</v>
      </c>
      <c r="E20" s="77" t="s">
        <v>42</v>
      </c>
      <c r="F20" s="78"/>
      <c r="G20" s="49"/>
      <c r="H20" s="78"/>
      <c r="I20" s="78">
        <f>3700</f>
        <v>3700</v>
      </c>
      <c r="J20" s="78">
        <f>1550</f>
        <v>1550</v>
      </c>
      <c r="K20" s="78"/>
      <c r="L20" s="78">
        <f>5200</f>
        <v>5200</v>
      </c>
      <c r="M20" s="78"/>
      <c r="N20" s="78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5">
      <c r="A21" s="74" t="s">
        <v>284</v>
      </c>
      <c r="B21" s="7" t="s">
        <v>285</v>
      </c>
      <c r="C21" s="80"/>
      <c r="D21" s="76" t="s">
        <v>179</v>
      </c>
      <c r="E21" s="77" t="s">
        <v>42</v>
      </c>
      <c r="F21" s="78"/>
      <c r="G21" s="78"/>
      <c r="H21" s="78"/>
      <c r="I21" s="78">
        <v>4500</v>
      </c>
      <c r="J21" s="78">
        <v>1000</v>
      </c>
      <c r="K21" s="78"/>
      <c r="L21" s="78">
        <v>900</v>
      </c>
      <c r="M21" s="78"/>
      <c r="N21" s="78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5">
      <c r="A22" s="74" t="s">
        <v>286</v>
      </c>
      <c r="B22" s="7" t="s">
        <v>287</v>
      </c>
      <c r="C22" s="80"/>
      <c r="D22" s="76" t="s">
        <v>179</v>
      </c>
      <c r="E22" s="77" t="s">
        <v>32</v>
      </c>
      <c r="F22" s="78">
        <v>2290</v>
      </c>
      <c r="G22" s="78"/>
      <c r="H22" s="78"/>
      <c r="I22" s="78"/>
      <c r="J22" s="78"/>
      <c r="K22" s="78"/>
      <c r="L22" s="78"/>
      <c r="M22" s="78"/>
      <c r="N22" s="78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5">
      <c r="A23" s="74" t="s">
        <v>288</v>
      </c>
      <c r="B23" s="7" t="s">
        <v>289</v>
      </c>
      <c r="C23" s="80"/>
      <c r="D23" s="76" t="s">
        <v>179</v>
      </c>
      <c r="E23" s="77" t="s">
        <v>32</v>
      </c>
      <c r="F23" s="78">
        <v>2720</v>
      </c>
      <c r="G23" s="78"/>
      <c r="H23" s="78"/>
      <c r="I23" s="78"/>
      <c r="J23" s="78"/>
      <c r="K23" s="78"/>
      <c r="L23" s="78"/>
      <c r="M23" s="78"/>
      <c r="N23" s="78"/>
      <c r="O23" s="20"/>
      <c r="P23" s="20"/>
      <c r="Q23" s="34"/>
      <c r="R23" s="20"/>
      <c r="S23" s="20"/>
      <c r="T23" s="20"/>
      <c r="U23" s="34"/>
      <c r="V23" s="20"/>
      <c r="W23" s="20"/>
    </row>
    <row r="24" spans="1:23" ht="15.75" customHeight="1" x14ac:dyDescent="0.25">
      <c r="A24" s="74" t="s">
        <v>290</v>
      </c>
      <c r="B24" s="7" t="s">
        <v>291</v>
      </c>
      <c r="C24" s="80"/>
      <c r="D24" s="76" t="s">
        <v>179</v>
      </c>
      <c r="E24" s="77" t="s">
        <v>32</v>
      </c>
      <c r="F24" s="78">
        <f>17580</f>
        <v>17580</v>
      </c>
      <c r="G24" s="78"/>
      <c r="H24" s="78"/>
      <c r="I24" s="78"/>
      <c r="J24" s="78"/>
      <c r="K24" s="78"/>
      <c r="L24" s="78"/>
      <c r="M24" s="78"/>
      <c r="N24" s="78"/>
      <c r="O24" s="20"/>
      <c r="P24" s="20"/>
      <c r="Q24" s="20"/>
      <c r="R24" s="36"/>
      <c r="S24" s="20"/>
      <c r="T24" s="20"/>
      <c r="U24" s="20"/>
      <c r="V24" s="20"/>
      <c r="W24" s="20"/>
    </row>
    <row r="25" spans="1:23" ht="15.75" customHeight="1" x14ac:dyDescent="0.25">
      <c r="A25" s="74" t="s">
        <v>292</v>
      </c>
      <c r="B25" s="7" t="s">
        <v>293</v>
      </c>
      <c r="C25" s="80"/>
      <c r="D25" s="76" t="s">
        <v>179</v>
      </c>
      <c r="E25" s="77" t="s">
        <v>32</v>
      </c>
      <c r="F25" s="78">
        <v>47780</v>
      </c>
      <c r="G25" s="78"/>
      <c r="H25" s="78"/>
      <c r="I25" s="78"/>
      <c r="J25" s="78"/>
      <c r="K25" s="78"/>
      <c r="L25" s="78"/>
      <c r="M25" s="78"/>
      <c r="N25" s="78"/>
      <c r="O25" s="20"/>
      <c r="P25" s="20"/>
      <c r="Q25" s="20"/>
      <c r="R25" s="36"/>
      <c r="S25" s="20"/>
      <c r="T25" s="20"/>
      <c r="U25" s="20"/>
      <c r="V25" s="20"/>
      <c r="W25" s="20"/>
    </row>
    <row r="26" spans="1:23" ht="15.75" customHeight="1" x14ac:dyDescent="0.25">
      <c r="A26" s="74" t="s">
        <v>294</v>
      </c>
      <c r="B26" s="7" t="s">
        <v>295</v>
      </c>
      <c r="C26" s="80"/>
      <c r="D26" s="76" t="s">
        <v>179</v>
      </c>
      <c r="E26" s="77" t="s">
        <v>42</v>
      </c>
      <c r="F26" s="78"/>
      <c r="G26" s="78"/>
      <c r="H26" s="78"/>
      <c r="I26" s="78"/>
      <c r="J26" s="78"/>
      <c r="K26" s="78"/>
      <c r="L26" s="78">
        <v>230</v>
      </c>
      <c r="M26" s="78"/>
      <c r="N26" s="78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5">
      <c r="A27" s="74" t="s">
        <v>296</v>
      </c>
      <c r="B27" s="7" t="s">
        <v>297</v>
      </c>
      <c r="C27" s="80"/>
      <c r="D27" s="76" t="s">
        <v>112</v>
      </c>
      <c r="E27" s="77" t="s">
        <v>42</v>
      </c>
      <c r="F27" s="78"/>
      <c r="G27" s="78"/>
      <c r="H27" s="78"/>
      <c r="I27" s="78">
        <f>15</f>
        <v>15</v>
      </c>
      <c r="J27" s="78">
        <f>60</f>
        <v>60</v>
      </c>
      <c r="K27" s="78"/>
      <c r="L27" s="78">
        <f>50</f>
        <v>50</v>
      </c>
      <c r="M27" s="78">
        <f>390</f>
        <v>390</v>
      </c>
      <c r="N27" s="78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5">
      <c r="A28" s="74" t="s">
        <v>298</v>
      </c>
      <c r="B28" s="7" t="s">
        <v>299</v>
      </c>
      <c r="C28" s="80"/>
      <c r="D28" s="76" t="s">
        <v>112</v>
      </c>
      <c r="E28" s="77" t="s">
        <v>42</v>
      </c>
      <c r="F28" s="78"/>
      <c r="G28" s="78"/>
      <c r="H28" s="78"/>
      <c r="I28" s="78">
        <f t="shared" ref="I28:J28" si="1">460</f>
        <v>460</v>
      </c>
      <c r="J28" s="78">
        <f t="shared" si="1"/>
        <v>460</v>
      </c>
      <c r="K28" s="78"/>
      <c r="L28" s="78">
        <f>420</f>
        <v>420</v>
      </c>
      <c r="M28" s="78">
        <f>520</f>
        <v>520</v>
      </c>
      <c r="N28" s="78"/>
      <c r="O28" s="20"/>
      <c r="P28" s="20"/>
      <c r="Q28" s="20"/>
      <c r="R28" s="29"/>
      <c r="S28" s="29"/>
      <c r="T28" s="29"/>
      <c r="U28" s="20"/>
      <c r="V28" s="20"/>
      <c r="W28" s="20"/>
    </row>
    <row r="29" spans="1:23" ht="15.75" customHeight="1" x14ac:dyDescent="0.25">
      <c r="A29" s="74" t="s">
        <v>300</v>
      </c>
      <c r="B29" s="7" t="s">
        <v>301</v>
      </c>
      <c r="C29" s="80"/>
      <c r="D29" s="76" t="s">
        <v>73</v>
      </c>
      <c r="E29" s="77" t="s">
        <v>42</v>
      </c>
      <c r="F29" s="78"/>
      <c r="G29" s="78"/>
      <c r="H29" s="78">
        <f>160</f>
        <v>160</v>
      </c>
      <c r="I29" s="78">
        <f>110</f>
        <v>110</v>
      </c>
      <c r="J29" s="78">
        <f>135</f>
        <v>135</v>
      </c>
      <c r="K29" s="78"/>
      <c r="L29" s="78"/>
      <c r="M29" s="78"/>
      <c r="N29" s="78"/>
      <c r="O29" s="8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5">
      <c r="A30" s="74" t="s">
        <v>302</v>
      </c>
      <c r="B30" s="7" t="s">
        <v>303</v>
      </c>
      <c r="C30" s="80"/>
      <c r="D30" s="76" t="s">
        <v>73</v>
      </c>
      <c r="E30" s="77" t="s">
        <v>42</v>
      </c>
      <c r="F30" s="78"/>
      <c r="G30" s="78"/>
      <c r="H30" s="78">
        <f>80</f>
        <v>80</v>
      </c>
      <c r="I30" s="78">
        <f>65</f>
        <v>65</v>
      </c>
      <c r="J30" s="78">
        <f>240</f>
        <v>240</v>
      </c>
      <c r="K30" s="78"/>
      <c r="L30" s="78"/>
      <c r="M30" s="78"/>
      <c r="N30" s="78"/>
      <c r="O30" s="29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5">
      <c r="A31" s="74" t="s">
        <v>304</v>
      </c>
      <c r="B31" s="7" t="s">
        <v>305</v>
      </c>
      <c r="C31" s="80"/>
      <c r="D31" s="76" t="s">
        <v>73</v>
      </c>
      <c r="E31" s="77" t="s">
        <v>42</v>
      </c>
      <c r="F31" s="78">
        <v>370</v>
      </c>
      <c r="G31" s="78"/>
      <c r="H31" s="78"/>
      <c r="I31" s="78">
        <v>215</v>
      </c>
      <c r="J31" s="78">
        <v>310</v>
      </c>
      <c r="K31" s="78"/>
      <c r="L31" s="78"/>
      <c r="M31" s="78">
        <v>40</v>
      </c>
      <c r="N31" s="78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5">
      <c r="A32" s="74" t="s">
        <v>306</v>
      </c>
      <c r="B32" s="7" t="s">
        <v>307</v>
      </c>
      <c r="C32" s="80"/>
      <c r="D32" s="76" t="s">
        <v>73</v>
      </c>
      <c r="E32" s="77" t="s">
        <v>42</v>
      </c>
      <c r="F32" s="78"/>
      <c r="G32" s="78"/>
      <c r="H32" s="49"/>
      <c r="I32" s="78">
        <v>170</v>
      </c>
      <c r="J32" s="49">
        <v>210</v>
      </c>
      <c r="K32" s="49"/>
      <c r="L32" s="49">
        <v>100</v>
      </c>
      <c r="M32" s="49"/>
      <c r="N32" s="49"/>
      <c r="O32" s="20"/>
      <c r="P32" s="20"/>
      <c r="Q32" s="20"/>
      <c r="R32" s="29"/>
      <c r="S32" s="29"/>
      <c r="T32" s="29"/>
      <c r="U32" s="29"/>
      <c r="V32" s="20"/>
      <c r="W32" s="20"/>
    </row>
    <row r="33" spans="1:23" ht="15.75" customHeight="1" x14ac:dyDescent="0.25">
      <c r="A33" s="74" t="s">
        <v>308</v>
      </c>
      <c r="B33" s="7" t="s">
        <v>309</v>
      </c>
      <c r="C33" s="80"/>
      <c r="D33" s="76" t="s">
        <v>73</v>
      </c>
      <c r="E33" s="77" t="s">
        <v>42</v>
      </c>
      <c r="F33" s="78">
        <v>120</v>
      </c>
      <c r="G33" s="78"/>
      <c r="H33" s="78"/>
      <c r="I33" s="78"/>
      <c r="J33" s="78">
        <v>230</v>
      </c>
      <c r="K33" s="78"/>
      <c r="L33" s="78"/>
      <c r="M33" s="78"/>
      <c r="N33" s="78"/>
      <c r="O33" s="20"/>
      <c r="P33" s="20"/>
      <c r="Q33" s="20"/>
      <c r="R33" s="29"/>
      <c r="S33" s="29"/>
      <c r="T33" s="29"/>
      <c r="U33" s="29"/>
      <c r="V33" s="20"/>
      <c r="W33" s="20"/>
    </row>
    <row r="34" spans="1:23" ht="15.75" customHeight="1" x14ac:dyDescent="0.25">
      <c r="A34" s="74" t="s">
        <v>310</v>
      </c>
      <c r="B34" s="7" t="s">
        <v>311</v>
      </c>
      <c r="C34" s="80"/>
      <c r="D34" s="76" t="s">
        <v>73</v>
      </c>
      <c r="E34" s="77" t="s">
        <v>42</v>
      </c>
      <c r="F34" s="78"/>
      <c r="G34" s="78"/>
      <c r="H34" s="78">
        <f>25</f>
        <v>25</v>
      </c>
      <c r="I34" s="78">
        <f>475</f>
        <v>475</v>
      </c>
      <c r="J34" s="78">
        <f>355</f>
        <v>355</v>
      </c>
      <c r="K34" s="78"/>
      <c r="L34" s="78">
        <f>185</f>
        <v>185</v>
      </c>
      <c r="M34" s="78">
        <f>360</f>
        <v>360</v>
      </c>
      <c r="N34" s="78"/>
      <c r="O34" s="20"/>
      <c r="P34" s="20"/>
      <c r="Q34" s="20"/>
      <c r="R34" s="29"/>
      <c r="S34" s="29"/>
      <c r="T34" s="29"/>
      <c r="U34" s="20"/>
      <c r="V34" s="20"/>
      <c r="W34" s="20"/>
    </row>
    <row r="35" spans="1:23" ht="15.75" customHeight="1" x14ac:dyDescent="0.25">
      <c r="A35" s="74" t="s">
        <v>312</v>
      </c>
      <c r="B35" s="7" t="s">
        <v>313</v>
      </c>
      <c r="C35" s="80"/>
      <c r="D35" s="76" t="s">
        <v>73</v>
      </c>
      <c r="E35" s="77" t="s">
        <v>42</v>
      </c>
      <c r="F35" s="78"/>
      <c r="G35" s="78"/>
      <c r="H35" s="78">
        <f>395</f>
        <v>395</v>
      </c>
      <c r="I35" s="78">
        <f>185</f>
        <v>185</v>
      </c>
      <c r="J35" s="78">
        <f>465</f>
        <v>465</v>
      </c>
      <c r="K35" s="78"/>
      <c r="L35" s="78">
        <f>985</f>
        <v>985</v>
      </c>
      <c r="M35" s="78"/>
      <c r="N35" s="78"/>
      <c r="O35" s="20"/>
      <c r="P35" s="20"/>
      <c r="Q35" s="29"/>
      <c r="R35" s="29"/>
      <c r="S35" s="29"/>
      <c r="T35" s="29"/>
      <c r="U35" s="29"/>
      <c r="V35" s="20"/>
      <c r="W35" s="20"/>
    </row>
    <row r="36" spans="1:23" ht="15.75" customHeight="1" x14ac:dyDescent="0.25">
      <c r="A36" s="74" t="s">
        <v>314</v>
      </c>
      <c r="B36" s="7" t="s">
        <v>315</v>
      </c>
      <c r="C36" s="80"/>
      <c r="D36" s="76" t="s">
        <v>73</v>
      </c>
      <c r="E36" s="77" t="s">
        <v>42</v>
      </c>
      <c r="F36" s="78" t="s">
        <v>316</v>
      </c>
      <c r="G36" s="78">
        <v>815</v>
      </c>
      <c r="H36" s="78">
        <v>735</v>
      </c>
      <c r="I36" s="78">
        <v>480</v>
      </c>
      <c r="J36" s="78">
        <v>50</v>
      </c>
      <c r="K36" s="78">
        <v>246</v>
      </c>
      <c r="L36" s="78">
        <v>246</v>
      </c>
      <c r="M36" s="78">
        <v>300</v>
      </c>
      <c r="N36" s="78">
        <v>800</v>
      </c>
      <c r="O36" s="20"/>
      <c r="P36" s="20"/>
      <c r="Q36" s="29"/>
      <c r="R36" s="29"/>
      <c r="S36" s="29"/>
      <c r="T36" s="29"/>
      <c r="U36" s="29"/>
      <c r="V36" s="20"/>
      <c r="W36" s="20"/>
    </row>
    <row r="37" spans="1:23" ht="15.75" customHeight="1" x14ac:dyDescent="0.25">
      <c r="A37" s="74" t="s">
        <v>317</v>
      </c>
      <c r="B37" s="7" t="s">
        <v>318</v>
      </c>
      <c r="C37" s="80"/>
      <c r="D37" s="76" t="s">
        <v>61</v>
      </c>
      <c r="E37" s="77" t="s">
        <v>42</v>
      </c>
      <c r="F37" s="78"/>
      <c r="G37" s="78"/>
      <c r="H37" s="78">
        <f>90</f>
        <v>90</v>
      </c>
      <c r="I37" s="78">
        <f>1080</f>
        <v>1080</v>
      </c>
      <c r="J37" s="78">
        <f>240</f>
        <v>240</v>
      </c>
      <c r="K37" s="78"/>
      <c r="L37" s="78"/>
      <c r="M37" s="78"/>
      <c r="N37" s="78"/>
      <c r="O37" s="20"/>
      <c r="P37" s="20"/>
      <c r="Q37" s="20"/>
      <c r="R37" s="29"/>
      <c r="S37" s="29"/>
      <c r="T37" s="29"/>
      <c r="U37" s="29"/>
      <c r="V37" s="20"/>
      <c r="W37" s="20"/>
    </row>
    <row r="38" spans="1:23" ht="15.75" customHeight="1" x14ac:dyDescent="0.25">
      <c r="A38" s="74" t="s">
        <v>319</v>
      </c>
      <c r="B38" s="7" t="s">
        <v>320</v>
      </c>
      <c r="C38" s="80"/>
      <c r="D38" s="76" t="s">
        <v>61</v>
      </c>
      <c r="E38" s="77" t="s">
        <v>42</v>
      </c>
      <c r="F38" s="78"/>
      <c r="G38" s="49"/>
      <c r="H38" s="78">
        <f>330</f>
        <v>330</v>
      </c>
      <c r="I38" s="78">
        <f>445</f>
        <v>445</v>
      </c>
      <c r="J38" s="78">
        <f>425</f>
        <v>425</v>
      </c>
      <c r="K38" s="78"/>
      <c r="L38" s="78"/>
      <c r="M38" s="78"/>
      <c r="N38" s="78"/>
      <c r="O38" s="20"/>
      <c r="P38" s="20"/>
      <c r="Q38" s="20"/>
      <c r="R38" s="29"/>
      <c r="S38" s="29"/>
      <c r="T38" s="29"/>
      <c r="U38" s="29"/>
      <c r="V38" s="29"/>
      <c r="W38" s="20"/>
    </row>
    <row r="39" spans="1:23" ht="15.75" customHeight="1" x14ac:dyDescent="0.25">
      <c r="A39" s="74" t="s">
        <v>322</v>
      </c>
      <c r="B39" s="7" t="s">
        <v>323</v>
      </c>
      <c r="C39" s="80"/>
      <c r="D39" s="76" t="s">
        <v>93</v>
      </c>
      <c r="E39" s="77" t="s">
        <v>42</v>
      </c>
      <c r="F39" s="78"/>
      <c r="G39" s="78"/>
      <c r="H39" s="78">
        <f>3580</f>
        <v>3580</v>
      </c>
      <c r="I39" s="78">
        <f>2830</f>
        <v>2830</v>
      </c>
      <c r="J39" s="78">
        <f>5400</f>
        <v>5400</v>
      </c>
      <c r="K39" s="78"/>
      <c r="L39" s="78">
        <f>1730</f>
        <v>1730</v>
      </c>
      <c r="M39" s="78"/>
      <c r="N39" s="78"/>
      <c r="O39" s="20"/>
      <c r="P39" s="20"/>
      <c r="Q39" s="29"/>
      <c r="R39" s="29"/>
      <c r="S39" s="29"/>
      <c r="T39" s="29"/>
      <c r="U39" s="29"/>
      <c r="V39" s="20"/>
      <c r="W39" s="20"/>
    </row>
    <row r="40" spans="1:23" ht="15.75" customHeight="1" x14ac:dyDescent="0.25">
      <c r="A40" s="74" t="s">
        <v>325</v>
      </c>
      <c r="B40" s="7" t="s">
        <v>326</v>
      </c>
      <c r="C40" s="80"/>
      <c r="D40" s="76" t="s">
        <v>93</v>
      </c>
      <c r="E40" s="77" t="s">
        <v>42</v>
      </c>
      <c r="F40" s="78"/>
      <c r="G40" s="78"/>
      <c r="H40" s="78">
        <f>1580</f>
        <v>1580</v>
      </c>
      <c r="I40" s="78">
        <f>1340</f>
        <v>1340</v>
      </c>
      <c r="J40" s="78">
        <f>1450</f>
        <v>1450</v>
      </c>
      <c r="K40" s="78"/>
      <c r="L40" s="78">
        <f>800</f>
        <v>800</v>
      </c>
      <c r="M40" s="78"/>
      <c r="N40" s="78"/>
      <c r="O40" s="29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5">
      <c r="A41" s="74" t="s">
        <v>328</v>
      </c>
      <c r="B41" s="7" t="s">
        <v>329</v>
      </c>
      <c r="C41" s="80"/>
      <c r="D41" s="76" t="s">
        <v>93</v>
      </c>
      <c r="E41" s="77" t="s">
        <v>42</v>
      </c>
      <c r="F41" s="78"/>
      <c r="G41" s="78"/>
      <c r="H41" s="78">
        <f>170</f>
        <v>170</v>
      </c>
      <c r="I41" s="78">
        <f>1500</f>
        <v>1500</v>
      </c>
      <c r="J41" s="78">
        <f>1120</f>
        <v>1120</v>
      </c>
      <c r="K41" s="78"/>
      <c r="L41" s="78">
        <f>280</f>
        <v>280</v>
      </c>
      <c r="M41" s="78"/>
      <c r="N41" s="78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5">
      <c r="A42" s="74" t="s">
        <v>331</v>
      </c>
      <c r="B42" s="7" t="s">
        <v>332</v>
      </c>
      <c r="C42" s="80"/>
      <c r="D42" s="76" t="s">
        <v>93</v>
      </c>
      <c r="E42" s="77" t="s">
        <v>42</v>
      </c>
      <c r="F42" s="78"/>
      <c r="G42" s="78"/>
      <c r="H42" s="78">
        <f>1760</f>
        <v>1760</v>
      </c>
      <c r="I42" s="78">
        <f>1880</f>
        <v>1880</v>
      </c>
      <c r="J42" s="78">
        <f>1215</f>
        <v>1215</v>
      </c>
      <c r="K42" s="78"/>
      <c r="L42" s="78">
        <f>150</f>
        <v>150</v>
      </c>
      <c r="M42" s="78"/>
      <c r="N42" s="78"/>
      <c r="O42" s="29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5">
      <c r="A43" s="74" t="s">
        <v>334</v>
      </c>
      <c r="B43" s="7" t="s">
        <v>335</v>
      </c>
      <c r="C43" s="80"/>
      <c r="D43" s="76" t="s">
        <v>93</v>
      </c>
      <c r="E43" s="77" t="s">
        <v>42</v>
      </c>
      <c r="F43" s="78"/>
      <c r="G43" s="78"/>
      <c r="H43" s="78">
        <f>50</f>
        <v>50</v>
      </c>
      <c r="I43" s="78">
        <f>1515</f>
        <v>1515</v>
      </c>
      <c r="J43" s="78">
        <f>1230</f>
        <v>1230</v>
      </c>
      <c r="K43" s="78"/>
      <c r="L43" s="78">
        <f>1920</f>
        <v>1920</v>
      </c>
      <c r="M43" s="78"/>
      <c r="N43" s="78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5">
      <c r="A44" s="74" t="s">
        <v>337</v>
      </c>
      <c r="B44" s="7" t="s">
        <v>338</v>
      </c>
      <c r="C44" s="80"/>
      <c r="D44" s="76" t="s">
        <v>93</v>
      </c>
      <c r="E44" s="77" t="s">
        <v>42</v>
      </c>
      <c r="F44" s="78"/>
      <c r="G44" s="78"/>
      <c r="H44" s="78">
        <f>20</f>
        <v>20</v>
      </c>
      <c r="I44" s="78">
        <f>1260</f>
        <v>1260</v>
      </c>
      <c r="J44" s="78">
        <f>50</f>
        <v>50</v>
      </c>
      <c r="K44" s="78"/>
      <c r="L44" s="78">
        <f>920</f>
        <v>920</v>
      </c>
      <c r="M44" s="78"/>
      <c r="N44" s="78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5">
      <c r="A45" s="74" t="s">
        <v>340</v>
      </c>
      <c r="B45" s="7" t="s">
        <v>341</v>
      </c>
      <c r="C45" s="80"/>
      <c r="D45" s="76" t="s">
        <v>93</v>
      </c>
      <c r="E45" s="77" t="s">
        <v>42</v>
      </c>
      <c r="F45" s="78"/>
      <c r="G45" s="78"/>
      <c r="H45" s="78"/>
      <c r="I45" s="78">
        <f>1050</f>
        <v>1050</v>
      </c>
      <c r="J45" s="78">
        <f>1130</f>
        <v>1130</v>
      </c>
      <c r="K45" s="78"/>
      <c r="L45" s="78">
        <f>700</f>
        <v>700</v>
      </c>
      <c r="M45" s="78"/>
      <c r="N45" s="78"/>
      <c r="O45" s="29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5">
      <c r="A46" s="74" t="s">
        <v>343</v>
      </c>
      <c r="B46" s="7" t="s">
        <v>344</v>
      </c>
      <c r="C46" s="80"/>
      <c r="D46" s="76" t="s">
        <v>93</v>
      </c>
      <c r="E46" s="77" t="s">
        <v>42</v>
      </c>
      <c r="F46" s="78"/>
      <c r="G46" s="78"/>
      <c r="H46" s="78">
        <f>900</f>
        <v>900</v>
      </c>
      <c r="I46" s="78">
        <f>450</f>
        <v>450</v>
      </c>
      <c r="J46" s="78">
        <f>870</f>
        <v>870</v>
      </c>
      <c r="K46" s="78"/>
      <c r="L46" s="78">
        <f>530</f>
        <v>530</v>
      </c>
      <c r="M46" s="78"/>
      <c r="N46" s="78"/>
      <c r="O46" s="29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5">
      <c r="A47" s="74" t="s">
        <v>346</v>
      </c>
      <c r="B47" s="7" t="s">
        <v>347</v>
      </c>
      <c r="C47" s="80"/>
      <c r="D47" s="76" t="s">
        <v>93</v>
      </c>
      <c r="E47" s="77" t="s">
        <v>42</v>
      </c>
      <c r="F47" s="78"/>
      <c r="G47" s="78"/>
      <c r="H47" s="78">
        <f>70</f>
        <v>70</v>
      </c>
      <c r="I47" s="78">
        <f>740</f>
        <v>740</v>
      </c>
      <c r="J47" s="78">
        <f>420</f>
        <v>420</v>
      </c>
      <c r="K47" s="78"/>
      <c r="L47" s="78">
        <f>230</f>
        <v>230</v>
      </c>
      <c r="M47" s="78"/>
      <c r="N47" s="78"/>
      <c r="O47" s="29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5">
      <c r="A48" s="74" t="s">
        <v>349</v>
      </c>
      <c r="B48" s="7" t="s">
        <v>350</v>
      </c>
      <c r="C48" s="80"/>
      <c r="D48" s="76" t="s">
        <v>93</v>
      </c>
      <c r="E48" s="77" t="s">
        <v>42</v>
      </c>
      <c r="F48" s="78"/>
      <c r="G48" s="78"/>
      <c r="H48" s="49">
        <f>220</f>
        <v>220</v>
      </c>
      <c r="I48" s="78">
        <f>240</f>
        <v>240</v>
      </c>
      <c r="J48" s="49">
        <f>200</f>
        <v>200</v>
      </c>
      <c r="K48" s="49"/>
      <c r="L48" s="49"/>
      <c r="M48" s="49"/>
      <c r="N48" s="49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customHeight="1" x14ac:dyDescent="0.25">
      <c r="A49" s="74" t="s">
        <v>352</v>
      </c>
      <c r="B49" s="7" t="s">
        <v>353</v>
      </c>
      <c r="C49" s="80"/>
      <c r="D49" s="76" t="s">
        <v>93</v>
      </c>
      <c r="E49" s="77" t="s">
        <v>42</v>
      </c>
      <c r="F49" s="78"/>
      <c r="G49" s="78"/>
      <c r="H49" s="78">
        <f>100</f>
        <v>100</v>
      </c>
      <c r="I49" s="78">
        <f>210</f>
        <v>210</v>
      </c>
      <c r="J49" s="78">
        <f>50</f>
        <v>50</v>
      </c>
      <c r="K49" s="78"/>
      <c r="L49" s="78">
        <f>150</f>
        <v>150</v>
      </c>
      <c r="M49" s="78"/>
      <c r="N49" s="78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3.2" x14ac:dyDescent="0.25">
      <c r="A50" s="74" t="s">
        <v>355</v>
      </c>
      <c r="B50" s="7" t="s">
        <v>356</v>
      </c>
      <c r="C50" s="80"/>
      <c r="D50" s="76" t="s">
        <v>93</v>
      </c>
      <c r="E50" s="77" t="s">
        <v>42</v>
      </c>
      <c r="F50" s="78"/>
      <c r="G50" s="78"/>
      <c r="H50" s="78"/>
      <c r="I50" s="78">
        <f t="shared" ref="I50:J50" si="2">200</f>
        <v>200</v>
      </c>
      <c r="J50" s="78">
        <f t="shared" si="2"/>
        <v>200</v>
      </c>
      <c r="K50" s="78"/>
      <c r="L50" s="78"/>
      <c r="M50" s="78"/>
      <c r="N50" s="78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3.2" x14ac:dyDescent="0.25">
      <c r="A51" s="74" t="s">
        <v>357</v>
      </c>
      <c r="B51" s="7" t="s">
        <v>358</v>
      </c>
      <c r="C51" s="80"/>
      <c r="D51" s="76" t="s">
        <v>359</v>
      </c>
      <c r="E51" s="77" t="s">
        <v>42</v>
      </c>
      <c r="F51" s="78"/>
      <c r="G51" s="78"/>
      <c r="H51" s="78">
        <v>478</v>
      </c>
      <c r="I51" s="78">
        <v>52</v>
      </c>
      <c r="J51" s="78">
        <v>65</v>
      </c>
      <c r="K51" s="78"/>
      <c r="L51" s="78">
        <v>316</v>
      </c>
      <c r="M51" s="78"/>
      <c r="N51" s="78"/>
      <c r="O51" s="14"/>
      <c r="P51" s="14"/>
      <c r="Q51" s="20"/>
      <c r="R51" s="20"/>
      <c r="S51" s="20"/>
      <c r="T51" s="20"/>
      <c r="U51" s="20"/>
      <c r="V51" s="20"/>
      <c r="W51" s="14"/>
    </row>
    <row r="52" spans="1:23" ht="13.2" x14ac:dyDescent="0.25">
      <c r="A52" s="74" t="s">
        <v>360</v>
      </c>
      <c r="B52" s="7" t="s">
        <v>362</v>
      </c>
      <c r="C52" s="80"/>
      <c r="D52" s="76" t="s">
        <v>359</v>
      </c>
      <c r="E52" s="77" t="s">
        <v>42</v>
      </c>
      <c r="F52" s="78"/>
      <c r="G52" s="78"/>
      <c r="H52" s="78">
        <v>415</v>
      </c>
      <c r="I52" s="78">
        <v>760</v>
      </c>
      <c r="J52" s="78">
        <v>575</v>
      </c>
      <c r="K52" s="78"/>
      <c r="L52" s="78">
        <v>421</v>
      </c>
      <c r="M52" s="78"/>
      <c r="N52" s="78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3.2" x14ac:dyDescent="0.25">
      <c r="A53" s="74" t="s">
        <v>363</v>
      </c>
      <c r="B53" s="7" t="s">
        <v>364</v>
      </c>
      <c r="C53" s="80"/>
      <c r="D53" s="76" t="s">
        <v>365</v>
      </c>
      <c r="E53" s="77" t="s">
        <v>42</v>
      </c>
      <c r="F53" s="78"/>
      <c r="G53" s="78"/>
      <c r="H53" s="78">
        <v>748</v>
      </c>
      <c r="I53" s="78">
        <v>483</v>
      </c>
      <c r="J53" s="78">
        <v>752</v>
      </c>
      <c r="K53" s="78"/>
      <c r="L53" s="78">
        <v>879</v>
      </c>
      <c r="M53" s="78">
        <v>1025</v>
      </c>
      <c r="N53" s="78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3.2" x14ac:dyDescent="0.25">
      <c r="A54" s="74" t="s">
        <v>366</v>
      </c>
      <c r="B54" s="7" t="s">
        <v>367</v>
      </c>
      <c r="C54" s="80"/>
      <c r="D54" s="76" t="s">
        <v>365</v>
      </c>
      <c r="E54" s="77" t="s">
        <v>42</v>
      </c>
      <c r="F54" s="78"/>
      <c r="G54" s="78"/>
      <c r="H54" s="78">
        <f t="shared" ref="H54:I54" si="3">910</f>
        <v>910</v>
      </c>
      <c r="I54" s="78">
        <f t="shared" si="3"/>
        <v>910</v>
      </c>
      <c r="J54" s="78">
        <f>745</f>
        <v>745</v>
      </c>
      <c r="K54" s="78"/>
      <c r="L54" s="78">
        <f>540</f>
        <v>540</v>
      </c>
      <c r="M54" s="78">
        <f>565</f>
        <v>565</v>
      </c>
      <c r="N54" s="78">
        <f>1010</f>
        <v>1010</v>
      </c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3.2" x14ac:dyDescent="0.25">
      <c r="A55" s="74" t="s">
        <v>370</v>
      </c>
      <c r="B55" s="7" t="s">
        <v>371</v>
      </c>
      <c r="C55" s="80"/>
      <c r="D55" s="76" t="s">
        <v>365</v>
      </c>
      <c r="E55" s="77" t="s">
        <v>42</v>
      </c>
      <c r="F55" s="78"/>
      <c r="G55" s="78"/>
      <c r="H55" s="78">
        <f>595</f>
        <v>595</v>
      </c>
      <c r="I55" s="78">
        <f>40</f>
        <v>40</v>
      </c>
      <c r="J55" s="78">
        <f>290</f>
        <v>290</v>
      </c>
      <c r="K55" s="78"/>
      <c r="L55" s="78">
        <f>280</f>
        <v>280</v>
      </c>
      <c r="M55" s="78">
        <f>380</f>
        <v>380</v>
      </c>
      <c r="N55" s="78">
        <f>840</f>
        <v>840</v>
      </c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3.2" x14ac:dyDescent="0.25">
      <c r="A56" s="74" t="s">
        <v>374</v>
      </c>
      <c r="B56" s="7" t="s">
        <v>375</v>
      </c>
      <c r="C56" s="80"/>
      <c r="D56" s="76" t="s">
        <v>365</v>
      </c>
      <c r="E56" s="77" t="s">
        <v>42</v>
      </c>
      <c r="F56" s="78"/>
      <c r="G56" s="49"/>
      <c r="H56" s="78">
        <f>400</f>
        <v>400</v>
      </c>
      <c r="I56" s="78">
        <v>130</v>
      </c>
      <c r="J56" s="78">
        <f>860</f>
        <v>860</v>
      </c>
      <c r="K56" s="78"/>
      <c r="L56" s="78">
        <f>560</f>
        <v>560</v>
      </c>
      <c r="M56" s="78"/>
      <c r="N56" s="78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3.2" x14ac:dyDescent="0.25">
      <c r="A57" s="74" t="s">
        <v>378</v>
      </c>
      <c r="B57" s="7" t="s">
        <v>379</v>
      </c>
      <c r="C57" s="80"/>
      <c r="D57" s="76" t="s">
        <v>365</v>
      </c>
      <c r="E57" s="77" t="s">
        <v>42</v>
      </c>
      <c r="F57" s="78"/>
      <c r="G57" s="78"/>
      <c r="H57" s="78">
        <v>570</v>
      </c>
      <c r="I57" s="78">
        <v>160</v>
      </c>
      <c r="J57" s="78">
        <v>850</v>
      </c>
      <c r="K57" s="78"/>
      <c r="L57" s="78">
        <v>750</v>
      </c>
      <c r="M57" s="78"/>
      <c r="N57" s="78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3.2" x14ac:dyDescent="0.25">
      <c r="A58" s="74" t="s">
        <v>382</v>
      </c>
      <c r="B58" s="7" t="s">
        <v>383</v>
      </c>
      <c r="C58" s="80"/>
      <c r="D58" s="76" t="s">
        <v>365</v>
      </c>
      <c r="E58" s="77" t="s">
        <v>42</v>
      </c>
      <c r="F58" s="78"/>
      <c r="G58" s="78"/>
      <c r="H58" s="78">
        <v>380</v>
      </c>
      <c r="I58" s="78">
        <v>0</v>
      </c>
      <c r="J58" s="78">
        <v>0</v>
      </c>
      <c r="K58" s="78"/>
      <c r="L58" s="78">
        <v>70</v>
      </c>
      <c r="M58" s="78"/>
      <c r="N58" s="78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3.2" x14ac:dyDescent="0.25">
      <c r="A59" s="74" t="s">
        <v>385</v>
      </c>
      <c r="B59" s="7" t="s">
        <v>386</v>
      </c>
      <c r="C59" s="80"/>
      <c r="D59" s="76" t="s">
        <v>365</v>
      </c>
      <c r="E59" s="77" t="s">
        <v>42</v>
      </c>
      <c r="F59" s="78"/>
      <c r="G59" s="78"/>
      <c r="H59" s="78">
        <v>965</v>
      </c>
      <c r="I59" s="78">
        <v>0</v>
      </c>
      <c r="J59" s="78">
        <v>190</v>
      </c>
      <c r="K59" s="78"/>
      <c r="L59" s="78">
        <v>0</v>
      </c>
      <c r="M59" s="78"/>
      <c r="N59" s="78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3.2" x14ac:dyDescent="0.25">
      <c r="A60" s="74" t="s">
        <v>388</v>
      </c>
      <c r="B60" s="7" t="s">
        <v>389</v>
      </c>
      <c r="C60" s="80"/>
      <c r="D60" s="76" t="s">
        <v>365</v>
      </c>
      <c r="E60" s="77" t="s">
        <v>42</v>
      </c>
      <c r="F60" s="78"/>
      <c r="G60" s="78"/>
      <c r="H60" s="78">
        <f t="shared" ref="H60:I60" si="4">980</f>
        <v>980</v>
      </c>
      <c r="I60" s="78">
        <f t="shared" si="4"/>
        <v>980</v>
      </c>
      <c r="J60" s="78">
        <f>774</f>
        <v>774</v>
      </c>
      <c r="K60" s="78"/>
      <c r="L60" s="78">
        <f>282</f>
        <v>282</v>
      </c>
      <c r="M60" s="78"/>
      <c r="N60" s="78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3.2" x14ac:dyDescent="0.25">
      <c r="A61" s="74" t="s">
        <v>393</v>
      </c>
      <c r="B61" s="7" t="s">
        <v>394</v>
      </c>
      <c r="C61" s="80"/>
      <c r="D61" s="76" t="s">
        <v>365</v>
      </c>
      <c r="E61" s="77" t="s">
        <v>42</v>
      </c>
      <c r="F61" s="78"/>
      <c r="G61" s="78"/>
      <c r="H61" s="78">
        <v>270</v>
      </c>
      <c r="I61" s="78">
        <v>810</v>
      </c>
      <c r="J61" s="78">
        <v>600</v>
      </c>
      <c r="K61" s="78"/>
      <c r="L61" s="78">
        <v>620</v>
      </c>
      <c r="M61" s="78"/>
      <c r="N61" s="78"/>
      <c r="O61" s="8"/>
      <c r="P61" s="20"/>
      <c r="Q61" s="20"/>
      <c r="R61" s="20"/>
      <c r="S61" s="20"/>
      <c r="T61" s="20"/>
      <c r="U61" s="20"/>
      <c r="V61" s="20"/>
      <c r="W61" s="20"/>
    </row>
    <row r="62" spans="1:23" ht="13.2" x14ac:dyDescent="0.25">
      <c r="A62" s="74" t="s">
        <v>397</v>
      </c>
      <c r="B62" s="7" t="s">
        <v>398</v>
      </c>
      <c r="C62" s="80"/>
      <c r="D62" s="76" t="s">
        <v>83</v>
      </c>
      <c r="E62" s="77" t="s">
        <v>42</v>
      </c>
      <c r="F62" s="78">
        <f>6250</f>
        <v>6250</v>
      </c>
      <c r="G62" s="78"/>
      <c r="H62" s="78"/>
      <c r="I62" s="78"/>
      <c r="J62" s="78"/>
      <c r="K62" s="78"/>
      <c r="L62" s="78"/>
      <c r="M62" s="78"/>
      <c r="N62" s="78"/>
      <c r="O62" s="8"/>
      <c r="P62" s="20"/>
      <c r="Q62" s="20"/>
      <c r="R62" s="20"/>
      <c r="S62" s="20"/>
      <c r="T62" s="20"/>
      <c r="U62" s="20"/>
      <c r="V62" s="20"/>
      <c r="W62" s="20"/>
    </row>
    <row r="63" spans="1:23" ht="13.2" x14ac:dyDescent="0.25">
      <c r="A63" s="74" t="s">
        <v>400</v>
      </c>
      <c r="B63" s="7" t="s">
        <v>401</v>
      </c>
      <c r="C63" s="80"/>
      <c r="D63" s="76" t="s">
        <v>83</v>
      </c>
      <c r="E63" s="77" t="s">
        <v>42</v>
      </c>
      <c r="F63" s="78">
        <f>600</f>
        <v>600</v>
      </c>
      <c r="G63" s="78"/>
      <c r="H63" s="78"/>
      <c r="I63" s="78"/>
      <c r="J63" s="78"/>
      <c r="K63" s="78"/>
      <c r="L63" s="78"/>
      <c r="M63" s="78"/>
      <c r="N63" s="78"/>
      <c r="O63" s="14"/>
      <c r="P63" s="14"/>
      <c r="Q63" s="20"/>
      <c r="R63" s="8"/>
      <c r="S63" s="8"/>
      <c r="T63" s="8"/>
      <c r="U63" s="8"/>
      <c r="V63" s="8"/>
      <c r="W63" s="14"/>
    </row>
    <row r="64" spans="1:23" ht="13.2" x14ac:dyDescent="0.25">
      <c r="A64" s="74" t="s">
        <v>403</v>
      </c>
      <c r="B64" s="7" t="s">
        <v>404</v>
      </c>
      <c r="C64" s="80"/>
      <c r="D64" s="76" t="s">
        <v>83</v>
      </c>
      <c r="E64" s="77" t="s">
        <v>42</v>
      </c>
      <c r="F64" s="78">
        <f>310</f>
        <v>310</v>
      </c>
      <c r="G64" s="78"/>
      <c r="H64" s="49"/>
      <c r="I64" s="78"/>
      <c r="J64" s="49"/>
      <c r="K64" s="49"/>
      <c r="L64" s="49"/>
      <c r="M64" s="49"/>
      <c r="N64" s="49"/>
      <c r="O64" s="14"/>
      <c r="P64" s="14"/>
      <c r="Q64" s="8"/>
      <c r="R64" s="20"/>
      <c r="S64" s="8"/>
      <c r="T64" s="20"/>
      <c r="U64" s="8"/>
      <c r="V64" s="20"/>
      <c r="W64" s="14"/>
    </row>
    <row r="65" spans="1:23" ht="13.2" x14ac:dyDescent="0.25">
      <c r="A65" s="74" t="s">
        <v>405</v>
      </c>
      <c r="B65" s="7" t="s">
        <v>406</v>
      </c>
      <c r="C65" s="80"/>
      <c r="D65" s="76" t="s">
        <v>83</v>
      </c>
      <c r="E65" s="77" t="s">
        <v>42</v>
      </c>
      <c r="F65" s="78">
        <f>400</f>
        <v>400</v>
      </c>
      <c r="G65" s="78"/>
      <c r="H65" s="78"/>
      <c r="I65" s="78"/>
      <c r="J65" s="78"/>
      <c r="K65" s="78"/>
      <c r="L65" s="78"/>
      <c r="M65" s="78"/>
      <c r="N65" s="78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6.4" x14ac:dyDescent="0.25">
      <c r="A66" s="74" t="s">
        <v>407</v>
      </c>
      <c r="B66" s="7" t="s">
        <v>409</v>
      </c>
      <c r="C66" s="80"/>
      <c r="D66" s="76" t="s">
        <v>410</v>
      </c>
      <c r="E66" s="77" t="s">
        <v>42</v>
      </c>
      <c r="F66" s="78"/>
      <c r="G66" s="78"/>
      <c r="H66" s="78">
        <f>430</f>
        <v>430</v>
      </c>
      <c r="I66" s="78">
        <f>860</f>
        <v>860</v>
      </c>
      <c r="J66" s="78"/>
      <c r="K66" s="78"/>
      <c r="L66" s="78"/>
      <c r="M66" s="78"/>
      <c r="N66" s="78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26.4" x14ac:dyDescent="0.25">
      <c r="A67" s="74" t="s">
        <v>411</v>
      </c>
      <c r="B67" s="7" t="s">
        <v>412</v>
      </c>
      <c r="C67" s="80"/>
      <c r="D67" s="76" t="s">
        <v>410</v>
      </c>
      <c r="E67" s="77" t="s">
        <v>42</v>
      </c>
      <c r="F67" s="78"/>
      <c r="G67" s="78"/>
      <c r="H67" s="78">
        <f>3550</f>
        <v>3550</v>
      </c>
      <c r="I67" s="78">
        <f>30</f>
        <v>30</v>
      </c>
      <c r="J67" s="78">
        <f>310</f>
        <v>310</v>
      </c>
      <c r="K67" s="78"/>
      <c r="L67" s="78"/>
      <c r="M67" s="78"/>
      <c r="N67" s="78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6.4" x14ac:dyDescent="0.25">
      <c r="A68" s="74" t="s">
        <v>414</v>
      </c>
      <c r="B68" s="7" t="s">
        <v>415</v>
      </c>
      <c r="C68" s="80"/>
      <c r="D68" s="76" t="s">
        <v>410</v>
      </c>
      <c r="E68" s="77" t="s">
        <v>42</v>
      </c>
      <c r="F68" s="78" t="s">
        <v>316</v>
      </c>
      <c r="G68" s="78"/>
      <c r="H68" s="78"/>
      <c r="I68" s="78"/>
      <c r="J68" s="78">
        <f>580</f>
        <v>580</v>
      </c>
      <c r="K68" s="78"/>
      <c r="L68" s="78">
        <f>1200</f>
        <v>1200</v>
      </c>
      <c r="M68" s="78"/>
      <c r="N68" s="78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3.2" x14ac:dyDescent="0.25">
      <c r="A69" s="74" t="s">
        <v>417</v>
      </c>
      <c r="B69" s="7" t="s">
        <v>418</v>
      </c>
      <c r="C69" s="80"/>
      <c r="D69" s="76" t="s">
        <v>410</v>
      </c>
      <c r="E69" s="77" t="s">
        <v>42</v>
      </c>
      <c r="F69" s="78"/>
      <c r="G69" s="78"/>
      <c r="H69" s="78">
        <f>2100</f>
        <v>2100</v>
      </c>
      <c r="I69" s="78">
        <f>1800</f>
        <v>1800</v>
      </c>
      <c r="J69" s="78">
        <f>1890</f>
        <v>1890</v>
      </c>
      <c r="K69" s="78"/>
      <c r="L69" s="78"/>
      <c r="M69" s="78"/>
      <c r="N69" s="78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3.2" x14ac:dyDescent="0.25">
      <c r="A70" s="74" t="s">
        <v>422</v>
      </c>
      <c r="B70" s="7" t="s">
        <v>423</v>
      </c>
      <c r="C70" s="80"/>
      <c r="D70" s="76" t="s">
        <v>410</v>
      </c>
      <c r="E70" s="77" t="s">
        <v>42</v>
      </c>
      <c r="F70" s="78"/>
      <c r="G70" s="78"/>
      <c r="H70" s="78"/>
      <c r="I70" s="78">
        <f>4530</f>
        <v>4530</v>
      </c>
      <c r="J70" s="78">
        <f>4000</f>
        <v>4000</v>
      </c>
      <c r="K70" s="78"/>
      <c r="L70" s="78"/>
      <c r="M70" s="78"/>
      <c r="N70" s="78"/>
      <c r="O70" s="20"/>
      <c r="P70" s="20"/>
      <c r="Q70" s="34"/>
      <c r="R70" s="20"/>
      <c r="S70" s="20"/>
      <c r="T70" s="20"/>
      <c r="U70" s="34"/>
      <c r="V70" s="20"/>
      <c r="W70" s="20"/>
    </row>
    <row r="71" spans="1:23" ht="26.4" x14ac:dyDescent="0.25">
      <c r="A71" s="74" t="s">
        <v>425</v>
      </c>
      <c r="B71" s="7" t="s">
        <v>426</v>
      </c>
      <c r="C71" s="80"/>
      <c r="D71" s="76" t="s">
        <v>427</v>
      </c>
      <c r="E71" s="77" t="s">
        <v>42</v>
      </c>
      <c r="F71" s="78"/>
      <c r="G71" s="78"/>
      <c r="H71" s="78">
        <f>1500</f>
        <v>1500</v>
      </c>
      <c r="I71" s="78">
        <f>6800</f>
        <v>6800</v>
      </c>
      <c r="J71" s="78">
        <f>3400</f>
        <v>3400</v>
      </c>
      <c r="K71" s="78"/>
      <c r="L71" s="78"/>
      <c r="M71" s="78"/>
      <c r="N71" s="78"/>
      <c r="O71" s="20"/>
      <c r="P71" s="20"/>
      <c r="Q71" s="20"/>
      <c r="R71" s="36"/>
      <c r="S71" s="20"/>
      <c r="T71" s="20"/>
      <c r="U71" s="20"/>
      <c r="V71" s="20"/>
      <c r="W71" s="20"/>
    </row>
    <row r="72" spans="1:23" ht="26.4" x14ac:dyDescent="0.25">
      <c r="A72" s="74" t="s">
        <v>431</v>
      </c>
      <c r="B72" s="7" t="s">
        <v>432</v>
      </c>
      <c r="C72" s="80"/>
      <c r="D72" s="76" t="s">
        <v>427</v>
      </c>
      <c r="E72" s="77" t="s">
        <v>42</v>
      </c>
      <c r="F72" s="78"/>
      <c r="G72" s="78">
        <f>900</f>
        <v>900</v>
      </c>
      <c r="H72" s="78">
        <f>1600</f>
        <v>1600</v>
      </c>
      <c r="I72" s="78">
        <f>500</f>
        <v>500</v>
      </c>
      <c r="J72" s="78">
        <f>2200</f>
        <v>2200</v>
      </c>
      <c r="K72" s="78"/>
      <c r="L72" s="78">
        <f>1900</f>
        <v>1900</v>
      </c>
      <c r="M72" s="78"/>
      <c r="N72" s="78"/>
      <c r="O72" s="20"/>
      <c r="P72" s="20"/>
      <c r="Q72" s="20"/>
      <c r="R72" s="36"/>
      <c r="S72" s="20"/>
      <c r="T72" s="20"/>
      <c r="U72" s="20"/>
      <c r="V72" s="20"/>
      <c r="W72" s="20"/>
    </row>
    <row r="73" spans="1:23" ht="26.4" x14ac:dyDescent="0.25">
      <c r="A73" s="74" t="s">
        <v>435</v>
      </c>
      <c r="B73" s="7" t="s">
        <v>436</v>
      </c>
      <c r="C73" s="80"/>
      <c r="D73" s="76" t="s">
        <v>427</v>
      </c>
      <c r="E73" s="77" t="s">
        <v>42</v>
      </c>
      <c r="F73" s="78"/>
      <c r="G73" s="78"/>
      <c r="H73" s="78">
        <f>600</f>
        <v>600</v>
      </c>
      <c r="I73" s="78"/>
      <c r="J73" s="78"/>
      <c r="K73" s="78"/>
      <c r="L73" s="78"/>
      <c r="M73" s="78"/>
      <c r="N73" s="78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6.4" x14ac:dyDescent="0.25">
      <c r="A74" s="74" t="s">
        <v>437</v>
      </c>
      <c r="B74" s="7" t="s">
        <v>438</v>
      </c>
      <c r="C74" s="80"/>
      <c r="D74" s="7" t="s">
        <v>101</v>
      </c>
      <c r="E74" s="77" t="s">
        <v>42</v>
      </c>
      <c r="F74" s="78"/>
      <c r="G74" s="49">
        <f>4080</f>
        <v>4080</v>
      </c>
      <c r="H74" s="78">
        <f>1350</f>
        <v>1350</v>
      </c>
      <c r="I74" s="78"/>
      <c r="J74" s="78"/>
      <c r="K74" s="78"/>
      <c r="L74" s="78">
        <f>1180</f>
        <v>1180</v>
      </c>
      <c r="M74" s="78"/>
      <c r="N74" s="78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26.4" x14ac:dyDescent="0.25">
      <c r="A75" s="74" t="s">
        <v>441</v>
      </c>
      <c r="B75" s="7" t="s">
        <v>442</v>
      </c>
      <c r="C75" s="80"/>
      <c r="D75" s="7" t="s">
        <v>101</v>
      </c>
      <c r="E75" s="77" t="s">
        <v>42</v>
      </c>
      <c r="F75" s="78" t="s">
        <v>316</v>
      </c>
      <c r="G75" s="78">
        <f>240</f>
        <v>240</v>
      </c>
      <c r="H75" s="78">
        <f>1180</f>
        <v>1180</v>
      </c>
      <c r="I75" s="78">
        <f>1330</f>
        <v>1330</v>
      </c>
      <c r="J75" s="78">
        <f>1400</f>
        <v>1400</v>
      </c>
      <c r="K75" s="78"/>
      <c r="L75" s="78"/>
      <c r="M75" s="78"/>
      <c r="N75" s="78"/>
      <c r="O75" s="20"/>
      <c r="P75" s="20"/>
      <c r="Q75" s="20"/>
      <c r="R75" s="8"/>
      <c r="S75" s="8"/>
      <c r="T75" s="8"/>
      <c r="U75" s="20"/>
      <c r="V75" s="20"/>
      <c r="W75" s="20"/>
    </row>
    <row r="76" spans="1:23" ht="26.4" x14ac:dyDescent="0.25">
      <c r="A76" s="74" t="s">
        <v>446</v>
      </c>
      <c r="B76" s="7" t="s">
        <v>447</v>
      </c>
      <c r="C76" s="80"/>
      <c r="D76" s="7" t="s">
        <v>101</v>
      </c>
      <c r="E76" s="77" t="s">
        <v>42</v>
      </c>
      <c r="F76" s="78"/>
      <c r="G76" s="78"/>
      <c r="H76" s="78">
        <f>1000</f>
        <v>1000</v>
      </c>
      <c r="I76" s="78">
        <f>1360</f>
        <v>1360</v>
      </c>
      <c r="J76" s="78">
        <f>450</f>
        <v>450</v>
      </c>
      <c r="K76" s="78"/>
      <c r="L76" s="78">
        <f>1000</f>
        <v>1000</v>
      </c>
      <c r="M76" s="78"/>
      <c r="N76" s="78"/>
      <c r="O76" s="8"/>
      <c r="P76" s="20"/>
      <c r="Q76" s="20"/>
      <c r="R76" s="20"/>
      <c r="S76" s="20"/>
      <c r="T76" s="20"/>
      <c r="U76" s="20"/>
      <c r="V76" s="20"/>
      <c r="W76" s="20"/>
    </row>
    <row r="77" spans="1:23" ht="26.4" x14ac:dyDescent="0.25">
      <c r="A77" s="74" t="s">
        <v>451</v>
      </c>
      <c r="B77" s="7" t="s">
        <v>452</v>
      </c>
      <c r="C77" s="80"/>
      <c r="D77" s="7" t="s">
        <v>101</v>
      </c>
      <c r="E77" s="77" t="s">
        <v>42</v>
      </c>
      <c r="F77" s="79" t="s">
        <v>316</v>
      </c>
      <c r="G77" s="79"/>
      <c r="H77" s="79"/>
      <c r="I77" s="79">
        <f>400</f>
        <v>400</v>
      </c>
      <c r="J77" s="79"/>
      <c r="K77" s="79"/>
      <c r="L77" s="79"/>
      <c r="M77" s="79"/>
      <c r="N77" s="79"/>
      <c r="O77" s="8"/>
      <c r="P77" s="20"/>
      <c r="Q77" s="20"/>
      <c r="R77" s="20"/>
      <c r="S77" s="20"/>
      <c r="T77" s="20"/>
      <c r="U77" s="20"/>
      <c r="V77" s="20"/>
      <c r="W77" s="20"/>
    </row>
    <row r="78" spans="1:23" ht="13.2" x14ac:dyDescent="0.25">
      <c r="A78" s="74" t="s">
        <v>453</v>
      </c>
      <c r="B78" s="7" t="s">
        <v>454</v>
      </c>
      <c r="C78" s="80"/>
      <c r="D78" s="7" t="s">
        <v>182</v>
      </c>
      <c r="E78" s="77" t="s">
        <v>59</v>
      </c>
      <c r="F78" s="78"/>
      <c r="G78" s="79">
        <v>3300</v>
      </c>
      <c r="H78" s="79">
        <v>3200</v>
      </c>
      <c r="I78" s="79">
        <v>5300</v>
      </c>
      <c r="J78" s="79">
        <v>5200</v>
      </c>
      <c r="K78" s="79">
        <v>2500</v>
      </c>
      <c r="L78" s="79"/>
      <c r="M78" s="79"/>
      <c r="N78" s="78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3.2" x14ac:dyDescent="0.25">
      <c r="A79" s="74" t="s">
        <v>456</v>
      </c>
      <c r="B79" s="7" t="s">
        <v>457</v>
      </c>
      <c r="C79" s="80"/>
      <c r="D79" s="121" t="s">
        <v>41</v>
      </c>
      <c r="E79" s="77" t="s">
        <v>59</v>
      </c>
      <c r="F79" s="79"/>
      <c r="G79" s="78"/>
      <c r="H79" s="78">
        <v>2500</v>
      </c>
      <c r="I79" s="78">
        <v>1870</v>
      </c>
      <c r="J79" s="78">
        <v>2085</v>
      </c>
      <c r="K79" s="78">
        <v>2870</v>
      </c>
      <c r="L79" s="78">
        <v>3235</v>
      </c>
      <c r="M79" s="78">
        <v>4500</v>
      </c>
      <c r="N79" s="78"/>
      <c r="O79" s="20"/>
      <c r="P79" s="20"/>
      <c r="Q79" s="20"/>
      <c r="R79" s="8"/>
      <c r="S79" s="8"/>
      <c r="T79" s="8"/>
      <c r="U79" s="8"/>
      <c r="V79" s="20"/>
      <c r="W79" s="20"/>
    </row>
    <row r="80" spans="1:23" ht="13.2" x14ac:dyDescent="0.25">
      <c r="A80" s="74" t="s">
        <v>460</v>
      </c>
      <c r="B80" s="7" t="s">
        <v>461</v>
      </c>
      <c r="C80" s="80"/>
      <c r="D80" s="7" t="s">
        <v>170</v>
      </c>
      <c r="E80" s="77" t="s">
        <v>59</v>
      </c>
      <c r="F80" s="79"/>
      <c r="G80" s="78"/>
      <c r="H80" s="49">
        <v>3400</v>
      </c>
      <c r="I80" s="78">
        <f>35000+1400</f>
        <v>36400</v>
      </c>
      <c r="J80" s="49">
        <f>197000+1400</f>
        <v>198400</v>
      </c>
      <c r="K80" s="49">
        <f>7900+14500</f>
        <v>22400</v>
      </c>
      <c r="L80" s="49">
        <f>24000+1000</f>
        <v>25000</v>
      </c>
      <c r="M80" s="49">
        <f>3000</f>
        <v>3000</v>
      </c>
      <c r="N80" s="49">
        <f>900</f>
        <v>900</v>
      </c>
      <c r="O80" s="20"/>
      <c r="P80" s="20"/>
      <c r="Q80" s="20"/>
      <c r="R80" s="8"/>
      <c r="S80" s="8"/>
      <c r="T80" s="8"/>
      <c r="U80" s="8"/>
      <c r="V80" s="20"/>
      <c r="W80" s="20"/>
    </row>
    <row r="81" spans="1:23" ht="13.2" x14ac:dyDescent="0.25">
      <c r="A81" s="74" t="s">
        <v>464</v>
      </c>
      <c r="B81" s="7" t="s">
        <v>465</v>
      </c>
      <c r="C81" s="80"/>
      <c r="D81" s="7" t="s">
        <v>170</v>
      </c>
      <c r="E81" s="77" t="s">
        <v>59</v>
      </c>
      <c r="F81" s="79"/>
      <c r="G81" s="78"/>
      <c r="H81" s="78"/>
      <c r="I81" s="78">
        <v>66500</v>
      </c>
      <c r="J81" s="78">
        <v>36000</v>
      </c>
      <c r="K81" s="78">
        <v>6990</v>
      </c>
      <c r="L81" s="78">
        <v>25000</v>
      </c>
      <c r="M81" s="78"/>
      <c r="N81" s="78"/>
      <c r="O81" s="20"/>
      <c r="P81" s="20"/>
      <c r="Q81" s="20"/>
      <c r="R81" s="8"/>
      <c r="S81" s="8"/>
      <c r="T81" s="8"/>
      <c r="U81" s="20"/>
      <c r="V81" s="20"/>
      <c r="W81" s="20"/>
    </row>
    <row r="82" spans="1:23" ht="13.2" x14ac:dyDescent="0.25">
      <c r="A82" s="74" t="s">
        <v>466</v>
      </c>
      <c r="B82" s="7" t="s">
        <v>467</v>
      </c>
      <c r="C82" s="80"/>
      <c r="D82" s="121" t="s">
        <v>21</v>
      </c>
      <c r="E82" s="77" t="s">
        <v>59</v>
      </c>
      <c r="F82" s="79">
        <v>262000</v>
      </c>
      <c r="G82" s="78"/>
      <c r="H82" s="78"/>
      <c r="I82" s="78"/>
      <c r="J82" s="78"/>
      <c r="K82" s="78"/>
      <c r="L82" s="78"/>
      <c r="M82" s="78"/>
      <c r="N82" s="78"/>
      <c r="O82" s="20"/>
      <c r="P82" s="20"/>
      <c r="Q82" s="8"/>
      <c r="R82" s="8"/>
      <c r="S82" s="8"/>
      <c r="T82" s="8"/>
      <c r="U82" s="8"/>
      <c r="V82" s="20"/>
      <c r="W82" s="20"/>
    </row>
    <row r="83" spans="1:23" ht="13.2" x14ac:dyDescent="0.25">
      <c r="A83" s="74" t="s">
        <v>469</v>
      </c>
      <c r="B83" s="7" t="s">
        <v>470</v>
      </c>
      <c r="C83" s="80"/>
      <c r="D83" s="7" t="s">
        <v>471</v>
      </c>
      <c r="E83" s="77" t="s">
        <v>59</v>
      </c>
      <c r="F83" s="79">
        <v>106000</v>
      </c>
      <c r="G83" s="78"/>
      <c r="H83" s="78"/>
      <c r="I83" s="78"/>
      <c r="J83" s="78"/>
      <c r="K83" s="78"/>
      <c r="L83" s="78"/>
      <c r="M83" s="78"/>
      <c r="N83" s="78"/>
      <c r="O83" s="20"/>
      <c r="P83" s="20"/>
      <c r="Q83" s="8"/>
      <c r="R83" s="8"/>
      <c r="S83" s="8"/>
      <c r="T83" s="8"/>
      <c r="U83" s="8"/>
      <c r="V83" s="20"/>
      <c r="W83" s="20"/>
    </row>
    <row r="84" spans="1:23" ht="13.2" x14ac:dyDescent="0.25">
      <c r="A84" s="74" t="s">
        <v>472</v>
      </c>
      <c r="B84" s="7" t="s">
        <v>473</v>
      </c>
      <c r="C84" s="80"/>
      <c r="D84" s="7" t="s">
        <v>471</v>
      </c>
      <c r="E84" s="77" t="s">
        <v>59</v>
      </c>
      <c r="F84" s="79">
        <v>24000</v>
      </c>
      <c r="G84" s="78"/>
      <c r="H84" s="78"/>
      <c r="I84" s="78"/>
      <c r="J84" s="78"/>
      <c r="K84" s="78"/>
      <c r="L84" s="78"/>
      <c r="M84" s="78"/>
      <c r="N84" s="78"/>
      <c r="O84" s="20"/>
      <c r="P84" s="20"/>
      <c r="Q84" s="20"/>
      <c r="R84" s="8"/>
      <c r="S84" s="8"/>
      <c r="T84" s="8"/>
      <c r="U84" s="8"/>
      <c r="V84" s="20"/>
      <c r="W84" s="20"/>
    </row>
    <row r="85" spans="1:23" ht="13.2" x14ac:dyDescent="0.25">
      <c r="A85" s="74" t="s">
        <v>474</v>
      </c>
      <c r="B85" s="7" t="s">
        <v>475</v>
      </c>
      <c r="C85" s="80"/>
      <c r="D85" s="7" t="s">
        <v>476</v>
      </c>
      <c r="E85" s="77" t="s">
        <v>59</v>
      </c>
      <c r="F85" s="79">
        <v>24000</v>
      </c>
      <c r="G85" s="78"/>
      <c r="H85" s="78"/>
      <c r="I85" s="78"/>
      <c r="J85" s="78"/>
      <c r="K85" s="78"/>
      <c r="L85" s="78"/>
      <c r="M85" s="78"/>
      <c r="N85" s="78"/>
      <c r="O85" s="20"/>
      <c r="P85" s="20"/>
      <c r="Q85" s="20"/>
      <c r="R85" s="8"/>
      <c r="S85" s="8"/>
      <c r="T85" s="8"/>
      <c r="U85" s="8"/>
      <c r="V85" s="8"/>
      <c r="W85" s="20"/>
    </row>
    <row r="86" spans="1:23" ht="13.2" x14ac:dyDescent="0.25">
      <c r="A86" s="74" t="s">
        <v>477</v>
      </c>
      <c r="B86" s="7" t="s">
        <v>478</v>
      </c>
      <c r="C86" s="80"/>
      <c r="D86" s="7" t="s">
        <v>476</v>
      </c>
      <c r="E86" s="77" t="s">
        <v>59</v>
      </c>
      <c r="F86" s="79">
        <v>7000</v>
      </c>
      <c r="G86" s="78"/>
      <c r="H86" s="78"/>
      <c r="I86" s="78"/>
      <c r="J86" s="78"/>
      <c r="K86" s="78"/>
      <c r="L86" s="78"/>
      <c r="M86" s="78"/>
      <c r="N86" s="78"/>
      <c r="O86" s="20"/>
      <c r="P86" s="20"/>
      <c r="Q86" s="8"/>
      <c r="R86" s="8"/>
      <c r="S86" s="8"/>
      <c r="T86" s="8"/>
      <c r="U86" s="8"/>
      <c r="V86" s="20"/>
      <c r="W86" s="20"/>
    </row>
    <row r="87" spans="1:23" ht="13.2" x14ac:dyDescent="0.25">
      <c r="A87" s="74" t="s">
        <v>479</v>
      </c>
      <c r="B87" s="7" t="s">
        <v>480</v>
      </c>
      <c r="C87" s="80"/>
      <c r="D87" s="7" t="s">
        <v>178</v>
      </c>
      <c r="E87" s="77" t="s">
        <v>55</v>
      </c>
      <c r="F87" s="79">
        <v>49800</v>
      </c>
      <c r="G87" s="78"/>
      <c r="H87" s="78"/>
      <c r="I87" s="78"/>
      <c r="J87" s="78"/>
      <c r="K87" s="78"/>
      <c r="L87" s="78"/>
      <c r="M87" s="78"/>
      <c r="N87" s="78"/>
      <c r="O87" s="8"/>
      <c r="P87" s="20"/>
      <c r="Q87" s="20"/>
      <c r="R87" s="20"/>
      <c r="S87" s="20"/>
      <c r="T87" s="20"/>
      <c r="U87" s="20"/>
      <c r="V87" s="20"/>
      <c r="W87" s="20"/>
    </row>
    <row r="88" spans="1:23" ht="13.2" x14ac:dyDescent="0.25">
      <c r="A88" s="74" t="s">
        <v>482</v>
      </c>
      <c r="B88" s="7" t="s">
        <v>483</v>
      </c>
      <c r="C88" s="80"/>
      <c r="D88" s="7" t="s">
        <v>178</v>
      </c>
      <c r="E88" s="77" t="s">
        <v>55</v>
      </c>
      <c r="F88" s="79">
        <v>99800</v>
      </c>
      <c r="G88" s="78"/>
      <c r="H88" s="78"/>
      <c r="I88" s="78"/>
      <c r="J88" s="78"/>
      <c r="K88" s="78"/>
      <c r="L88" s="78"/>
      <c r="M88" s="78"/>
      <c r="N88" s="78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3.2" x14ac:dyDescent="0.25">
      <c r="A89" s="74" t="s">
        <v>484</v>
      </c>
      <c r="B89" s="7" t="s">
        <v>485</v>
      </c>
      <c r="C89" s="80"/>
      <c r="D89" s="7" t="s">
        <v>178</v>
      </c>
      <c r="E89" s="77" t="s">
        <v>55</v>
      </c>
      <c r="F89" s="79">
        <v>65000</v>
      </c>
      <c r="G89" s="78"/>
      <c r="H89" s="78"/>
      <c r="I89" s="78"/>
      <c r="J89" s="78"/>
      <c r="K89" s="78"/>
      <c r="L89" s="78"/>
      <c r="M89" s="78"/>
      <c r="N89" s="78"/>
      <c r="O89" s="8"/>
      <c r="P89" s="20"/>
      <c r="Q89" s="20"/>
      <c r="R89" s="20"/>
      <c r="S89" s="20"/>
      <c r="T89" s="20"/>
      <c r="U89" s="20"/>
      <c r="V89" s="20"/>
      <c r="W89" s="20"/>
    </row>
    <row r="90" spans="1:23" ht="13.2" x14ac:dyDescent="0.25">
      <c r="A90" s="74" t="s">
        <v>486</v>
      </c>
      <c r="B90" s="7" t="s">
        <v>487</v>
      </c>
      <c r="C90" s="80"/>
      <c r="D90" s="7" t="s">
        <v>178</v>
      </c>
      <c r="E90" s="77" t="s">
        <v>55</v>
      </c>
      <c r="F90" s="79">
        <v>47250</v>
      </c>
      <c r="G90" s="78"/>
      <c r="H90" s="49"/>
      <c r="I90" s="78"/>
      <c r="J90" s="49"/>
      <c r="K90" s="49"/>
      <c r="L90" s="49"/>
      <c r="M90" s="49"/>
      <c r="N90" s="49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3.2" x14ac:dyDescent="0.25">
      <c r="A91" s="74" t="s">
        <v>488</v>
      </c>
      <c r="B91" s="7" t="s">
        <v>489</v>
      </c>
      <c r="C91" s="80"/>
      <c r="D91" s="7" t="s">
        <v>178</v>
      </c>
      <c r="E91" s="77" t="s">
        <v>55</v>
      </c>
      <c r="F91" s="79">
        <v>4690</v>
      </c>
      <c r="G91" s="78"/>
      <c r="H91" s="49"/>
      <c r="I91" s="78"/>
      <c r="J91" s="49"/>
      <c r="K91" s="49"/>
      <c r="L91" s="49"/>
      <c r="M91" s="49"/>
      <c r="N91" s="49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6.4" x14ac:dyDescent="0.25">
      <c r="A92" s="74" t="s">
        <v>490</v>
      </c>
      <c r="B92" s="7" t="s">
        <v>491</v>
      </c>
      <c r="C92" s="80"/>
      <c r="D92" s="76" t="s">
        <v>492</v>
      </c>
      <c r="E92" s="77" t="s">
        <v>55</v>
      </c>
      <c r="F92" s="79">
        <v>85600</v>
      </c>
      <c r="G92" s="49"/>
      <c r="H92" s="49"/>
      <c r="I92" s="78"/>
      <c r="J92" s="49"/>
      <c r="K92" s="49"/>
      <c r="L92" s="49"/>
      <c r="M92" s="49"/>
      <c r="N92" s="49"/>
      <c r="O92" s="8"/>
      <c r="P92" s="20"/>
      <c r="Q92" s="20"/>
      <c r="R92" s="20"/>
      <c r="S92" s="20"/>
      <c r="T92" s="20"/>
      <c r="U92" s="20"/>
      <c r="V92" s="20"/>
      <c r="W92" s="20"/>
    </row>
    <row r="93" spans="1:23" ht="26.4" x14ac:dyDescent="0.25">
      <c r="A93" s="74" t="s">
        <v>494</v>
      </c>
      <c r="B93" s="7" t="s">
        <v>495</v>
      </c>
      <c r="C93" s="80"/>
      <c r="D93" s="76" t="s">
        <v>492</v>
      </c>
      <c r="E93" s="77" t="s">
        <v>55</v>
      </c>
      <c r="F93" s="79">
        <v>43580</v>
      </c>
      <c r="G93" s="78"/>
      <c r="H93" s="49"/>
      <c r="I93" s="78"/>
      <c r="J93" s="49"/>
      <c r="K93" s="49"/>
      <c r="L93" s="49"/>
      <c r="M93" s="49"/>
      <c r="N93" s="49"/>
      <c r="O93" s="8"/>
      <c r="P93" s="20"/>
      <c r="Q93" s="20"/>
      <c r="R93" s="20"/>
      <c r="S93" s="20"/>
      <c r="T93" s="20"/>
      <c r="U93" s="20"/>
      <c r="V93" s="20"/>
      <c r="W93" s="20"/>
    </row>
    <row r="94" spans="1:23" ht="26.4" x14ac:dyDescent="0.25">
      <c r="A94" s="74" t="s">
        <v>496</v>
      </c>
      <c r="B94" s="7" t="s">
        <v>497</v>
      </c>
      <c r="C94" s="80"/>
      <c r="D94" s="76" t="s">
        <v>492</v>
      </c>
      <c r="E94" s="77" t="s">
        <v>55</v>
      </c>
      <c r="F94" s="79">
        <v>44000</v>
      </c>
      <c r="G94" s="78"/>
      <c r="H94" s="49"/>
      <c r="I94" s="78"/>
      <c r="J94" s="49"/>
      <c r="K94" s="49"/>
      <c r="L94" s="49"/>
      <c r="M94" s="49"/>
      <c r="N94" s="49"/>
      <c r="O94" s="8"/>
      <c r="P94" s="20"/>
      <c r="Q94" s="20"/>
      <c r="R94" s="20"/>
      <c r="S94" s="20"/>
      <c r="T94" s="20"/>
      <c r="U94" s="20"/>
      <c r="V94" s="20"/>
      <c r="W94" s="20"/>
    </row>
    <row r="95" spans="1:23" ht="26.4" x14ac:dyDescent="0.25">
      <c r="A95" s="74" t="s">
        <v>498</v>
      </c>
      <c r="B95" s="7" t="s">
        <v>499</v>
      </c>
      <c r="C95" s="80"/>
      <c r="D95" s="76" t="s">
        <v>492</v>
      </c>
      <c r="E95" s="77" t="s">
        <v>55</v>
      </c>
      <c r="F95" s="79">
        <v>7200</v>
      </c>
      <c r="G95" s="78"/>
      <c r="H95" s="49"/>
      <c r="I95" s="78"/>
      <c r="J95" s="49"/>
      <c r="K95" s="49"/>
      <c r="L95" s="49"/>
      <c r="M95" s="49"/>
      <c r="N95" s="49"/>
      <c r="O95" s="3"/>
      <c r="P95" s="3"/>
      <c r="Q95" s="3"/>
      <c r="R95" s="3"/>
      <c r="S95" s="3"/>
      <c r="T95" s="3"/>
      <c r="U95" s="3"/>
      <c r="V95" s="3"/>
      <c r="W95" s="3"/>
    </row>
    <row r="96" spans="1:23" ht="26.4" x14ac:dyDescent="0.25">
      <c r="A96" s="74" t="s">
        <v>500</v>
      </c>
      <c r="B96" s="7" t="s">
        <v>501</v>
      </c>
      <c r="C96" s="80"/>
      <c r="D96" s="76" t="s">
        <v>492</v>
      </c>
      <c r="E96" s="77" t="s">
        <v>55</v>
      </c>
      <c r="F96" s="79">
        <v>19000</v>
      </c>
      <c r="G96" s="78"/>
      <c r="H96" s="49"/>
      <c r="I96" s="78"/>
      <c r="J96" s="49"/>
      <c r="K96" s="49"/>
      <c r="L96" s="49"/>
      <c r="M96" s="49"/>
      <c r="N96" s="49"/>
      <c r="O96" s="3"/>
      <c r="P96" s="3"/>
      <c r="Q96" s="3"/>
      <c r="R96" s="3"/>
      <c r="S96" s="3"/>
      <c r="T96" s="3"/>
      <c r="U96" s="3"/>
      <c r="V96" s="3"/>
      <c r="W96" s="3"/>
    </row>
    <row r="97" spans="1:23" ht="26.4" x14ac:dyDescent="0.25">
      <c r="A97" s="74" t="s">
        <v>503</v>
      </c>
      <c r="B97" s="7" t="s">
        <v>504</v>
      </c>
      <c r="C97" s="80"/>
      <c r="D97" s="76" t="s">
        <v>492</v>
      </c>
      <c r="E97" s="77" t="s">
        <v>55</v>
      </c>
      <c r="F97" s="79">
        <v>5300</v>
      </c>
      <c r="G97" s="78"/>
      <c r="H97" s="49"/>
      <c r="I97" s="78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 spans="1:23" ht="26.4" x14ac:dyDescent="0.25">
      <c r="A98" s="74" t="s">
        <v>505</v>
      </c>
      <c r="B98" s="7" t="s">
        <v>506</v>
      </c>
      <c r="C98" s="80"/>
      <c r="D98" s="76" t="s">
        <v>492</v>
      </c>
      <c r="E98" s="77" t="s">
        <v>28</v>
      </c>
      <c r="F98" s="79">
        <v>270</v>
      </c>
      <c r="G98" s="78"/>
      <c r="H98" s="49"/>
      <c r="I98" s="78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 spans="1:23" ht="26.4" x14ac:dyDescent="0.25">
      <c r="A99" s="74" t="s">
        <v>507</v>
      </c>
      <c r="B99" s="7" t="s">
        <v>508</v>
      </c>
      <c r="C99" s="80"/>
      <c r="D99" s="76" t="s">
        <v>492</v>
      </c>
      <c r="E99" s="77" t="s">
        <v>28</v>
      </c>
      <c r="F99" s="79">
        <v>1020</v>
      </c>
      <c r="G99" s="78"/>
      <c r="H99" s="49"/>
      <c r="I99" s="78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 spans="1:23" ht="26.4" x14ac:dyDescent="0.25">
      <c r="A100" s="74" t="s">
        <v>509</v>
      </c>
      <c r="B100" s="7" t="s">
        <v>510</v>
      </c>
      <c r="C100" s="80"/>
      <c r="D100" s="76" t="s">
        <v>492</v>
      </c>
      <c r="E100" s="77" t="s">
        <v>28</v>
      </c>
      <c r="F100" s="79">
        <v>1360</v>
      </c>
      <c r="G100" s="78"/>
      <c r="H100" s="49"/>
      <c r="I100" s="78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 spans="1:23" ht="26.4" x14ac:dyDescent="0.25">
      <c r="A101" s="74" t="s">
        <v>511</v>
      </c>
      <c r="B101" s="7" t="s">
        <v>512</v>
      </c>
      <c r="C101" s="80"/>
      <c r="D101" s="76" t="s">
        <v>492</v>
      </c>
      <c r="E101" s="77" t="s">
        <v>28</v>
      </c>
      <c r="F101" s="79">
        <v>1800</v>
      </c>
      <c r="G101" s="78"/>
      <c r="H101" s="49"/>
      <c r="I101" s="78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 spans="1:23" ht="26.4" x14ac:dyDescent="0.25">
      <c r="A102" s="74" t="s">
        <v>513</v>
      </c>
      <c r="B102" s="7" t="s">
        <v>514</v>
      </c>
      <c r="C102" s="80"/>
      <c r="D102" s="76" t="s">
        <v>492</v>
      </c>
      <c r="E102" s="77" t="s">
        <v>28</v>
      </c>
      <c r="F102" s="79">
        <v>90</v>
      </c>
      <c r="G102" s="78"/>
      <c r="H102" s="49"/>
      <c r="I102" s="78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 spans="1:23" ht="26.4" x14ac:dyDescent="0.25">
      <c r="A103" s="74" t="s">
        <v>516</v>
      </c>
      <c r="B103" s="7" t="s">
        <v>517</v>
      </c>
      <c r="C103" s="80"/>
      <c r="D103" s="76" t="s">
        <v>492</v>
      </c>
      <c r="E103" s="77" t="s">
        <v>28</v>
      </c>
      <c r="F103" s="79">
        <v>520</v>
      </c>
      <c r="G103" s="78"/>
      <c r="H103" s="49"/>
      <c r="I103" s="78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 spans="1:23" ht="26.4" x14ac:dyDescent="0.25">
      <c r="A104" s="74" t="s">
        <v>518</v>
      </c>
      <c r="B104" s="7" t="s">
        <v>519</v>
      </c>
      <c r="C104" s="80"/>
      <c r="D104" s="76" t="s">
        <v>492</v>
      </c>
      <c r="E104" s="77" t="s">
        <v>28</v>
      </c>
      <c r="F104" s="79">
        <v>960</v>
      </c>
      <c r="G104" s="78"/>
      <c r="H104" s="49"/>
      <c r="I104" s="78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 spans="1:23" ht="26.4" x14ac:dyDescent="0.25">
      <c r="A105" s="74" t="s">
        <v>520</v>
      </c>
      <c r="B105" s="7" t="s">
        <v>521</v>
      </c>
      <c r="C105" s="80"/>
      <c r="D105" s="76" t="s">
        <v>492</v>
      </c>
      <c r="E105" s="77" t="s">
        <v>28</v>
      </c>
      <c r="F105" s="79">
        <v>470</v>
      </c>
      <c r="G105" s="78"/>
      <c r="H105" s="49"/>
      <c r="I105" s="78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 spans="1:23" ht="26.4" x14ac:dyDescent="0.25">
      <c r="A106" s="74" t="s">
        <v>522</v>
      </c>
      <c r="B106" s="7" t="s">
        <v>523</v>
      </c>
      <c r="C106" s="80"/>
      <c r="D106" s="76" t="s">
        <v>492</v>
      </c>
      <c r="E106" s="77" t="s">
        <v>28</v>
      </c>
      <c r="F106" s="79">
        <v>800</v>
      </c>
      <c r="G106" s="78"/>
      <c r="H106" s="49"/>
      <c r="I106" s="78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 spans="1:23" ht="26.4" x14ac:dyDescent="0.25">
      <c r="A107" s="74" t="s">
        <v>524</v>
      </c>
      <c r="B107" s="7" t="s">
        <v>525</v>
      </c>
      <c r="C107" s="80"/>
      <c r="D107" s="76" t="s">
        <v>492</v>
      </c>
      <c r="E107" s="77" t="s">
        <v>42</v>
      </c>
      <c r="F107" s="79">
        <v>2380</v>
      </c>
      <c r="G107" s="78"/>
      <c r="H107" s="49"/>
      <c r="I107" s="78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 spans="1:23" ht="26.4" x14ac:dyDescent="0.25">
      <c r="A108" s="74" t="s">
        <v>527</v>
      </c>
      <c r="B108" s="7" t="s">
        <v>528</v>
      </c>
      <c r="C108" s="80"/>
      <c r="D108" s="76" t="s">
        <v>492</v>
      </c>
      <c r="E108" s="77" t="s">
        <v>42</v>
      </c>
      <c r="F108" s="79">
        <v>4400</v>
      </c>
      <c r="G108" s="78"/>
      <c r="H108" s="49"/>
      <c r="I108" s="78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 spans="1:23" ht="26.4" x14ac:dyDescent="0.25">
      <c r="A109" s="74" t="s">
        <v>529</v>
      </c>
      <c r="B109" s="7" t="s">
        <v>530</v>
      </c>
      <c r="C109" s="80"/>
      <c r="D109" s="76" t="s">
        <v>492</v>
      </c>
      <c r="E109" s="77" t="s">
        <v>42</v>
      </c>
      <c r="F109" s="79">
        <v>2920</v>
      </c>
      <c r="G109" s="78"/>
      <c r="H109" s="49"/>
      <c r="I109" s="78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 spans="1:23" ht="26.4" x14ac:dyDescent="0.25">
      <c r="A110" s="74" t="s">
        <v>531</v>
      </c>
      <c r="B110" s="7" t="s">
        <v>532</v>
      </c>
      <c r="C110" s="80"/>
      <c r="D110" s="76" t="s">
        <v>492</v>
      </c>
      <c r="E110" s="77" t="s">
        <v>42</v>
      </c>
      <c r="F110" s="79">
        <v>740</v>
      </c>
      <c r="G110" s="49"/>
      <c r="H110" s="49"/>
      <c r="I110" s="78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 spans="1:23" ht="13.2" x14ac:dyDescent="0.25">
      <c r="A111" s="74" t="s">
        <v>533</v>
      </c>
      <c r="B111" s="7" t="s">
        <v>534</v>
      </c>
      <c r="C111" s="80"/>
      <c r="D111" s="76" t="s">
        <v>41</v>
      </c>
      <c r="E111" s="77" t="s">
        <v>55</v>
      </c>
      <c r="F111" s="79">
        <v>2900</v>
      </c>
      <c r="G111" s="78"/>
      <c r="H111" s="49"/>
      <c r="I111" s="78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 spans="1:23" ht="26.4" x14ac:dyDescent="0.25">
      <c r="A112" s="74" t="s">
        <v>536</v>
      </c>
      <c r="B112" s="7" t="s">
        <v>537</v>
      </c>
      <c r="C112" s="80"/>
      <c r="D112" s="76" t="s">
        <v>41</v>
      </c>
      <c r="E112" s="77" t="s">
        <v>55</v>
      </c>
      <c r="F112" s="79">
        <v>7000</v>
      </c>
      <c r="G112" s="78"/>
      <c r="H112" s="49"/>
      <c r="I112" s="78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 spans="1:23" ht="13.2" x14ac:dyDescent="0.25">
      <c r="A113" s="74" t="s">
        <v>538</v>
      </c>
      <c r="B113" s="7" t="s">
        <v>539</v>
      </c>
      <c r="C113" s="80"/>
      <c r="D113" s="76" t="s">
        <v>41</v>
      </c>
      <c r="E113" s="77" t="s">
        <v>42</v>
      </c>
      <c r="F113" s="79"/>
      <c r="G113" s="78"/>
      <c r="H113" s="49">
        <v>85</v>
      </c>
      <c r="I113" s="78">
        <v>115</v>
      </c>
      <c r="J113" s="49">
        <v>95</v>
      </c>
      <c r="K113" s="49">
        <v>100</v>
      </c>
      <c r="L113" s="49">
        <v>40</v>
      </c>
      <c r="M113" s="49">
        <v>110</v>
      </c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 spans="1:23" ht="13.2" x14ac:dyDescent="0.25">
      <c r="A114" s="74" t="s">
        <v>540</v>
      </c>
      <c r="B114" s="7" t="s">
        <v>541</v>
      </c>
      <c r="C114" s="80"/>
      <c r="D114" s="76" t="s">
        <v>41</v>
      </c>
      <c r="E114" s="77" t="s">
        <v>42</v>
      </c>
      <c r="F114" s="79"/>
      <c r="G114" s="78"/>
      <c r="H114" s="49">
        <v>165</v>
      </c>
      <c r="I114" s="78">
        <v>190</v>
      </c>
      <c r="J114" s="49">
        <v>110</v>
      </c>
      <c r="K114" s="49">
        <v>150</v>
      </c>
      <c r="L114" s="49">
        <v>450</v>
      </c>
      <c r="M114" s="49">
        <v>80</v>
      </c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 spans="1:23" ht="13.2" x14ac:dyDescent="0.25">
      <c r="A115" s="74" t="s">
        <v>542</v>
      </c>
      <c r="B115" s="7" t="s">
        <v>543</v>
      </c>
      <c r="C115" s="80"/>
      <c r="D115" s="76" t="s">
        <v>476</v>
      </c>
      <c r="E115" s="77" t="s">
        <v>55</v>
      </c>
      <c r="F115" s="79">
        <v>6600</v>
      </c>
      <c r="G115" s="78"/>
      <c r="H115" s="49"/>
      <c r="I115" s="78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 spans="1:23" ht="13.2" x14ac:dyDescent="0.25">
      <c r="A116" s="74" t="s">
        <v>544</v>
      </c>
      <c r="B116" s="7" t="s">
        <v>545</v>
      </c>
      <c r="C116" s="80"/>
      <c r="D116" s="76" t="s">
        <v>476</v>
      </c>
      <c r="E116" s="77" t="s">
        <v>55</v>
      </c>
      <c r="F116" s="79">
        <v>8700</v>
      </c>
      <c r="G116" s="78"/>
      <c r="H116" s="49"/>
      <c r="I116" s="78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 spans="1:23" ht="13.2" x14ac:dyDescent="0.25">
      <c r="A117" s="74" t="s">
        <v>546</v>
      </c>
      <c r="B117" s="7" t="s">
        <v>547</v>
      </c>
      <c r="C117" s="80"/>
      <c r="D117" s="76" t="s">
        <v>73</v>
      </c>
      <c r="E117" s="77" t="s">
        <v>55</v>
      </c>
      <c r="F117" s="79">
        <v>3600</v>
      </c>
      <c r="G117" s="78"/>
      <c r="H117" s="49"/>
      <c r="I117" s="78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 spans="1:23" ht="13.2" x14ac:dyDescent="0.25">
      <c r="A118" s="74" t="s">
        <v>548</v>
      </c>
      <c r="B118" s="7" t="s">
        <v>549</v>
      </c>
      <c r="C118" s="80"/>
      <c r="D118" s="76" t="s">
        <v>73</v>
      </c>
      <c r="E118" s="77" t="s">
        <v>55</v>
      </c>
      <c r="F118" s="79">
        <v>14000</v>
      </c>
      <c r="G118" s="78"/>
      <c r="H118" s="49"/>
      <c r="I118" s="78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 spans="1:23" ht="13.2" x14ac:dyDescent="0.25">
      <c r="A119" s="74" t="s">
        <v>552</v>
      </c>
      <c r="B119" s="7" t="s">
        <v>553</v>
      </c>
      <c r="C119" s="80"/>
      <c r="D119" s="76" t="s">
        <v>73</v>
      </c>
      <c r="E119" s="77" t="s">
        <v>55</v>
      </c>
      <c r="F119" s="79">
        <v>9950</v>
      </c>
      <c r="G119" s="78"/>
      <c r="H119" s="49"/>
      <c r="I119" s="78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 spans="1:23" ht="13.2" x14ac:dyDescent="0.25">
      <c r="A120" s="74" t="s">
        <v>554</v>
      </c>
      <c r="B120" s="7" t="s">
        <v>555</v>
      </c>
      <c r="C120" s="80"/>
      <c r="D120" s="81" t="s">
        <v>38</v>
      </c>
      <c r="E120" s="77" t="s">
        <v>556</v>
      </c>
      <c r="F120" s="79"/>
      <c r="G120" s="78"/>
      <c r="H120" s="49">
        <v>500</v>
      </c>
      <c r="I120" s="78">
        <v>350</v>
      </c>
      <c r="J120" s="49">
        <v>500</v>
      </c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 spans="1:23" ht="13.2" x14ac:dyDescent="0.25">
      <c r="A121" s="74" t="s">
        <v>557</v>
      </c>
      <c r="B121" s="7" t="s">
        <v>558</v>
      </c>
      <c r="C121" s="80"/>
      <c r="D121" s="81" t="s">
        <v>38</v>
      </c>
      <c r="E121" s="77" t="s">
        <v>52</v>
      </c>
      <c r="F121" s="78">
        <v>10855</v>
      </c>
      <c r="G121" s="78"/>
      <c r="H121" s="49"/>
      <c r="I121" s="78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 spans="1:23" ht="13.2" x14ac:dyDescent="0.25">
      <c r="A122" s="74" t="s">
        <v>559</v>
      </c>
      <c r="B122" s="7" t="s">
        <v>560</v>
      </c>
      <c r="C122" s="80"/>
      <c r="D122" s="76" t="s">
        <v>177</v>
      </c>
      <c r="E122" s="77" t="s">
        <v>55</v>
      </c>
      <c r="F122" s="79">
        <v>7900</v>
      </c>
      <c r="G122" s="78"/>
      <c r="H122" s="49"/>
      <c r="I122" s="78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 spans="1:23" ht="13.2" x14ac:dyDescent="0.25">
      <c r="A123" s="74" t="s">
        <v>561</v>
      </c>
      <c r="B123" s="7" t="s">
        <v>562</v>
      </c>
      <c r="C123" s="80"/>
      <c r="D123" s="76" t="s">
        <v>177</v>
      </c>
      <c r="E123" s="77" t="s">
        <v>55</v>
      </c>
      <c r="F123" s="79">
        <v>5900</v>
      </c>
      <c r="G123" s="78"/>
      <c r="H123" s="49"/>
      <c r="I123" s="78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 spans="1:23" ht="13.2" x14ac:dyDescent="0.25">
      <c r="A124" s="74" t="s">
        <v>564</v>
      </c>
      <c r="B124" s="7" t="s">
        <v>565</v>
      </c>
      <c r="C124" s="80"/>
      <c r="D124" s="76" t="s">
        <v>476</v>
      </c>
      <c r="E124" s="77" t="s">
        <v>55</v>
      </c>
      <c r="F124" s="79">
        <v>300</v>
      </c>
      <c r="G124" s="78"/>
      <c r="H124" s="49"/>
      <c r="I124" s="7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 spans="1:23" ht="13.2" x14ac:dyDescent="0.25">
      <c r="A125" s="74" t="s">
        <v>566</v>
      </c>
      <c r="B125" s="7" t="s">
        <v>567</v>
      </c>
      <c r="C125" s="80"/>
      <c r="D125" s="76" t="s">
        <v>27</v>
      </c>
      <c r="E125" s="77" t="s">
        <v>55</v>
      </c>
      <c r="F125" s="79">
        <v>3800</v>
      </c>
      <c r="G125" s="78"/>
      <c r="H125" s="49"/>
      <c r="I125" s="78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 spans="1:23" ht="26.4" x14ac:dyDescent="0.25">
      <c r="A126" s="74" t="s">
        <v>568</v>
      </c>
      <c r="B126" s="7" t="s">
        <v>569</v>
      </c>
      <c r="C126" s="80"/>
      <c r="D126" s="76" t="s">
        <v>170</v>
      </c>
      <c r="E126" s="77" t="s">
        <v>55</v>
      </c>
      <c r="F126" s="79">
        <v>75000</v>
      </c>
      <c r="G126" s="78"/>
      <c r="H126" s="49"/>
      <c r="I126" s="78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 spans="1:23" ht="13.2" x14ac:dyDescent="0.25">
      <c r="A127" s="74" t="s">
        <v>570</v>
      </c>
      <c r="B127" s="7" t="s">
        <v>571</v>
      </c>
      <c r="C127" s="80"/>
      <c r="D127" s="76" t="s">
        <v>278</v>
      </c>
      <c r="E127" s="77" t="s">
        <v>55</v>
      </c>
      <c r="F127" s="79">
        <v>700</v>
      </c>
      <c r="G127" s="78"/>
      <c r="H127" s="49"/>
      <c r="I127" s="78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 spans="1:23" ht="13.2" x14ac:dyDescent="0.25">
      <c r="A128" s="74" t="s">
        <v>572</v>
      </c>
      <c r="B128" s="7" t="s">
        <v>574</v>
      </c>
      <c r="C128" s="80"/>
      <c r="D128" s="76" t="s">
        <v>245</v>
      </c>
      <c r="E128" s="77" t="s">
        <v>556</v>
      </c>
      <c r="F128" s="79">
        <v>30400</v>
      </c>
      <c r="G128" s="49"/>
      <c r="H128" s="49"/>
      <c r="I128" s="78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 spans="1:23" ht="13.2" x14ac:dyDescent="0.25">
      <c r="A129" s="74" t="s">
        <v>575</v>
      </c>
      <c r="B129" s="7" t="s">
        <v>576</v>
      </c>
      <c r="C129" s="80"/>
      <c r="D129" s="76" t="s">
        <v>245</v>
      </c>
      <c r="E129" s="77" t="s">
        <v>556</v>
      </c>
      <c r="F129" s="79">
        <v>11000</v>
      </c>
      <c r="G129" s="78"/>
      <c r="H129" s="78"/>
      <c r="I129" s="78"/>
      <c r="J129" s="78"/>
      <c r="K129" s="78"/>
      <c r="L129" s="78"/>
      <c r="M129" s="78"/>
      <c r="N129" s="78"/>
      <c r="O129" s="49"/>
      <c r="P129" s="49"/>
      <c r="Q129" s="49"/>
      <c r="R129" s="49"/>
      <c r="S129" s="49"/>
      <c r="T129" s="49"/>
      <c r="U129" s="49"/>
      <c r="V129" s="49"/>
      <c r="W129" s="49"/>
    </row>
    <row r="130" spans="1:23" ht="13.2" x14ac:dyDescent="0.25">
      <c r="A130" s="74" t="s">
        <v>577</v>
      </c>
      <c r="B130" s="7" t="s">
        <v>578</v>
      </c>
      <c r="C130" s="80"/>
      <c r="D130" s="76" t="s">
        <v>245</v>
      </c>
      <c r="E130" s="77" t="s">
        <v>556</v>
      </c>
      <c r="F130" s="79">
        <v>11000</v>
      </c>
      <c r="G130" s="78"/>
      <c r="H130" s="78"/>
      <c r="I130" s="78"/>
      <c r="J130" s="78"/>
      <c r="K130" s="78"/>
      <c r="L130" s="78"/>
      <c r="M130" s="78"/>
      <c r="N130" s="78"/>
      <c r="O130" s="49"/>
      <c r="P130" s="49"/>
      <c r="Q130" s="49"/>
      <c r="R130" s="49"/>
      <c r="S130" s="49"/>
      <c r="T130" s="49"/>
      <c r="U130" s="49"/>
      <c r="V130" s="49"/>
      <c r="W130" s="49"/>
    </row>
    <row r="131" spans="1:23" ht="13.2" x14ac:dyDescent="0.25">
      <c r="A131" s="74" t="s">
        <v>579</v>
      </c>
      <c r="B131" s="7" t="s">
        <v>580</v>
      </c>
      <c r="C131" s="80"/>
      <c r="D131" s="76" t="s">
        <v>245</v>
      </c>
      <c r="E131" s="77" t="s">
        <v>556</v>
      </c>
      <c r="F131" s="79">
        <v>20000</v>
      </c>
      <c r="G131" s="78"/>
      <c r="H131" s="78"/>
      <c r="I131" s="78"/>
      <c r="J131" s="78"/>
      <c r="K131" s="78"/>
      <c r="L131" s="78"/>
      <c r="M131" s="78"/>
      <c r="N131" s="78"/>
      <c r="O131" s="49"/>
      <c r="P131" s="49"/>
      <c r="Q131" s="49"/>
      <c r="R131" s="49"/>
      <c r="S131" s="49"/>
      <c r="T131" s="49"/>
      <c r="U131" s="49"/>
      <c r="V131" s="49"/>
      <c r="W131" s="49"/>
    </row>
    <row r="132" spans="1:23" ht="13.2" x14ac:dyDescent="0.25">
      <c r="A132" s="74" t="s">
        <v>581</v>
      </c>
      <c r="B132" s="7" t="s">
        <v>582</v>
      </c>
      <c r="C132" s="80"/>
      <c r="D132" s="76" t="s">
        <v>245</v>
      </c>
      <c r="E132" s="77" t="s">
        <v>556</v>
      </c>
      <c r="F132" s="79">
        <v>26400</v>
      </c>
      <c r="G132" s="78"/>
      <c r="H132" s="78"/>
      <c r="I132" s="78"/>
      <c r="J132" s="78"/>
      <c r="K132" s="78"/>
      <c r="L132" s="78"/>
      <c r="M132" s="78"/>
      <c r="N132" s="78"/>
      <c r="O132" s="49"/>
      <c r="P132" s="49"/>
      <c r="Q132" s="49"/>
      <c r="R132" s="49"/>
      <c r="S132" s="49"/>
      <c r="T132" s="49"/>
      <c r="U132" s="49"/>
      <c r="V132" s="49"/>
      <c r="W132" s="49"/>
    </row>
    <row r="133" spans="1:23" ht="13.2" x14ac:dyDescent="0.25">
      <c r="A133" s="74" t="s">
        <v>583</v>
      </c>
      <c r="B133" s="7" t="s">
        <v>584</v>
      </c>
      <c r="C133" s="80"/>
      <c r="D133" s="76" t="s">
        <v>245</v>
      </c>
      <c r="E133" s="77" t="s">
        <v>556</v>
      </c>
      <c r="F133" s="79">
        <v>19800</v>
      </c>
      <c r="G133" s="78"/>
      <c r="H133" s="78"/>
      <c r="I133" s="78"/>
      <c r="J133" s="78"/>
      <c r="K133" s="78"/>
      <c r="L133" s="78"/>
      <c r="M133" s="78"/>
      <c r="N133" s="78"/>
      <c r="O133" s="49"/>
      <c r="P133" s="49"/>
      <c r="Q133" s="49"/>
      <c r="R133" s="49"/>
      <c r="S133" s="49"/>
      <c r="T133" s="49"/>
      <c r="U133" s="49"/>
      <c r="V133" s="49"/>
      <c r="W133" s="49"/>
    </row>
    <row r="134" spans="1:23" ht="13.2" x14ac:dyDescent="0.25">
      <c r="A134" s="74" t="s">
        <v>587</v>
      </c>
      <c r="B134" s="7" t="s">
        <v>588</v>
      </c>
      <c r="C134" s="80"/>
      <c r="D134" s="76" t="s">
        <v>245</v>
      </c>
      <c r="E134" s="77" t="s">
        <v>556</v>
      </c>
      <c r="F134" s="79">
        <v>36000</v>
      </c>
      <c r="G134" s="78"/>
      <c r="H134" s="78"/>
      <c r="I134" s="78"/>
      <c r="J134" s="78"/>
      <c r="K134" s="78"/>
      <c r="L134" s="78"/>
      <c r="M134" s="78"/>
      <c r="N134" s="78"/>
      <c r="O134" s="49"/>
      <c r="P134" s="49"/>
      <c r="Q134" s="49"/>
      <c r="R134" s="49"/>
      <c r="S134" s="49"/>
      <c r="T134" s="49"/>
      <c r="U134" s="49"/>
      <c r="V134" s="49"/>
      <c r="W134" s="49"/>
    </row>
    <row r="135" spans="1:23" ht="13.2" x14ac:dyDescent="0.25">
      <c r="A135" s="74" t="s">
        <v>589</v>
      </c>
      <c r="B135" s="7" t="s">
        <v>590</v>
      </c>
      <c r="C135" s="80"/>
      <c r="D135" s="76" t="s">
        <v>245</v>
      </c>
      <c r="E135" s="77" t="s">
        <v>556</v>
      </c>
      <c r="F135" s="79">
        <v>12800</v>
      </c>
      <c r="G135" s="78"/>
      <c r="H135" s="78"/>
      <c r="I135" s="78"/>
      <c r="J135" s="78"/>
      <c r="K135" s="78"/>
      <c r="L135" s="78"/>
      <c r="M135" s="78"/>
      <c r="N135" s="78"/>
      <c r="O135" s="49"/>
      <c r="P135" s="49"/>
      <c r="Q135" s="49"/>
      <c r="R135" s="49"/>
      <c r="S135" s="49"/>
      <c r="T135" s="49"/>
      <c r="U135" s="49"/>
      <c r="V135" s="49"/>
      <c r="W135" s="49"/>
    </row>
    <row r="136" spans="1:23" ht="13.2" x14ac:dyDescent="0.25">
      <c r="A136" s="74" t="s">
        <v>591</v>
      </c>
      <c r="B136" s="7" t="s">
        <v>592</v>
      </c>
      <c r="C136" s="80"/>
      <c r="D136" s="76" t="s">
        <v>245</v>
      </c>
      <c r="E136" s="77" t="s">
        <v>556</v>
      </c>
      <c r="F136" s="79">
        <v>7000</v>
      </c>
      <c r="G136" s="78"/>
      <c r="H136" s="78"/>
      <c r="I136" s="78"/>
      <c r="J136" s="78"/>
      <c r="K136" s="78"/>
      <c r="L136" s="78"/>
      <c r="M136" s="78"/>
      <c r="N136" s="78"/>
      <c r="O136" s="49"/>
      <c r="P136" s="49"/>
      <c r="Q136" s="49"/>
      <c r="R136" s="49"/>
      <c r="S136" s="49"/>
      <c r="T136" s="49"/>
      <c r="U136" s="49"/>
      <c r="V136" s="49"/>
      <c r="W136" s="49"/>
    </row>
    <row r="137" spans="1:23" ht="13.2" x14ac:dyDescent="0.25">
      <c r="A137" s="74" t="s">
        <v>593</v>
      </c>
      <c r="B137" s="7" t="s">
        <v>594</v>
      </c>
      <c r="C137" s="80"/>
      <c r="D137" s="76" t="s">
        <v>245</v>
      </c>
      <c r="E137" s="77" t="s">
        <v>556</v>
      </c>
      <c r="F137" s="79">
        <v>5600</v>
      </c>
      <c r="G137" s="78"/>
      <c r="H137" s="78"/>
      <c r="I137" s="78"/>
      <c r="J137" s="78"/>
      <c r="K137" s="78"/>
      <c r="L137" s="78"/>
      <c r="M137" s="78"/>
      <c r="N137" s="78"/>
      <c r="O137" s="49"/>
      <c r="P137" s="49"/>
      <c r="Q137" s="49"/>
      <c r="R137" s="49"/>
      <c r="S137" s="49"/>
      <c r="T137" s="49"/>
      <c r="U137" s="49"/>
      <c r="V137" s="49"/>
      <c r="W137" s="49"/>
    </row>
    <row r="138" spans="1:23" ht="13.2" x14ac:dyDescent="0.25">
      <c r="A138" s="74" t="s">
        <v>595</v>
      </c>
      <c r="B138" s="7" t="s">
        <v>596</v>
      </c>
      <c r="C138" s="80"/>
      <c r="D138" s="76" t="s">
        <v>245</v>
      </c>
      <c r="E138" s="77" t="s">
        <v>556</v>
      </c>
      <c r="F138" s="79">
        <v>84000</v>
      </c>
      <c r="G138" s="78"/>
      <c r="H138" s="78"/>
      <c r="I138" s="78"/>
      <c r="J138" s="78"/>
      <c r="K138" s="78"/>
      <c r="L138" s="78"/>
      <c r="M138" s="78"/>
      <c r="N138" s="78"/>
      <c r="O138" s="49"/>
      <c r="P138" s="49"/>
      <c r="Q138" s="49"/>
      <c r="R138" s="49"/>
      <c r="S138" s="49"/>
      <c r="T138" s="49"/>
      <c r="U138" s="49"/>
      <c r="V138" s="49"/>
      <c r="W138" s="49"/>
    </row>
    <row r="139" spans="1:23" ht="13.2" x14ac:dyDescent="0.25">
      <c r="A139" s="74" t="s">
        <v>597</v>
      </c>
      <c r="B139" s="7" t="s">
        <v>598</v>
      </c>
      <c r="C139" s="80"/>
      <c r="D139" s="76" t="s">
        <v>476</v>
      </c>
      <c r="E139" s="77" t="s">
        <v>556</v>
      </c>
      <c r="F139" s="79">
        <v>26000</v>
      </c>
      <c r="G139" s="78"/>
      <c r="H139" s="78"/>
      <c r="I139" s="78"/>
      <c r="J139" s="78"/>
      <c r="K139" s="78"/>
      <c r="L139" s="78"/>
      <c r="M139" s="78"/>
      <c r="N139" s="78"/>
      <c r="O139" s="49"/>
      <c r="P139" s="49"/>
      <c r="Q139" s="49"/>
      <c r="R139" s="49"/>
      <c r="S139" s="49"/>
      <c r="T139" s="49"/>
      <c r="U139" s="49"/>
      <c r="V139" s="49"/>
      <c r="W139" s="49"/>
    </row>
    <row r="140" spans="1:23" ht="13.2" x14ac:dyDescent="0.25">
      <c r="A140" s="74" t="s">
        <v>600</v>
      </c>
      <c r="B140" s="7" t="s">
        <v>601</v>
      </c>
      <c r="C140" s="80"/>
      <c r="D140" s="76" t="s">
        <v>476</v>
      </c>
      <c r="E140" s="77" t="s">
        <v>556</v>
      </c>
      <c r="F140" s="79">
        <v>63000</v>
      </c>
      <c r="G140" s="78"/>
      <c r="H140" s="49"/>
      <c r="I140" s="78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 spans="1:23" ht="13.2" x14ac:dyDescent="0.25">
      <c r="A141" s="74" t="s">
        <v>602</v>
      </c>
      <c r="B141" s="7" t="s">
        <v>603</v>
      </c>
      <c r="C141" s="80"/>
      <c r="D141" s="76" t="s">
        <v>604</v>
      </c>
      <c r="E141" s="77" t="s">
        <v>556</v>
      </c>
      <c r="F141" s="79">
        <v>10000</v>
      </c>
      <c r="G141" s="78"/>
      <c r="H141" s="49"/>
      <c r="I141" s="78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 spans="1:23" ht="13.2" x14ac:dyDescent="0.25">
      <c r="A142" s="74" t="s">
        <v>605</v>
      </c>
      <c r="B142" s="124" t="s">
        <v>606</v>
      </c>
      <c r="C142" s="80"/>
      <c r="D142" s="76" t="s">
        <v>604</v>
      </c>
      <c r="E142" s="77" t="s">
        <v>556</v>
      </c>
      <c r="F142" s="125">
        <v>32400</v>
      </c>
      <c r="G142" s="78"/>
      <c r="H142" s="49"/>
      <c r="I142" s="78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 spans="1:23" ht="13.2" x14ac:dyDescent="0.25">
      <c r="A143" s="74" t="s">
        <v>609</v>
      </c>
      <c r="B143" s="7" t="s">
        <v>610</v>
      </c>
      <c r="C143" s="80"/>
      <c r="D143" s="76" t="s">
        <v>611</v>
      </c>
      <c r="E143" s="77" t="s">
        <v>556</v>
      </c>
      <c r="F143" s="79">
        <v>19000</v>
      </c>
      <c r="G143" s="78"/>
      <c r="H143" s="49"/>
      <c r="I143" s="78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 spans="1:23" ht="26.4" x14ac:dyDescent="0.25">
      <c r="A144" s="74" t="s">
        <v>613</v>
      </c>
      <c r="B144" s="7" t="s">
        <v>614</v>
      </c>
      <c r="C144" s="80"/>
      <c r="D144" s="76" t="s">
        <v>615</v>
      </c>
      <c r="E144" s="77" t="s">
        <v>556</v>
      </c>
      <c r="F144" s="79">
        <v>15800</v>
      </c>
      <c r="G144" s="78"/>
      <c r="H144" s="49"/>
      <c r="I144" s="78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 spans="1:23" ht="13.2" x14ac:dyDescent="0.25">
      <c r="A145" s="74" t="s">
        <v>616</v>
      </c>
      <c r="B145" s="7" t="s">
        <v>617</v>
      </c>
      <c r="C145" s="80"/>
      <c r="D145" s="76" t="s">
        <v>67</v>
      </c>
      <c r="E145" s="77" t="s">
        <v>556</v>
      </c>
      <c r="F145" s="79">
        <v>2400</v>
      </c>
      <c r="G145" s="78"/>
      <c r="H145" s="49"/>
      <c r="I145" s="78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 spans="1:23" ht="13.2" x14ac:dyDescent="0.25">
      <c r="A146" s="74" t="s">
        <v>618</v>
      </c>
      <c r="B146" s="7" t="s">
        <v>619</v>
      </c>
      <c r="C146" s="80"/>
      <c r="D146" s="76" t="s">
        <v>365</v>
      </c>
      <c r="E146" s="77" t="s">
        <v>556</v>
      </c>
      <c r="F146" s="79">
        <v>500</v>
      </c>
      <c r="G146" s="49"/>
      <c r="H146" s="49"/>
      <c r="I146" s="78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 spans="1:23" ht="13.2" x14ac:dyDescent="0.25">
      <c r="A147" s="74" t="s">
        <v>620</v>
      </c>
      <c r="B147" s="7" t="s">
        <v>621</v>
      </c>
      <c r="C147" s="80"/>
      <c r="D147" s="76" t="s">
        <v>365</v>
      </c>
      <c r="E147" s="77" t="s">
        <v>556</v>
      </c>
      <c r="F147" s="79">
        <v>1319</v>
      </c>
      <c r="G147" s="78"/>
      <c r="H147" s="49"/>
      <c r="I147" s="78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 spans="1:23" ht="13.2" x14ac:dyDescent="0.25">
      <c r="A148" s="74" t="s">
        <v>622</v>
      </c>
      <c r="B148" s="7" t="s">
        <v>623</v>
      </c>
      <c r="C148" s="80"/>
      <c r="D148" s="76" t="s">
        <v>365</v>
      </c>
      <c r="E148" s="77" t="s">
        <v>556</v>
      </c>
      <c r="F148" s="79">
        <v>1683</v>
      </c>
      <c r="G148" s="78"/>
      <c r="H148" s="49"/>
      <c r="I148" s="78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 spans="1:23" ht="13.2" x14ac:dyDescent="0.25">
      <c r="A149" s="74" t="s">
        <v>624</v>
      </c>
      <c r="B149" s="7" t="s">
        <v>625</v>
      </c>
      <c r="C149" s="80"/>
      <c r="D149" s="76" t="s">
        <v>365</v>
      </c>
      <c r="E149" s="77" t="s">
        <v>556</v>
      </c>
      <c r="F149" s="79">
        <v>1335</v>
      </c>
      <c r="G149" s="78"/>
      <c r="H149" s="49"/>
      <c r="I149" s="78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 spans="1:23" ht="13.2" x14ac:dyDescent="0.25">
      <c r="A150" s="74" t="s">
        <v>626</v>
      </c>
      <c r="B150" s="124" t="s">
        <v>627</v>
      </c>
      <c r="C150" s="80"/>
      <c r="D150" s="76" t="s">
        <v>93</v>
      </c>
      <c r="E150" s="77" t="s">
        <v>556</v>
      </c>
      <c r="F150" s="79">
        <v>2000</v>
      </c>
      <c r="G150" s="78"/>
      <c r="H150" s="49"/>
      <c r="I150" s="78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 spans="1:23" ht="13.2" x14ac:dyDescent="0.25">
      <c r="A151" s="74" t="s">
        <v>628</v>
      </c>
      <c r="B151" s="124" t="s">
        <v>629</v>
      </c>
      <c r="C151" s="80"/>
      <c r="D151" s="76" t="s">
        <v>93</v>
      </c>
      <c r="E151" s="77" t="s">
        <v>556</v>
      </c>
      <c r="F151" s="79">
        <v>1700</v>
      </c>
      <c r="G151" s="78"/>
      <c r="H151" s="49"/>
      <c r="I151" s="78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 spans="1:23" ht="13.2" x14ac:dyDescent="0.25">
      <c r="A152" s="74" t="s">
        <v>630</v>
      </c>
      <c r="B152" s="124" t="s">
        <v>631</v>
      </c>
      <c r="C152" s="80"/>
      <c r="D152" s="76" t="s">
        <v>93</v>
      </c>
      <c r="E152" s="77" t="s">
        <v>556</v>
      </c>
      <c r="F152" s="79">
        <v>1200</v>
      </c>
      <c r="G152" s="78"/>
      <c r="H152" s="49"/>
      <c r="I152" s="78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 spans="1:23" ht="13.2" x14ac:dyDescent="0.25">
      <c r="A153" s="74" t="s">
        <v>632</v>
      </c>
      <c r="B153" s="124" t="s">
        <v>633</v>
      </c>
      <c r="C153" s="80"/>
      <c r="D153" s="76" t="s">
        <v>93</v>
      </c>
      <c r="E153" s="77" t="s">
        <v>556</v>
      </c>
      <c r="F153" s="125">
        <v>200</v>
      </c>
      <c r="G153" s="78"/>
      <c r="H153" s="49"/>
      <c r="I153" s="78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 spans="1:23" ht="13.2" x14ac:dyDescent="0.25">
      <c r="A154" s="74" t="s">
        <v>634</v>
      </c>
      <c r="B154" s="7" t="s">
        <v>635</v>
      </c>
      <c r="C154" s="80"/>
      <c r="D154" s="76" t="s">
        <v>179</v>
      </c>
      <c r="E154" s="77" t="s">
        <v>556</v>
      </c>
      <c r="F154" s="79">
        <v>3970</v>
      </c>
      <c r="G154" s="79"/>
      <c r="H154" s="122"/>
      <c r="I154" s="79"/>
      <c r="J154" s="122"/>
      <c r="K154" s="122"/>
      <c r="L154" s="122"/>
      <c r="M154" s="122"/>
      <c r="N154" s="122"/>
      <c r="O154" s="49"/>
      <c r="P154" s="49"/>
      <c r="Q154" s="49"/>
      <c r="R154" s="49"/>
      <c r="S154" s="49"/>
      <c r="T154" s="49"/>
      <c r="U154" s="49"/>
      <c r="V154" s="49"/>
      <c r="W154" s="49"/>
    </row>
    <row r="155" spans="1:23" ht="13.2" x14ac:dyDescent="0.25">
      <c r="A155" s="74" t="s">
        <v>636</v>
      </c>
      <c r="B155" s="7" t="s">
        <v>637</v>
      </c>
      <c r="C155" s="80"/>
      <c r="D155" s="76" t="s">
        <v>638</v>
      </c>
      <c r="E155" s="77" t="s">
        <v>556</v>
      </c>
      <c r="F155" s="79">
        <v>4000</v>
      </c>
      <c r="G155" s="79"/>
      <c r="H155" s="122"/>
      <c r="I155" s="79"/>
      <c r="J155" s="122"/>
      <c r="K155" s="122"/>
      <c r="L155" s="122"/>
      <c r="M155" s="122"/>
      <c r="N155" s="122"/>
      <c r="O155" s="49"/>
      <c r="P155" s="49"/>
      <c r="Q155" s="49"/>
      <c r="R155" s="49"/>
      <c r="S155" s="49"/>
      <c r="T155" s="49"/>
      <c r="U155" s="49"/>
      <c r="V155" s="49"/>
      <c r="W155" s="49"/>
    </row>
    <row r="156" spans="1:23" ht="13.2" x14ac:dyDescent="0.25">
      <c r="A156" s="74" t="s">
        <v>639</v>
      </c>
      <c r="B156" s="7" t="s">
        <v>640</v>
      </c>
      <c r="C156" s="80"/>
      <c r="D156" s="76" t="s">
        <v>638</v>
      </c>
      <c r="E156" s="77" t="s">
        <v>556</v>
      </c>
      <c r="F156" s="79">
        <v>9000</v>
      </c>
      <c r="G156" s="79"/>
      <c r="H156" s="122"/>
      <c r="I156" s="79"/>
      <c r="J156" s="122"/>
      <c r="K156" s="122"/>
      <c r="L156" s="122"/>
      <c r="M156" s="122"/>
      <c r="N156" s="122"/>
      <c r="O156" s="49"/>
      <c r="P156" s="49"/>
      <c r="Q156" s="49"/>
      <c r="R156" s="49"/>
      <c r="S156" s="49"/>
      <c r="T156" s="49"/>
      <c r="U156" s="49"/>
      <c r="V156" s="49"/>
      <c r="W156" s="49"/>
    </row>
    <row r="157" spans="1:23" ht="13.2" x14ac:dyDescent="0.25">
      <c r="A157" s="74" t="s">
        <v>641</v>
      </c>
      <c r="B157" s="7" t="s">
        <v>642</v>
      </c>
      <c r="C157" s="80"/>
      <c r="D157" s="81" t="s">
        <v>61</v>
      </c>
      <c r="E157" s="77" t="s">
        <v>556</v>
      </c>
      <c r="F157" s="79">
        <v>1400</v>
      </c>
      <c r="G157" s="79"/>
      <c r="H157" s="122"/>
      <c r="I157" s="79"/>
      <c r="J157" s="122"/>
      <c r="K157" s="122"/>
      <c r="L157" s="122"/>
      <c r="M157" s="122"/>
      <c r="N157" s="122"/>
      <c r="O157" s="49"/>
      <c r="P157" s="49"/>
      <c r="Q157" s="49"/>
      <c r="R157" s="49"/>
      <c r="S157" s="49"/>
      <c r="T157" s="49"/>
      <c r="U157" s="49"/>
      <c r="V157" s="49"/>
      <c r="W157" s="49"/>
    </row>
    <row r="158" spans="1:23" ht="26.4" x14ac:dyDescent="0.25">
      <c r="A158" s="74" t="s">
        <v>643</v>
      </c>
      <c r="B158" s="7" t="s">
        <v>644</v>
      </c>
      <c r="C158" s="80"/>
      <c r="D158" s="76" t="s">
        <v>179</v>
      </c>
      <c r="E158" s="77" t="s">
        <v>556</v>
      </c>
      <c r="F158" s="79">
        <v>22100</v>
      </c>
      <c r="G158" s="79"/>
      <c r="H158" s="122"/>
      <c r="I158" s="79"/>
      <c r="J158" s="122"/>
      <c r="K158" s="122"/>
      <c r="L158" s="122"/>
      <c r="M158" s="122"/>
      <c r="N158" s="122"/>
      <c r="O158" s="49"/>
      <c r="P158" s="49"/>
      <c r="Q158" s="49"/>
      <c r="R158" s="49"/>
      <c r="S158" s="49"/>
      <c r="T158" s="49"/>
      <c r="U158" s="49"/>
      <c r="V158" s="49"/>
      <c r="W158" s="49"/>
    </row>
    <row r="159" spans="1:23" ht="26.4" x14ac:dyDescent="0.25">
      <c r="A159" s="74" t="s">
        <v>645</v>
      </c>
      <c r="B159" s="7" t="s">
        <v>646</v>
      </c>
      <c r="C159" s="80"/>
      <c r="D159" s="76" t="s">
        <v>179</v>
      </c>
      <c r="E159" s="77" t="s">
        <v>556</v>
      </c>
      <c r="F159" s="79">
        <v>4700</v>
      </c>
      <c r="G159" s="79"/>
      <c r="H159" s="122"/>
      <c r="I159" s="79"/>
      <c r="J159" s="122"/>
      <c r="K159" s="122"/>
      <c r="L159" s="122"/>
      <c r="M159" s="122"/>
      <c r="N159" s="122"/>
      <c r="O159" s="49"/>
      <c r="P159" s="49"/>
      <c r="Q159" s="49"/>
      <c r="R159" s="49"/>
      <c r="S159" s="49"/>
      <c r="T159" s="49"/>
      <c r="U159" s="49"/>
      <c r="V159" s="49"/>
      <c r="W159" s="49"/>
    </row>
    <row r="160" spans="1:23" ht="26.4" x14ac:dyDescent="0.25">
      <c r="A160" s="74" t="s">
        <v>647</v>
      </c>
      <c r="B160" s="7" t="s">
        <v>648</v>
      </c>
      <c r="C160" s="80"/>
      <c r="D160" s="76" t="s">
        <v>649</v>
      </c>
      <c r="E160" s="77" t="s">
        <v>556</v>
      </c>
      <c r="F160" s="79">
        <v>1500</v>
      </c>
      <c r="G160" s="79"/>
      <c r="H160" s="79"/>
      <c r="I160" s="79"/>
      <c r="J160" s="79"/>
      <c r="K160" s="79"/>
      <c r="L160" s="79"/>
      <c r="M160" s="79"/>
      <c r="N160" s="79"/>
      <c r="O160" s="49"/>
      <c r="P160" s="49"/>
      <c r="Q160" s="49"/>
      <c r="R160" s="49"/>
      <c r="S160" s="49"/>
      <c r="T160" s="49"/>
      <c r="U160" s="49"/>
      <c r="V160" s="49"/>
      <c r="W160" s="49"/>
    </row>
    <row r="161" spans="1:23" ht="13.2" x14ac:dyDescent="0.25">
      <c r="A161" s="74" t="s">
        <v>650</v>
      </c>
      <c r="B161" s="7" t="s">
        <v>651</v>
      </c>
      <c r="C161" s="80"/>
      <c r="D161" s="76" t="s">
        <v>652</v>
      </c>
      <c r="E161" s="77" t="s">
        <v>556</v>
      </c>
      <c r="F161" s="79">
        <v>11000</v>
      </c>
      <c r="G161" s="79"/>
      <c r="H161" s="79"/>
      <c r="I161" s="79"/>
      <c r="J161" s="79"/>
      <c r="K161" s="79"/>
      <c r="L161" s="79"/>
      <c r="M161" s="79"/>
      <c r="N161" s="79"/>
      <c r="O161" s="49"/>
      <c r="P161" s="49"/>
      <c r="Q161" s="49"/>
      <c r="R161" s="49"/>
      <c r="S161" s="49"/>
      <c r="T161" s="49"/>
      <c r="U161" s="49"/>
      <c r="V161" s="49"/>
      <c r="W161" s="49"/>
    </row>
    <row r="162" spans="1:23" ht="13.2" x14ac:dyDescent="0.25">
      <c r="A162" s="74" t="s">
        <v>653</v>
      </c>
      <c r="B162" s="7" t="s">
        <v>654</v>
      </c>
      <c r="C162" s="80"/>
      <c r="D162" s="76" t="s">
        <v>652</v>
      </c>
      <c r="E162" s="77" t="s">
        <v>42</v>
      </c>
      <c r="F162" s="79">
        <v>190</v>
      </c>
      <c r="G162" s="79"/>
      <c r="H162" s="122"/>
      <c r="I162" s="79"/>
      <c r="J162" s="122"/>
      <c r="K162" s="122"/>
      <c r="L162" s="122"/>
      <c r="M162" s="122"/>
      <c r="N162" s="122"/>
      <c r="O162" s="49"/>
      <c r="P162" s="49"/>
      <c r="Q162" s="49"/>
      <c r="R162" s="49"/>
      <c r="S162" s="49"/>
      <c r="T162" s="49"/>
      <c r="U162" s="49"/>
      <c r="V162" s="49"/>
      <c r="W162" s="49"/>
    </row>
    <row r="163" spans="1:23" ht="13.2" x14ac:dyDescent="0.25">
      <c r="A163" s="74" t="s">
        <v>655</v>
      </c>
      <c r="B163" s="7" t="s">
        <v>656</v>
      </c>
      <c r="C163" s="80"/>
      <c r="D163" s="76" t="s">
        <v>652</v>
      </c>
      <c r="E163" s="77" t="s">
        <v>42</v>
      </c>
      <c r="F163" s="79">
        <v>140</v>
      </c>
      <c r="G163" s="79"/>
      <c r="H163" s="79"/>
      <c r="I163" s="79"/>
      <c r="J163" s="79"/>
      <c r="K163" s="79"/>
      <c r="L163" s="79"/>
      <c r="M163" s="79"/>
      <c r="N163" s="79"/>
      <c r="O163" s="49"/>
      <c r="P163" s="49"/>
      <c r="Q163" s="49"/>
      <c r="R163" s="49"/>
      <c r="S163" s="49"/>
      <c r="T163" s="49"/>
      <c r="U163" s="49"/>
      <c r="V163" s="49"/>
      <c r="W163" s="49"/>
    </row>
    <row r="164" spans="1:23" ht="13.2" x14ac:dyDescent="0.25">
      <c r="A164" s="74" t="s">
        <v>657</v>
      </c>
      <c r="B164" s="7" t="s">
        <v>658</v>
      </c>
      <c r="C164" s="80"/>
      <c r="D164" s="76" t="s">
        <v>652</v>
      </c>
      <c r="E164" s="77" t="s">
        <v>42</v>
      </c>
      <c r="F164" s="79">
        <v>80</v>
      </c>
      <c r="G164" s="122"/>
      <c r="H164" s="79"/>
      <c r="I164" s="79"/>
      <c r="J164" s="79"/>
      <c r="K164" s="79"/>
      <c r="L164" s="79"/>
      <c r="M164" s="79"/>
      <c r="N164" s="79"/>
      <c r="O164" s="49"/>
      <c r="P164" s="49"/>
      <c r="Q164" s="49"/>
      <c r="R164" s="49"/>
      <c r="S164" s="49"/>
      <c r="T164" s="49"/>
      <c r="U164" s="49"/>
      <c r="V164" s="49"/>
      <c r="W164" s="49"/>
    </row>
    <row r="165" spans="1:23" ht="13.2" x14ac:dyDescent="0.25">
      <c r="A165" s="74" t="s">
        <v>659</v>
      </c>
      <c r="B165" s="7" t="s">
        <v>660</v>
      </c>
      <c r="C165" s="80"/>
      <c r="D165" s="76" t="s">
        <v>652</v>
      </c>
      <c r="E165" s="77" t="s">
        <v>42</v>
      </c>
      <c r="F165" s="79">
        <v>900</v>
      </c>
      <c r="G165" s="79"/>
      <c r="H165" s="79"/>
      <c r="I165" s="79"/>
      <c r="J165" s="79"/>
      <c r="K165" s="79"/>
      <c r="L165" s="79"/>
      <c r="M165" s="79"/>
      <c r="N165" s="79"/>
      <c r="O165" s="49"/>
      <c r="P165" s="49"/>
      <c r="Q165" s="49"/>
      <c r="R165" s="49"/>
      <c r="S165" s="49"/>
      <c r="T165" s="49"/>
      <c r="U165" s="49"/>
      <c r="V165" s="49"/>
      <c r="W165" s="49"/>
    </row>
    <row r="166" spans="1:23" ht="13.2" x14ac:dyDescent="0.25">
      <c r="A166" s="74" t="s">
        <v>661</v>
      </c>
      <c r="B166" s="7" t="s">
        <v>662</v>
      </c>
      <c r="C166" s="80"/>
      <c r="D166" s="76" t="s">
        <v>663</v>
      </c>
      <c r="E166" s="77" t="s">
        <v>42</v>
      </c>
      <c r="F166" s="79">
        <v>190</v>
      </c>
      <c r="G166" s="79"/>
      <c r="H166" s="122"/>
      <c r="I166" s="79"/>
      <c r="J166" s="122"/>
      <c r="K166" s="122"/>
      <c r="L166" s="122"/>
      <c r="M166" s="122"/>
      <c r="N166" s="122"/>
      <c r="O166" s="49"/>
      <c r="P166" s="49"/>
      <c r="Q166" s="49"/>
      <c r="R166" s="49"/>
      <c r="S166" s="49"/>
      <c r="T166" s="49"/>
      <c r="U166" s="49"/>
      <c r="V166" s="49"/>
      <c r="W166" s="49"/>
    </row>
    <row r="167" spans="1:23" ht="13.2" x14ac:dyDescent="0.25">
      <c r="A167" s="74" t="s">
        <v>664</v>
      </c>
      <c r="B167" s="7" t="s">
        <v>665</v>
      </c>
      <c r="C167" s="80"/>
      <c r="D167" s="76" t="s">
        <v>663</v>
      </c>
      <c r="E167" s="77" t="s">
        <v>42</v>
      </c>
      <c r="F167" s="79">
        <v>320</v>
      </c>
      <c r="G167" s="79"/>
      <c r="H167" s="122"/>
      <c r="I167" s="79"/>
      <c r="J167" s="122"/>
      <c r="K167" s="122"/>
      <c r="L167" s="122"/>
      <c r="M167" s="122"/>
      <c r="N167" s="122"/>
      <c r="O167" s="49"/>
      <c r="P167" s="49"/>
      <c r="Q167" s="49"/>
      <c r="R167" s="49"/>
      <c r="S167" s="49"/>
      <c r="T167" s="49"/>
      <c r="U167" s="49"/>
      <c r="V167" s="49"/>
      <c r="W167" s="49"/>
    </row>
    <row r="168" spans="1:23" ht="13.2" x14ac:dyDescent="0.25">
      <c r="A168" s="74" t="s">
        <v>666</v>
      </c>
      <c r="B168" s="7" t="s">
        <v>667</v>
      </c>
      <c r="C168" s="80"/>
      <c r="D168" s="76" t="s">
        <v>663</v>
      </c>
      <c r="E168" s="77" t="s">
        <v>42</v>
      </c>
      <c r="F168" s="79">
        <v>340</v>
      </c>
      <c r="G168" s="79"/>
      <c r="H168" s="122"/>
      <c r="I168" s="79"/>
      <c r="J168" s="122"/>
      <c r="K168" s="122"/>
      <c r="L168" s="122"/>
      <c r="M168" s="122"/>
      <c r="N168" s="122"/>
      <c r="O168" s="49"/>
      <c r="P168" s="49"/>
      <c r="Q168" s="49"/>
      <c r="R168" s="49"/>
      <c r="S168" s="49"/>
      <c r="T168" s="49"/>
      <c r="U168" s="49"/>
      <c r="V168" s="49"/>
      <c r="W168" s="49"/>
    </row>
    <row r="169" spans="1:23" ht="13.2" x14ac:dyDescent="0.25">
      <c r="A169" s="74" t="s">
        <v>668</v>
      </c>
      <c r="B169" s="7" t="s">
        <v>669</v>
      </c>
      <c r="C169" s="80"/>
      <c r="D169" s="76" t="s">
        <v>73</v>
      </c>
      <c r="E169" s="77" t="s">
        <v>556</v>
      </c>
      <c r="F169" s="79">
        <v>3000</v>
      </c>
      <c r="G169" s="79"/>
      <c r="H169" s="122"/>
      <c r="I169" s="79"/>
      <c r="J169" s="122"/>
      <c r="K169" s="122"/>
      <c r="L169" s="122"/>
      <c r="M169" s="122"/>
      <c r="N169" s="122"/>
      <c r="O169" s="49"/>
      <c r="P169" s="49"/>
      <c r="Q169" s="49"/>
      <c r="R169" s="49"/>
      <c r="S169" s="49"/>
      <c r="T169" s="49"/>
      <c r="U169" s="49"/>
      <c r="V169" s="49"/>
      <c r="W169" s="49"/>
    </row>
    <row r="170" spans="1:23" ht="13.2" x14ac:dyDescent="0.25">
      <c r="A170" s="74" t="s">
        <v>670</v>
      </c>
      <c r="B170" s="7" t="s">
        <v>671</v>
      </c>
      <c r="C170" s="80"/>
      <c r="D170" s="76" t="s">
        <v>73</v>
      </c>
      <c r="E170" s="77" t="s">
        <v>556</v>
      </c>
      <c r="F170" s="79">
        <v>1000</v>
      </c>
      <c r="G170" s="79"/>
      <c r="H170" s="122"/>
      <c r="I170" s="79"/>
      <c r="J170" s="122"/>
      <c r="K170" s="122"/>
      <c r="L170" s="122"/>
      <c r="M170" s="122"/>
      <c r="N170" s="122"/>
      <c r="O170" s="49"/>
      <c r="P170" s="49"/>
      <c r="Q170" s="49"/>
      <c r="R170" s="49"/>
      <c r="S170" s="49"/>
      <c r="T170" s="49"/>
      <c r="U170" s="49"/>
      <c r="V170" s="49"/>
      <c r="W170" s="49"/>
    </row>
    <row r="171" spans="1:23" ht="13.2" x14ac:dyDescent="0.25">
      <c r="A171" s="74" t="s">
        <v>672</v>
      </c>
      <c r="B171" s="7" t="s">
        <v>673</v>
      </c>
      <c r="C171" s="80"/>
      <c r="D171" s="76" t="s">
        <v>278</v>
      </c>
      <c r="E171" s="77" t="s">
        <v>556</v>
      </c>
      <c r="F171" s="79">
        <v>17000</v>
      </c>
      <c r="G171" s="79"/>
      <c r="H171" s="122"/>
      <c r="I171" s="79"/>
      <c r="J171" s="122"/>
      <c r="K171" s="122"/>
      <c r="L171" s="122"/>
      <c r="M171" s="122"/>
      <c r="N171" s="122"/>
      <c r="O171" s="49"/>
      <c r="P171" s="49"/>
      <c r="Q171" s="49"/>
      <c r="R171" s="49"/>
      <c r="S171" s="49"/>
      <c r="T171" s="49"/>
      <c r="U171" s="49"/>
      <c r="V171" s="49"/>
      <c r="W171" s="49"/>
    </row>
    <row r="172" spans="1:23" ht="13.2" x14ac:dyDescent="0.25">
      <c r="A172" s="74" t="s">
        <v>674</v>
      </c>
      <c r="B172" s="7" t="s">
        <v>675</v>
      </c>
      <c r="C172" s="80"/>
      <c r="D172" s="76" t="s">
        <v>278</v>
      </c>
      <c r="E172" s="77" t="s">
        <v>556</v>
      </c>
      <c r="F172" s="79">
        <v>40000</v>
      </c>
      <c r="G172" s="79"/>
      <c r="H172" s="122"/>
      <c r="I172" s="79"/>
      <c r="J172" s="122"/>
      <c r="K172" s="122"/>
      <c r="L172" s="122"/>
      <c r="M172" s="122"/>
      <c r="N172" s="122"/>
      <c r="O172" s="49"/>
      <c r="P172" s="49"/>
      <c r="Q172" s="49"/>
      <c r="R172" s="49"/>
      <c r="S172" s="49"/>
      <c r="T172" s="49"/>
      <c r="U172" s="49"/>
      <c r="V172" s="49"/>
      <c r="W172" s="49"/>
    </row>
    <row r="173" spans="1:23" ht="13.2" x14ac:dyDescent="0.25">
      <c r="A173" s="74" t="s">
        <v>676</v>
      </c>
      <c r="B173" s="7" t="s">
        <v>677</v>
      </c>
      <c r="C173" s="80"/>
      <c r="D173" s="76" t="s">
        <v>476</v>
      </c>
      <c r="E173" s="77" t="s">
        <v>556</v>
      </c>
      <c r="F173" s="79">
        <v>12000</v>
      </c>
      <c r="G173" s="79"/>
      <c r="H173" s="122"/>
      <c r="I173" s="79"/>
      <c r="J173" s="122"/>
      <c r="K173" s="122"/>
      <c r="L173" s="122"/>
      <c r="M173" s="122"/>
      <c r="N173" s="122"/>
      <c r="O173" s="49"/>
      <c r="P173" s="49"/>
      <c r="Q173" s="49"/>
      <c r="R173" s="49"/>
      <c r="S173" s="49"/>
      <c r="T173" s="49"/>
      <c r="U173" s="49"/>
      <c r="V173" s="49"/>
      <c r="W173" s="49"/>
    </row>
    <row r="174" spans="1:23" ht="13.2" x14ac:dyDescent="0.25">
      <c r="A174" s="74" t="s">
        <v>678</v>
      </c>
      <c r="B174" s="7" t="s">
        <v>679</v>
      </c>
      <c r="C174" s="80"/>
      <c r="D174" s="76" t="s">
        <v>476</v>
      </c>
      <c r="E174" s="77" t="s">
        <v>556</v>
      </c>
      <c r="F174" s="79">
        <v>42000</v>
      </c>
      <c r="G174" s="79"/>
      <c r="H174" s="122"/>
      <c r="I174" s="79"/>
      <c r="J174" s="122"/>
      <c r="K174" s="122"/>
      <c r="L174" s="122"/>
      <c r="M174" s="122"/>
      <c r="N174" s="122"/>
      <c r="O174" s="49"/>
      <c r="P174" s="49"/>
      <c r="Q174" s="49"/>
      <c r="R174" s="49"/>
      <c r="S174" s="49"/>
      <c r="T174" s="49"/>
      <c r="U174" s="49"/>
      <c r="V174" s="49"/>
      <c r="W174" s="49"/>
    </row>
    <row r="175" spans="1:23" ht="13.2" x14ac:dyDescent="0.25">
      <c r="A175" s="74" t="s">
        <v>680</v>
      </c>
      <c r="B175" s="7" t="s">
        <v>681</v>
      </c>
      <c r="C175" s="80"/>
      <c r="D175" s="76" t="s">
        <v>476</v>
      </c>
      <c r="E175" s="77" t="s">
        <v>556</v>
      </c>
      <c r="F175" s="79">
        <v>28000</v>
      </c>
      <c r="G175" s="79"/>
      <c r="H175" s="122"/>
      <c r="I175" s="79"/>
      <c r="J175" s="122"/>
      <c r="K175" s="122"/>
      <c r="L175" s="122"/>
      <c r="M175" s="122"/>
      <c r="N175" s="122"/>
      <c r="O175" s="49"/>
      <c r="P175" s="49"/>
      <c r="Q175" s="49"/>
      <c r="R175" s="49"/>
      <c r="S175" s="49"/>
      <c r="T175" s="49"/>
      <c r="U175" s="49"/>
      <c r="V175" s="49"/>
      <c r="W175" s="49"/>
    </row>
    <row r="176" spans="1:23" ht="13.2" x14ac:dyDescent="0.25">
      <c r="A176" s="74" t="s">
        <v>682</v>
      </c>
      <c r="B176" s="7" t="s">
        <v>683</v>
      </c>
      <c r="C176" s="80"/>
      <c r="D176" s="76" t="s">
        <v>684</v>
      </c>
      <c r="E176" s="77" t="s">
        <v>556</v>
      </c>
      <c r="F176" s="79">
        <v>12200</v>
      </c>
      <c r="G176" s="79"/>
      <c r="H176" s="122"/>
      <c r="I176" s="79"/>
      <c r="J176" s="122"/>
      <c r="K176" s="122"/>
      <c r="L176" s="122"/>
      <c r="M176" s="122"/>
      <c r="N176" s="122"/>
      <c r="O176" s="49"/>
      <c r="P176" s="49"/>
      <c r="Q176" s="49"/>
      <c r="R176" s="49"/>
      <c r="S176" s="49"/>
      <c r="T176" s="49"/>
      <c r="U176" s="49"/>
      <c r="V176" s="49"/>
      <c r="W176" s="49"/>
    </row>
    <row r="177" spans="1:23" ht="13.2" x14ac:dyDescent="0.25">
      <c r="A177" s="74" t="s">
        <v>685</v>
      </c>
      <c r="B177" s="7" t="s">
        <v>686</v>
      </c>
      <c r="C177" s="80"/>
      <c r="D177" s="76" t="s">
        <v>21</v>
      </c>
      <c r="E177" s="77" t="s">
        <v>556</v>
      </c>
      <c r="F177" s="79">
        <v>4600</v>
      </c>
      <c r="G177" s="79"/>
      <c r="H177" s="122"/>
      <c r="I177" s="79"/>
      <c r="J177" s="122"/>
      <c r="K177" s="122"/>
      <c r="L177" s="122"/>
      <c r="M177" s="122"/>
      <c r="N177" s="122"/>
      <c r="O177" s="49"/>
      <c r="P177" s="49"/>
      <c r="Q177" s="49"/>
      <c r="R177" s="49"/>
      <c r="S177" s="49"/>
      <c r="T177" s="49"/>
      <c r="U177" s="49"/>
      <c r="V177" s="49"/>
      <c r="W177" s="49"/>
    </row>
    <row r="178" spans="1:23" ht="13.2" x14ac:dyDescent="0.25">
      <c r="A178" s="74" t="s">
        <v>687</v>
      </c>
      <c r="B178" s="7" t="s">
        <v>688</v>
      </c>
      <c r="C178" s="80"/>
      <c r="D178" s="76" t="s">
        <v>178</v>
      </c>
      <c r="E178" s="77" t="s">
        <v>556</v>
      </c>
      <c r="F178" s="79">
        <v>700</v>
      </c>
      <c r="G178" s="79"/>
      <c r="H178" s="122"/>
      <c r="I178" s="79"/>
      <c r="J178" s="122"/>
      <c r="K178" s="122"/>
      <c r="L178" s="122"/>
      <c r="M178" s="122"/>
      <c r="N178" s="122"/>
      <c r="O178" s="49"/>
      <c r="P178" s="49"/>
      <c r="Q178" s="49"/>
      <c r="R178" s="49"/>
      <c r="S178" s="49"/>
      <c r="T178" s="49"/>
      <c r="U178" s="49"/>
      <c r="V178" s="49"/>
      <c r="W178" s="49"/>
    </row>
    <row r="179" spans="1:23" ht="13.2" x14ac:dyDescent="0.25">
      <c r="A179" s="74" t="s">
        <v>689</v>
      </c>
      <c r="B179" s="7" t="s">
        <v>690</v>
      </c>
      <c r="C179" s="80"/>
      <c r="D179" s="76" t="s">
        <v>178</v>
      </c>
      <c r="E179" s="77" t="s">
        <v>556</v>
      </c>
      <c r="F179" s="79">
        <v>210</v>
      </c>
      <c r="G179" s="79"/>
      <c r="H179" s="122"/>
      <c r="I179" s="79"/>
      <c r="J179" s="122"/>
      <c r="K179" s="122"/>
      <c r="L179" s="122"/>
      <c r="M179" s="122"/>
      <c r="N179" s="122"/>
      <c r="O179" s="49"/>
      <c r="P179" s="49"/>
      <c r="Q179" s="49"/>
      <c r="R179" s="49"/>
      <c r="S179" s="49"/>
      <c r="T179" s="49"/>
      <c r="U179" s="49"/>
      <c r="V179" s="49"/>
      <c r="W179" s="49"/>
    </row>
    <row r="180" spans="1:23" ht="13.2" x14ac:dyDescent="0.25">
      <c r="A180" s="74" t="s">
        <v>691</v>
      </c>
      <c r="B180" s="7" t="s">
        <v>692</v>
      </c>
      <c r="C180" s="80"/>
      <c r="D180" s="76" t="s">
        <v>178</v>
      </c>
      <c r="E180" s="77" t="s">
        <v>556</v>
      </c>
      <c r="F180" s="79">
        <v>400</v>
      </c>
      <c r="G180" s="79"/>
      <c r="H180" s="122"/>
      <c r="I180" s="79"/>
      <c r="J180" s="122"/>
      <c r="K180" s="122"/>
      <c r="L180" s="122"/>
      <c r="M180" s="122"/>
      <c r="N180" s="122"/>
      <c r="O180" s="49"/>
      <c r="P180" s="49"/>
      <c r="Q180" s="49"/>
      <c r="R180" s="49"/>
      <c r="S180" s="49"/>
      <c r="T180" s="49"/>
      <c r="U180" s="49"/>
      <c r="V180" s="49"/>
      <c r="W180" s="49"/>
    </row>
    <row r="181" spans="1:23" ht="13.2" x14ac:dyDescent="0.25">
      <c r="A181" s="74" t="s">
        <v>693</v>
      </c>
      <c r="B181" s="7" t="s">
        <v>694</v>
      </c>
      <c r="C181" s="80"/>
      <c r="D181" s="76" t="s">
        <v>191</v>
      </c>
      <c r="E181" s="77" t="s">
        <v>556</v>
      </c>
      <c r="F181" s="79">
        <v>6600</v>
      </c>
      <c r="G181" s="79"/>
      <c r="H181" s="122"/>
      <c r="I181" s="79"/>
      <c r="J181" s="122"/>
      <c r="K181" s="122"/>
      <c r="L181" s="122"/>
      <c r="M181" s="122"/>
      <c r="N181" s="122"/>
      <c r="O181" s="49"/>
      <c r="P181" s="49"/>
      <c r="Q181" s="49"/>
      <c r="R181" s="49"/>
      <c r="S181" s="49"/>
      <c r="T181" s="49"/>
      <c r="U181" s="49"/>
      <c r="V181" s="49"/>
      <c r="W181" s="49"/>
    </row>
    <row r="182" spans="1:23" ht="13.2" x14ac:dyDescent="0.25">
      <c r="A182" s="74" t="s">
        <v>695</v>
      </c>
      <c r="B182" s="7" t="s">
        <v>696</v>
      </c>
      <c r="C182" s="80"/>
      <c r="D182" s="76" t="s">
        <v>684</v>
      </c>
      <c r="E182" s="77" t="s">
        <v>16</v>
      </c>
      <c r="F182" s="79">
        <v>1900</v>
      </c>
      <c r="G182" s="122"/>
      <c r="H182" s="122"/>
      <c r="I182" s="79"/>
      <c r="J182" s="122"/>
      <c r="K182" s="122"/>
      <c r="L182" s="122"/>
      <c r="M182" s="122"/>
      <c r="N182" s="122"/>
      <c r="O182" s="49"/>
      <c r="P182" s="49"/>
      <c r="Q182" s="49"/>
      <c r="R182" s="49"/>
      <c r="S182" s="49"/>
      <c r="T182" s="49"/>
      <c r="U182" s="49"/>
      <c r="V182" s="49"/>
      <c r="W182" s="49"/>
    </row>
    <row r="183" spans="1:23" ht="13.2" x14ac:dyDescent="0.25">
      <c r="A183" s="74" t="s">
        <v>697</v>
      </c>
      <c r="B183" s="7" t="s">
        <v>698</v>
      </c>
      <c r="C183" s="80"/>
      <c r="D183" s="76" t="s">
        <v>86</v>
      </c>
      <c r="E183" s="77" t="s">
        <v>16</v>
      </c>
      <c r="F183" s="79">
        <v>3750</v>
      </c>
      <c r="G183" s="79"/>
      <c r="H183" s="122"/>
      <c r="I183" s="79"/>
      <c r="J183" s="122"/>
      <c r="K183" s="122"/>
      <c r="L183" s="122"/>
      <c r="M183" s="122"/>
      <c r="N183" s="122"/>
      <c r="O183" s="49"/>
      <c r="P183" s="49"/>
      <c r="Q183" s="49"/>
      <c r="R183" s="49"/>
      <c r="S183" s="49"/>
      <c r="T183" s="49"/>
      <c r="U183" s="49"/>
      <c r="V183" s="49"/>
      <c r="W183" s="49"/>
    </row>
    <row r="184" spans="1:23" ht="13.2" x14ac:dyDescent="0.25">
      <c r="A184" s="74" t="s">
        <v>699</v>
      </c>
      <c r="B184" s="7" t="s">
        <v>700</v>
      </c>
      <c r="C184" s="80"/>
      <c r="D184" s="76" t="s">
        <v>245</v>
      </c>
      <c r="E184" s="77" t="s">
        <v>16</v>
      </c>
      <c r="F184" s="79">
        <v>400</v>
      </c>
      <c r="G184" s="79"/>
      <c r="H184" s="122"/>
      <c r="I184" s="79"/>
      <c r="J184" s="122"/>
      <c r="K184" s="122"/>
      <c r="L184" s="122"/>
      <c r="M184" s="122"/>
      <c r="N184" s="122"/>
      <c r="O184" s="49"/>
      <c r="P184" s="49"/>
      <c r="Q184" s="49"/>
      <c r="R184" s="49"/>
      <c r="S184" s="49"/>
      <c r="T184" s="49"/>
      <c r="U184" s="49"/>
      <c r="V184" s="49"/>
      <c r="W184" s="49"/>
    </row>
    <row r="185" spans="1:23" ht="13.2" x14ac:dyDescent="0.25">
      <c r="A185" s="74" t="s">
        <v>701</v>
      </c>
      <c r="B185" s="7" t="s">
        <v>702</v>
      </c>
      <c r="C185" s="80"/>
      <c r="D185" s="76" t="s">
        <v>476</v>
      </c>
      <c r="E185" s="77" t="s">
        <v>16</v>
      </c>
      <c r="F185" s="79">
        <v>2000</v>
      </c>
      <c r="G185" s="79"/>
      <c r="H185" s="122"/>
      <c r="I185" s="79"/>
      <c r="J185" s="122"/>
      <c r="K185" s="122"/>
      <c r="L185" s="122"/>
      <c r="M185" s="122"/>
      <c r="N185" s="122"/>
      <c r="O185" s="49"/>
      <c r="P185" s="49"/>
      <c r="Q185" s="49"/>
      <c r="R185" s="49"/>
      <c r="S185" s="49"/>
      <c r="T185" s="49"/>
      <c r="U185" s="49"/>
      <c r="V185" s="49"/>
      <c r="W185" s="49"/>
    </row>
    <row r="186" spans="1:23" ht="13.2" x14ac:dyDescent="0.25">
      <c r="A186" s="74" t="s">
        <v>703</v>
      </c>
      <c r="B186" s="7" t="s">
        <v>704</v>
      </c>
      <c r="C186" s="80"/>
      <c r="D186" s="76" t="s">
        <v>705</v>
      </c>
      <c r="E186" s="77" t="s">
        <v>42</v>
      </c>
      <c r="F186" s="79">
        <v>16200</v>
      </c>
      <c r="G186" s="79"/>
      <c r="H186" s="122"/>
      <c r="I186" s="79"/>
      <c r="J186" s="122"/>
      <c r="K186" s="122"/>
      <c r="L186" s="122"/>
      <c r="M186" s="122"/>
      <c r="N186" s="122"/>
      <c r="O186" s="49"/>
      <c r="P186" s="49"/>
      <c r="Q186" s="49"/>
      <c r="R186" s="49"/>
      <c r="S186" s="49"/>
      <c r="T186" s="49"/>
      <c r="U186" s="49"/>
      <c r="V186" s="49"/>
      <c r="W186" s="49"/>
    </row>
    <row r="187" spans="1:23" ht="13.2" x14ac:dyDescent="0.25">
      <c r="A187" s="122"/>
      <c r="B187" s="42"/>
      <c r="C187" s="11"/>
      <c r="D187" s="11"/>
      <c r="E187" s="8"/>
      <c r="F187" s="20"/>
      <c r="G187" s="20"/>
      <c r="H187" s="20"/>
      <c r="I187" s="20"/>
      <c r="J187" s="20"/>
      <c r="K187" s="20"/>
      <c r="L187" s="20"/>
      <c r="M187" s="20"/>
      <c r="N187" s="20"/>
      <c r="O187" s="49"/>
      <c r="P187" s="49"/>
      <c r="Q187" s="49"/>
      <c r="R187" s="49"/>
      <c r="S187" s="49"/>
      <c r="T187" s="49"/>
      <c r="U187" s="49"/>
      <c r="V187" s="49"/>
      <c r="W187" s="49"/>
    </row>
    <row r="188" spans="1:23" ht="13.2" x14ac:dyDescent="0.25">
      <c r="A188" s="122"/>
      <c r="B188" s="42"/>
      <c r="C188" s="11"/>
      <c r="D188" s="11"/>
      <c r="E188" s="8"/>
      <c r="F188" s="20"/>
      <c r="G188" s="20"/>
      <c r="H188" s="20"/>
      <c r="I188" s="20"/>
      <c r="J188" s="8"/>
      <c r="K188" s="8"/>
      <c r="L188" s="8"/>
      <c r="M188" s="8"/>
      <c r="N188" s="20"/>
      <c r="O188" s="49"/>
      <c r="P188" s="49"/>
      <c r="Q188" s="49"/>
      <c r="R188" s="49"/>
      <c r="S188" s="49"/>
      <c r="T188" s="49"/>
      <c r="U188" s="49"/>
      <c r="V188" s="49"/>
      <c r="W188" s="49"/>
    </row>
    <row r="189" spans="1:23" ht="13.2" x14ac:dyDescent="0.25">
      <c r="A189" s="122"/>
      <c r="B189" s="42"/>
      <c r="C189" s="11"/>
      <c r="D189" s="11"/>
      <c r="E189" s="8"/>
      <c r="F189" s="8"/>
      <c r="G189" s="20"/>
      <c r="H189" s="20"/>
      <c r="I189" s="20"/>
      <c r="J189" s="20"/>
      <c r="K189" s="20"/>
      <c r="L189" s="8"/>
      <c r="M189" s="20"/>
      <c r="N189" s="20"/>
      <c r="O189" s="49"/>
      <c r="P189" s="49"/>
      <c r="Q189" s="49"/>
      <c r="R189" s="49"/>
      <c r="S189" s="49"/>
      <c r="T189" s="49"/>
      <c r="U189" s="49"/>
      <c r="V189" s="49"/>
      <c r="W189" s="49"/>
    </row>
    <row r="190" spans="1:23" ht="13.2" x14ac:dyDescent="0.25">
      <c r="A190" s="122"/>
      <c r="B190" s="42"/>
      <c r="C190" s="11"/>
      <c r="D190" s="11"/>
      <c r="E190" s="8"/>
      <c r="F190" s="8"/>
      <c r="G190" s="20"/>
      <c r="H190" s="20"/>
      <c r="I190" s="20"/>
      <c r="J190" s="20"/>
      <c r="K190" s="20"/>
      <c r="L190" s="20"/>
      <c r="M190" s="20"/>
      <c r="N190" s="20"/>
      <c r="O190" s="49"/>
      <c r="P190" s="49"/>
      <c r="Q190" s="49"/>
      <c r="R190" s="49"/>
      <c r="S190" s="49"/>
      <c r="T190" s="49"/>
      <c r="U190" s="49"/>
      <c r="V190" s="49"/>
      <c r="W190" s="49"/>
    </row>
    <row r="191" spans="1:23" ht="13.2" x14ac:dyDescent="0.25">
      <c r="A191" s="122"/>
      <c r="B191" s="42"/>
      <c r="C191" s="11"/>
      <c r="D191" s="11"/>
      <c r="E191" s="8"/>
      <c r="F191" s="8"/>
      <c r="G191" s="20"/>
      <c r="H191" s="20"/>
      <c r="I191" s="20"/>
      <c r="J191" s="20"/>
      <c r="K191" s="20"/>
      <c r="L191" s="20"/>
      <c r="M191" s="20"/>
      <c r="N191" s="20"/>
      <c r="O191" s="49"/>
      <c r="P191" s="49"/>
      <c r="Q191" s="49"/>
      <c r="R191" s="49"/>
      <c r="S191" s="49"/>
      <c r="T191" s="49"/>
      <c r="U191" s="49"/>
      <c r="V191" s="49"/>
      <c r="W191" s="49"/>
    </row>
    <row r="192" spans="1:23" ht="13.2" x14ac:dyDescent="0.25">
      <c r="A192" s="122"/>
      <c r="B192" s="42"/>
      <c r="C192" s="11"/>
      <c r="D192" s="11"/>
      <c r="E192" s="8"/>
      <c r="F192" s="8"/>
      <c r="G192" s="20"/>
      <c r="H192" s="20"/>
      <c r="I192" s="20"/>
      <c r="J192" s="20"/>
      <c r="K192" s="20"/>
      <c r="L192" s="20"/>
      <c r="M192" s="20"/>
      <c r="N192" s="20"/>
      <c r="O192" s="49"/>
      <c r="P192" s="49"/>
      <c r="Q192" s="49"/>
      <c r="R192" s="49"/>
      <c r="S192" s="49"/>
      <c r="T192" s="49"/>
      <c r="U192" s="49"/>
      <c r="V192" s="49"/>
      <c r="W192" s="49"/>
    </row>
    <row r="193" spans="1:23" ht="13.2" x14ac:dyDescent="0.25">
      <c r="A193" s="122"/>
      <c r="B193" s="42"/>
      <c r="C193" s="11"/>
      <c r="D193" s="11"/>
      <c r="E193" s="8"/>
      <c r="F193" s="8"/>
      <c r="G193" s="20"/>
      <c r="H193" s="20"/>
      <c r="I193" s="20"/>
      <c r="J193" s="20"/>
      <c r="K193" s="20"/>
      <c r="L193" s="20"/>
      <c r="M193" s="20"/>
      <c r="N193" s="20"/>
      <c r="O193" s="49"/>
      <c r="P193" s="49"/>
      <c r="Q193" s="49"/>
      <c r="R193" s="49"/>
      <c r="S193" s="49"/>
      <c r="T193" s="49"/>
      <c r="U193" s="49"/>
      <c r="V193" s="49"/>
      <c r="W193" s="49"/>
    </row>
    <row r="194" spans="1:23" ht="13.2" x14ac:dyDescent="0.25">
      <c r="A194" s="122"/>
      <c r="B194" s="42"/>
      <c r="C194" s="11"/>
      <c r="D194" s="11"/>
      <c r="E194" s="8"/>
      <c r="F194" s="8"/>
      <c r="G194" s="20"/>
      <c r="H194" s="20"/>
      <c r="I194" s="20"/>
      <c r="J194" s="20"/>
      <c r="K194" s="20"/>
      <c r="L194" s="20"/>
      <c r="M194" s="20"/>
      <c r="N194" s="20"/>
      <c r="O194" s="49"/>
      <c r="P194" s="49"/>
      <c r="Q194" s="49"/>
      <c r="R194" s="49"/>
      <c r="S194" s="49"/>
      <c r="T194" s="49"/>
      <c r="U194" s="49"/>
      <c r="V194" s="49"/>
      <c r="W194" s="49"/>
    </row>
    <row r="195" spans="1:23" ht="13.2" x14ac:dyDescent="0.25">
      <c r="A195" s="122"/>
      <c r="B195" s="42"/>
      <c r="C195" s="11"/>
      <c r="D195" s="11"/>
      <c r="E195" s="8"/>
      <c r="F195" s="20"/>
      <c r="G195" s="8"/>
      <c r="H195" s="20"/>
      <c r="I195" s="8"/>
      <c r="J195" s="8"/>
      <c r="K195" s="8"/>
      <c r="L195" s="8"/>
      <c r="M195" s="8"/>
      <c r="N195" s="8"/>
      <c r="O195" s="49"/>
      <c r="P195" s="49"/>
      <c r="Q195" s="49"/>
      <c r="R195" s="49"/>
      <c r="S195" s="49"/>
      <c r="T195" s="49"/>
      <c r="U195" s="49"/>
      <c r="V195" s="49"/>
      <c r="W195" s="49"/>
    </row>
    <row r="196" spans="1:23" ht="13.2" x14ac:dyDescent="0.25">
      <c r="A196" s="122"/>
      <c r="B196" s="42"/>
      <c r="C196" s="11"/>
      <c r="D196" s="11"/>
      <c r="E196" s="8"/>
      <c r="F196" s="20"/>
      <c r="G196" s="20"/>
      <c r="H196" s="20"/>
      <c r="I196" s="20"/>
      <c r="J196" s="20"/>
      <c r="K196" s="20"/>
      <c r="L196" s="20"/>
      <c r="M196" s="20"/>
      <c r="N196" s="20"/>
      <c r="O196" s="49"/>
      <c r="P196" s="49"/>
      <c r="Q196" s="49"/>
      <c r="R196" s="49"/>
      <c r="S196" s="49"/>
      <c r="T196" s="49"/>
      <c r="U196" s="49"/>
      <c r="V196" s="49"/>
      <c r="W196" s="49"/>
    </row>
    <row r="197" spans="1:23" ht="13.2" x14ac:dyDescent="0.25">
      <c r="A197" s="122"/>
      <c r="B197" s="42"/>
      <c r="C197" s="11"/>
      <c r="D197" s="11"/>
      <c r="E197" s="8"/>
      <c r="F197" s="8"/>
      <c r="G197" s="20"/>
      <c r="H197" s="20"/>
      <c r="I197" s="20"/>
      <c r="J197" s="20"/>
      <c r="K197" s="20"/>
      <c r="L197" s="20"/>
      <c r="M197" s="20"/>
      <c r="N197" s="20"/>
      <c r="O197" s="49"/>
      <c r="P197" s="49"/>
      <c r="Q197" s="49"/>
      <c r="R197" s="49"/>
      <c r="S197" s="49"/>
      <c r="T197" s="49"/>
      <c r="U197" s="49"/>
      <c r="V197" s="49"/>
      <c r="W197" s="49"/>
    </row>
    <row r="198" spans="1:23" ht="13.2" x14ac:dyDescent="0.25">
      <c r="A198" s="122"/>
      <c r="B198" s="46"/>
      <c r="C198" s="47"/>
      <c r="D198" s="47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 spans="1:23" ht="13.2" x14ac:dyDescent="0.25">
      <c r="A199" s="3"/>
      <c r="B199" s="4"/>
      <c r="C199" s="6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49"/>
      <c r="P199" s="49"/>
      <c r="Q199" s="49"/>
      <c r="R199" s="49"/>
      <c r="S199" s="49"/>
      <c r="T199" s="49"/>
      <c r="U199" s="49"/>
      <c r="V199" s="49"/>
      <c r="W199" s="49"/>
    </row>
    <row r="200" spans="1:23" ht="13.2" x14ac:dyDescent="0.25">
      <c r="A200" s="8"/>
      <c r="B200" s="42"/>
      <c r="C200" s="11"/>
      <c r="D200" s="11"/>
      <c r="E200" s="8"/>
      <c r="F200" s="8"/>
      <c r="G200" s="20"/>
      <c r="H200" s="20"/>
      <c r="I200" s="20"/>
      <c r="J200" s="20"/>
      <c r="K200" s="20"/>
      <c r="L200" s="20"/>
      <c r="M200" s="20"/>
      <c r="N200" s="20"/>
      <c r="O200" s="49"/>
      <c r="P200" s="49"/>
      <c r="Q200" s="49"/>
      <c r="R200" s="49"/>
      <c r="S200" s="49"/>
      <c r="T200" s="49"/>
      <c r="U200" s="49"/>
      <c r="V200" s="49"/>
      <c r="W200" s="49"/>
    </row>
    <row r="201" spans="1:23" ht="13.2" x14ac:dyDescent="0.25">
      <c r="A201" s="8"/>
      <c r="B201" s="42"/>
      <c r="C201" s="11"/>
      <c r="D201" s="11"/>
      <c r="E201" s="8"/>
      <c r="F201" s="8"/>
      <c r="G201" s="20"/>
      <c r="H201" s="20"/>
      <c r="I201" s="20"/>
      <c r="J201" s="20"/>
      <c r="K201" s="20"/>
      <c r="L201" s="20"/>
      <c r="M201" s="20"/>
      <c r="N201" s="20"/>
      <c r="O201" s="49"/>
      <c r="P201" s="49"/>
      <c r="Q201" s="49"/>
      <c r="R201" s="49"/>
      <c r="S201" s="49"/>
      <c r="T201" s="49"/>
      <c r="U201" s="49"/>
      <c r="V201" s="49"/>
      <c r="W201" s="49"/>
    </row>
    <row r="202" spans="1:23" ht="13.2" x14ac:dyDescent="0.25">
      <c r="A202" s="8"/>
      <c r="B202" s="42"/>
      <c r="C202" s="11"/>
      <c r="D202" s="11"/>
      <c r="E202" s="8"/>
      <c r="F202" s="8"/>
      <c r="G202" s="20"/>
      <c r="H202" s="20"/>
      <c r="I202" s="20"/>
      <c r="J202" s="20"/>
      <c r="K202" s="20"/>
      <c r="L202" s="20"/>
      <c r="M202" s="20"/>
      <c r="N202" s="20"/>
      <c r="O202" s="49"/>
      <c r="P202" s="49"/>
      <c r="Q202" s="49"/>
      <c r="R202" s="49"/>
      <c r="S202" s="49"/>
      <c r="T202" s="49"/>
      <c r="U202" s="49"/>
      <c r="V202" s="49"/>
      <c r="W202" s="49"/>
    </row>
    <row r="203" spans="1:23" ht="13.2" x14ac:dyDescent="0.25">
      <c r="A203" s="8"/>
      <c r="B203" s="42"/>
      <c r="C203" s="11"/>
      <c r="D203" s="11"/>
      <c r="E203" s="8"/>
      <c r="F203" s="8"/>
      <c r="G203" s="20"/>
      <c r="H203" s="20"/>
      <c r="I203" s="8"/>
      <c r="J203" s="8"/>
      <c r="K203" s="8"/>
      <c r="L203" s="8"/>
      <c r="M203" s="20"/>
      <c r="N203" s="20"/>
      <c r="O203" s="49"/>
      <c r="P203" s="49"/>
      <c r="Q203" s="49"/>
      <c r="R203" s="49"/>
      <c r="S203" s="49"/>
      <c r="T203" s="49"/>
      <c r="U203" s="49"/>
      <c r="V203" s="49"/>
      <c r="W203" s="49"/>
    </row>
    <row r="204" spans="1:23" ht="13.2" x14ac:dyDescent="0.25">
      <c r="A204" s="8"/>
      <c r="B204" s="42"/>
      <c r="C204" s="11"/>
      <c r="D204" s="11"/>
      <c r="E204" s="8"/>
      <c r="F204" s="8"/>
      <c r="G204" s="14"/>
      <c r="H204" s="14"/>
      <c r="I204" s="14"/>
      <c r="J204" s="14"/>
      <c r="K204" s="14"/>
      <c r="L204" s="14"/>
      <c r="M204" s="14"/>
      <c r="N204" s="14"/>
      <c r="O204" s="49"/>
      <c r="P204" s="49"/>
      <c r="Q204" s="49"/>
      <c r="R204" s="49"/>
      <c r="S204" s="49"/>
      <c r="T204" s="49"/>
      <c r="U204" s="49"/>
      <c r="V204" s="49"/>
      <c r="W204" s="49"/>
    </row>
    <row r="205" spans="1:23" ht="13.2" x14ac:dyDescent="0.25">
      <c r="A205" s="8"/>
      <c r="B205" s="42"/>
      <c r="C205" s="11"/>
      <c r="D205" s="11"/>
      <c r="E205" s="8"/>
      <c r="F205" s="8"/>
      <c r="G205" s="20"/>
      <c r="H205" s="20"/>
      <c r="I205" s="20"/>
      <c r="J205" s="20"/>
      <c r="K205" s="20"/>
      <c r="L205" s="20"/>
      <c r="M205" s="20"/>
      <c r="N205" s="20"/>
      <c r="O205" s="49"/>
      <c r="P205" s="49"/>
      <c r="Q205" s="49"/>
      <c r="R205" s="49"/>
      <c r="S205" s="49"/>
      <c r="T205" s="49"/>
      <c r="U205" s="49"/>
      <c r="V205" s="49"/>
      <c r="W205" s="49"/>
    </row>
    <row r="206" spans="1:23" ht="13.2" x14ac:dyDescent="0.25">
      <c r="A206" s="8"/>
      <c r="B206" s="42"/>
      <c r="C206" s="11"/>
      <c r="D206" s="11"/>
      <c r="E206" s="8"/>
      <c r="F206" s="20"/>
      <c r="G206" s="20"/>
      <c r="H206" s="20"/>
      <c r="I206" s="20"/>
      <c r="J206" s="20"/>
      <c r="K206" s="20"/>
      <c r="L206" s="20"/>
      <c r="M206" s="20"/>
      <c r="N206" s="20"/>
      <c r="O206" s="49"/>
      <c r="P206" s="49"/>
      <c r="Q206" s="49"/>
      <c r="R206" s="49"/>
      <c r="S206" s="49"/>
      <c r="T206" s="49"/>
      <c r="U206" s="49"/>
      <c r="V206" s="49"/>
      <c r="W206" s="49"/>
    </row>
    <row r="207" spans="1:23" ht="13.2" x14ac:dyDescent="0.25">
      <c r="A207" s="8"/>
      <c r="B207" s="42"/>
      <c r="C207" s="11"/>
      <c r="D207" s="11"/>
      <c r="E207" s="8"/>
      <c r="F207" s="8"/>
      <c r="G207" s="20"/>
      <c r="H207" s="20"/>
      <c r="I207" s="20"/>
      <c r="J207" s="20"/>
      <c r="K207" s="20"/>
      <c r="L207" s="20"/>
      <c r="M207" s="20"/>
      <c r="N207" s="20"/>
      <c r="O207" s="49"/>
      <c r="P207" s="49"/>
      <c r="Q207" s="49"/>
      <c r="R207" s="49"/>
      <c r="S207" s="49"/>
      <c r="T207" s="49"/>
      <c r="U207" s="49"/>
      <c r="V207" s="49"/>
      <c r="W207" s="49"/>
    </row>
    <row r="208" spans="1:23" ht="13.2" x14ac:dyDescent="0.25">
      <c r="A208" s="8"/>
      <c r="B208" s="42"/>
      <c r="C208" s="11"/>
      <c r="D208" s="11"/>
      <c r="E208" s="8"/>
      <c r="F208" s="8"/>
      <c r="G208" s="20"/>
      <c r="H208" s="20"/>
      <c r="I208" s="20"/>
      <c r="J208" s="20"/>
      <c r="K208" s="20"/>
      <c r="L208" s="20"/>
      <c r="M208" s="20"/>
      <c r="N208" s="20"/>
      <c r="O208" s="49"/>
      <c r="P208" s="49"/>
      <c r="Q208" s="49"/>
      <c r="R208" s="49"/>
      <c r="S208" s="49"/>
      <c r="T208" s="49"/>
      <c r="U208" s="49"/>
      <c r="V208" s="49"/>
      <c r="W208" s="49"/>
    </row>
    <row r="209" spans="1:23" ht="13.2" x14ac:dyDescent="0.25">
      <c r="A209" s="8"/>
      <c r="B209" s="42"/>
      <c r="C209" s="11"/>
      <c r="D209" s="11"/>
      <c r="E209" s="8"/>
      <c r="F209" s="8"/>
      <c r="G209" s="20"/>
      <c r="H209" s="20"/>
      <c r="I209" s="20"/>
      <c r="J209" s="20"/>
      <c r="K209" s="20"/>
      <c r="L209" s="20"/>
      <c r="M209" s="20"/>
      <c r="N209" s="20"/>
      <c r="O209" s="49"/>
      <c r="P209" s="49"/>
      <c r="Q209" s="49"/>
      <c r="R209" s="49"/>
      <c r="S209" s="49"/>
      <c r="T209" s="49"/>
      <c r="U209" s="49"/>
      <c r="V209" s="49"/>
      <c r="W209" s="49"/>
    </row>
    <row r="210" spans="1:23" ht="13.2" x14ac:dyDescent="0.25">
      <c r="A210" s="8"/>
      <c r="B210" s="42"/>
      <c r="C210" s="11"/>
      <c r="D210" s="11"/>
      <c r="E210" s="8"/>
      <c r="F210" s="8"/>
      <c r="G210" s="20"/>
      <c r="H210" s="20"/>
      <c r="I210" s="20"/>
      <c r="J210" s="20"/>
      <c r="K210" s="20"/>
      <c r="L210" s="20"/>
      <c r="M210" s="20"/>
      <c r="N210" s="20"/>
      <c r="O210" s="49"/>
      <c r="P210" s="49"/>
      <c r="Q210" s="49"/>
      <c r="R210" s="49"/>
      <c r="S210" s="49"/>
      <c r="T210" s="49"/>
      <c r="U210" s="49"/>
      <c r="V210" s="49"/>
      <c r="W210" s="49"/>
    </row>
    <row r="211" spans="1:23" ht="13.2" x14ac:dyDescent="0.25">
      <c r="A211" s="8"/>
      <c r="B211" s="42"/>
      <c r="C211" s="11"/>
      <c r="D211" s="11"/>
      <c r="E211" s="8"/>
      <c r="F211" s="8"/>
      <c r="G211" s="20"/>
      <c r="H211" s="20"/>
      <c r="I211" s="20"/>
      <c r="J211" s="20"/>
      <c r="K211" s="20"/>
      <c r="L211" s="20"/>
      <c r="M211" s="20"/>
      <c r="N211" s="20"/>
      <c r="O211" s="49"/>
      <c r="P211" s="49"/>
      <c r="Q211" s="49"/>
      <c r="R211" s="49"/>
      <c r="S211" s="49"/>
      <c r="T211" s="49"/>
      <c r="U211" s="49"/>
      <c r="V211" s="49"/>
      <c r="W211" s="49"/>
    </row>
    <row r="212" spans="1:23" ht="13.2" x14ac:dyDescent="0.25">
      <c r="A212" s="8"/>
      <c r="B212" s="42"/>
      <c r="C212" s="11"/>
      <c r="D212" s="11"/>
      <c r="E212" s="8"/>
      <c r="F212" s="8"/>
      <c r="G212" s="20"/>
      <c r="H212" s="20"/>
      <c r="I212" s="20"/>
      <c r="J212" s="20"/>
      <c r="K212" s="20"/>
      <c r="L212" s="20"/>
      <c r="M212" s="20"/>
      <c r="N212" s="20"/>
      <c r="O212" s="49"/>
      <c r="P212" s="49"/>
      <c r="Q212" s="49"/>
      <c r="R212" s="49"/>
      <c r="S212" s="49"/>
      <c r="T212" s="49"/>
      <c r="U212" s="49"/>
      <c r="V212" s="49"/>
      <c r="W212" s="49"/>
    </row>
    <row r="213" spans="1:23" ht="13.2" x14ac:dyDescent="0.25">
      <c r="A213" s="8"/>
      <c r="B213" s="42"/>
      <c r="C213" s="11"/>
      <c r="D213" s="11"/>
      <c r="E213" s="8"/>
      <c r="F213" s="8"/>
      <c r="G213" s="20"/>
      <c r="H213" s="20"/>
      <c r="I213" s="20"/>
      <c r="J213" s="20"/>
      <c r="K213" s="20"/>
      <c r="L213" s="20"/>
      <c r="M213" s="20"/>
      <c r="N213" s="20"/>
      <c r="O213" s="49"/>
      <c r="P213" s="49"/>
      <c r="Q213" s="49"/>
      <c r="R213" s="49"/>
      <c r="S213" s="49"/>
      <c r="T213" s="49"/>
      <c r="U213" s="49"/>
      <c r="V213" s="49"/>
      <c r="W213" s="49"/>
    </row>
    <row r="214" spans="1:23" ht="13.2" x14ac:dyDescent="0.25">
      <c r="A214" s="8"/>
      <c r="B214" s="42"/>
      <c r="C214" s="11"/>
      <c r="D214" s="11"/>
      <c r="E214" s="8"/>
      <c r="F214" s="8"/>
      <c r="G214" s="20"/>
      <c r="H214" s="20"/>
      <c r="I214" s="20"/>
      <c r="J214" s="20"/>
      <c r="K214" s="20"/>
      <c r="L214" s="20"/>
      <c r="M214" s="20"/>
      <c r="N214" s="20"/>
      <c r="O214" s="49"/>
      <c r="P214" s="49"/>
      <c r="Q214" s="49"/>
      <c r="R214" s="49"/>
      <c r="S214" s="49"/>
      <c r="T214" s="49"/>
      <c r="U214" s="49"/>
      <c r="V214" s="49"/>
      <c r="W214" s="49"/>
    </row>
    <row r="215" spans="1:23" ht="13.2" x14ac:dyDescent="0.25">
      <c r="A215" s="8"/>
      <c r="B215" s="42"/>
      <c r="C215" s="11"/>
      <c r="D215" s="11"/>
      <c r="E215" s="8"/>
      <c r="F215" s="8"/>
      <c r="G215" s="20"/>
      <c r="H215" s="20"/>
      <c r="I215" s="20"/>
      <c r="J215" s="20"/>
      <c r="K215" s="20"/>
      <c r="L215" s="20"/>
      <c r="M215" s="20"/>
      <c r="N215" s="20"/>
      <c r="O215" s="49"/>
      <c r="P215" s="49"/>
      <c r="Q215" s="49"/>
      <c r="R215" s="49"/>
      <c r="S215" s="49"/>
      <c r="T215" s="49"/>
      <c r="U215" s="49"/>
      <c r="V215" s="49"/>
      <c r="W215" s="49"/>
    </row>
    <row r="216" spans="1:23" ht="13.2" x14ac:dyDescent="0.25">
      <c r="A216" s="8"/>
      <c r="B216" s="42"/>
      <c r="C216" s="11"/>
      <c r="D216" s="11"/>
      <c r="E216" s="8"/>
      <c r="F216" s="8"/>
      <c r="G216" s="20"/>
      <c r="H216" s="20"/>
      <c r="I216" s="20"/>
      <c r="J216" s="20"/>
      <c r="K216" s="20"/>
      <c r="L216" s="20"/>
      <c r="M216" s="20"/>
      <c r="N216" s="20"/>
      <c r="O216" s="49"/>
      <c r="P216" s="49"/>
      <c r="Q216" s="49"/>
      <c r="R216" s="49"/>
      <c r="S216" s="49"/>
      <c r="T216" s="49"/>
      <c r="U216" s="49"/>
      <c r="V216" s="49"/>
      <c r="W216" s="49"/>
    </row>
    <row r="217" spans="1:23" ht="13.2" x14ac:dyDescent="0.25">
      <c r="A217" s="8"/>
      <c r="B217" s="42"/>
      <c r="C217" s="11"/>
      <c r="D217" s="11"/>
      <c r="E217" s="8"/>
      <c r="F217" s="8"/>
      <c r="G217" s="20"/>
      <c r="H217" s="20"/>
      <c r="I217" s="20"/>
      <c r="J217" s="20"/>
      <c r="K217" s="20"/>
      <c r="L217" s="20"/>
      <c r="M217" s="20"/>
      <c r="N217" s="20"/>
      <c r="O217" s="49"/>
      <c r="P217" s="49"/>
      <c r="Q217" s="49"/>
      <c r="R217" s="49"/>
      <c r="S217" s="49"/>
      <c r="T217" s="49"/>
      <c r="U217" s="49"/>
      <c r="V217" s="49"/>
      <c r="W217" s="49"/>
    </row>
    <row r="218" spans="1:23" ht="13.2" x14ac:dyDescent="0.25">
      <c r="A218" s="8"/>
      <c r="B218" s="42"/>
      <c r="C218" s="11"/>
      <c r="D218" s="11"/>
      <c r="E218" s="8"/>
      <c r="F218" s="8"/>
      <c r="G218" s="20"/>
      <c r="H218" s="20"/>
      <c r="I218" s="20"/>
      <c r="J218" s="20"/>
      <c r="K218" s="20"/>
      <c r="L218" s="20"/>
      <c r="M218" s="20"/>
      <c r="N218" s="20"/>
      <c r="O218" s="49"/>
      <c r="P218" s="49"/>
      <c r="Q218" s="49"/>
      <c r="R218" s="49"/>
      <c r="S218" s="49"/>
      <c r="T218" s="49"/>
      <c r="U218" s="49"/>
      <c r="V218" s="49"/>
      <c r="W218" s="49"/>
    </row>
    <row r="219" spans="1:23" ht="13.2" x14ac:dyDescent="0.25">
      <c r="A219" s="8"/>
      <c r="B219" s="42"/>
      <c r="C219" s="11"/>
      <c r="D219" s="11"/>
      <c r="E219" s="8"/>
      <c r="F219" s="8"/>
      <c r="G219" s="20"/>
      <c r="H219" s="20"/>
      <c r="I219" s="20"/>
      <c r="J219" s="20"/>
      <c r="K219" s="20"/>
      <c r="L219" s="20"/>
      <c r="M219" s="20"/>
      <c r="N219" s="20"/>
      <c r="O219" s="49"/>
      <c r="P219" s="49"/>
      <c r="Q219" s="49"/>
      <c r="R219" s="49"/>
      <c r="S219" s="49"/>
      <c r="T219" s="49"/>
      <c r="U219" s="49"/>
      <c r="V219" s="49"/>
      <c r="W219" s="49"/>
    </row>
    <row r="220" spans="1:23" ht="13.2" x14ac:dyDescent="0.25">
      <c r="A220" s="8"/>
      <c r="B220" s="42"/>
      <c r="C220" s="11"/>
      <c r="D220" s="11"/>
      <c r="E220" s="8"/>
      <c r="F220" s="20"/>
      <c r="G220" s="20"/>
      <c r="H220" s="20"/>
      <c r="I220" s="20"/>
      <c r="J220" s="20"/>
      <c r="K220" s="20"/>
      <c r="L220" s="20"/>
      <c r="M220" s="20"/>
      <c r="N220" s="20"/>
      <c r="O220" s="49"/>
      <c r="P220" s="49"/>
      <c r="Q220" s="49"/>
      <c r="R220" s="49"/>
      <c r="S220" s="49"/>
      <c r="T220" s="49"/>
      <c r="U220" s="49"/>
      <c r="V220" s="49"/>
      <c r="W220" s="49"/>
    </row>
    <row r="221" spans="1:23" ht="13.2" x14ac:dyDescent="0.25">
      <c r="A221" s="8"/>
      <c r="B221" s="42"/>
      <c r="C221" s="11"/>
      <c r="D221" s="11"/>
      <c r="E221" s="8"/>
      <c r="F221" s="8"/>
      <c r="G221" s="20"/>
      <c r="H221" s="20"/>
      <c r="I221" s="20"/>
      <c r="J221" s="20"/>
      <c r="K221" s="20"/>
      <c r="L221" s="20"/>
      <c r="M221" s="20"/>
      <c r="N221" s="20"/>
      <c r="O221" s="49"/>
      <c r="P221" s="49"/>
      <c r="Q221" s="49"/>
      <c r="R221" s="49"/>
      <c r="S221" s="49"/>
      <c r="T221" s="49"/>
      <c r="U221" s="49"/>
      <c r="V221" s="49"/>
      <c r="W221" s="49"/>
    </row>
    <row r="222" spans="1:23" ht="13.2" x14ac:dyDescent="0.25">
      <c r="A222" s="8"/>
      <c r="B222" s="42"/>
      <c r="C222" s="11"/>
      <c r="D222" s="11"/>
      <c r="E222" s="8"/>
      <c r="F222" s="20"/>
      <c r="G222" s="20"/>
      <c r="H222" s="20"/>
      <c r="I222" s="20"/>
      <c r="J222" s="20"/>
      <c r="K222" s="20"/>
      <c r="L222" s="20"/>
      <c r="M222" s="20"/>
      <c r="N222" s="20"/>
      <c r="O222" s="49"/>
      <c r="P222" s="49"/>
      <c r="Q222" s="49"/>
      <c r="R222" s="49"/>
      <c r="S222" s="49"/>
      <c r="T222" s="49"/>
      <c r="U222" s="49"/>
      <c r="V222" s="49"/>
      <c r="W222" s="49"/>
    </row>
    <row r="223" spans="1:23" ht="13.2" x14ac:dyDescent="0.25">
      <c r="A223" s="8"/>
      <c r="B223" s="42"/>
      <c r="C223" s="11"/>
      <c r="D223" s="11"/>
      <c r="E223" s="8"/>
      <c r="F223" s="20"/>
      <c r="G223" s="20"/>
      <c r="H223" s="20"/>
      <c r="I223" s="20"/>
      <c r="J223" s="20"/>
      <c r="K223" s="20"/>
      <c r="L223" s="20"/>
      <c r="M223" s="20"/>
      <c r="N223" s="20"/>
      <c r="O223" s="49"/>
      <c r="P223" s="49"/>
      <c r="Q223" s="49"/>
      <c r="R223" s="49"/>
      <c r="S223" s="49"/>
      <c r="T223" s="49"/>
      <c r="U223" s="49"/>
      <c r="V223" s="49"/>
      <c r="W223" s="49"/>
    </row>
    <row r="224" spans="1:23" ht="13.2" x14ac:dyDescent="0.25">
      <c r="A224" s="8"/>
      <c r="B224" s="42"/>
      <c r="C224" s="11"/>
      <c r="D224" s="11"/>
      <c r="E224" s="8"/>
      <c r="F224" s="8"/>
      <c r="G224" s="20"/>
      <c r="H224" s="20"/>
      <c r="I224" s="20"/>
      <c r="J224" s="20"/>
      <c r="K224" s="20"/>
      <c r="L224" s="20"/>
      <c r="M224" s="20"/>
      <c r="N224" s="20"/>
      <c r="O224" s="49"/>
      <c r="P224" s="49"/>
      <c r="Q224" s="49"/>
      <c r="R224" s="49"/>
      <c r="S224" s="49"/>
      <c r="T224" s="49"/>
      <c r="U224" s="49"/>
      <c r="V224" s="49"/>
      <c r="W224" s="49"/>
    </row>
    <row r="225" spans="1:23" ht="13.2" x14ac:dyDescent="0.25">
      <c r="A225" s="8"/>
      <c r="B225" s="42"/>
      <c r="C225" s="11"/>
      <c r="D225" s="11"/>
      <c r="E225" s="8"/>
      <c r="F225" s="8"/>
      <c r="G225" s="20"/>
      <c r="H225" s="20"/>
      <c r="I225" s="20"/>
      <c r="J225" s="20"/>
      <c r="K225" s="20"/>
      <c r="L225" s="20"/>
      <c r="M225" s="20"/>
      <c r="N225" s="20"/>
      <c r="O225" s="49"/>
      <c r="P225" s="49"/>
      <c r="Q225" s="49"/>
      <c r="R225" s="49"/>
      <c r="S225" s="49"/>
      <c r="T225" s="49"/>
      <c r="U225" s="49"/>
      <c r="V225" s="49"/>
      <c r="W225" s="49"/>
    </row>
    <row r="226" spans="1:23" ht="13.2" x14ac:dyDescent="0.25">
      <c r="A226" s="8"/>
      <c r="B226" s="42"/>
      <c r="C226" s="11"/>
      <c r="D226" s="11"/>
      <c r="E226" s="8"/>
      <c r="F226" s="8"/>
      <c r="G226" s="20"/>
      <c r="H226" s="20"/>
      <c r="I226" s="20"/>
      <c r="J226" s="20"/>
      <c r="K226" s="20"/>
      <c r="L226" s="20"/>
      <c r="M226" s="20"/>
      <c r="N226" s="20"/>
      <c r="O226" s="49"/>
      <c r="P226" s="49"/>
      <c r="Q226" s="49"/>
      <c r="R226" s="49"/>
      <c r="S226" s="49"/>
      <c r="T226" s="49"/>
      <c r="U226" s="49"/>
      <c r="V226" s="49"/>
      <c r="W226" s="49"/>
    </row>
    <row r="227" spans="1:23" ht="13.2" x14ac:dyDescent="0.25">
      <c r="A227" s="8"/>
      <c r="B227" s="42"/>
      <c r="C227" s="11"/>
      <c r="D227" s="11"/>
      <c r="E227" s="8"/>
      <c r="F227" s="8"/>
      <c r="G227" s="14"/>
      <c r="H227" s="14"/>
      <c r="I227" s="14"/>
      <c r="J227" s="14"/>
      <c r="K227" s="14"/>
      <c r="L227" s="14"/>
      <c r="M227" s="14"/>
      <c r="N227" s="14"/>
      <c r="O227" s="49"/>
      <c r="P227" s="49"/>
      <c r="Q227" s="49"/>
      <c r="R227" s="49"/>
      <c r="S227" s="49"/>
      <c r="T227" s="49"/>
      <c r="U227" s="49"/>
      <c r="V227" s="49"/>
      <c r="W227" s="49"/>
    </row>
    <row r="228" spans="1:23" ht="13.2" x14ac:dyDescent="0.25">
      <c r="A228" s="8"/>
      <c r="B228" s="42"/>
      <c r="C228" s="11"/>
      <c r="D228" s="11"/>
      <c r="E228" s="8"/>
      <c r="F228" s="8"/>
      <c r="G228" s="20"/>
      <c r="H228" s="20"/>
      <c r="I228" s="20"/>
      <c r="J228" s="20"/>
      <c r="K228" s="20"/>
      <c r="L228" s="20"/>
      <c r="M228" s="20"/>
      <c r="N228" s="20"/>
      <c r="O228" s="49"/>
      <c r="P228" s="49"/>
      <c r="Q228" s="49"/>
      <c r="R228" s="49"/>
      <c r="S228" s="49"/>
      <c r="T228" s="49"/>
      <c r="U228" s="49"/>
      <c r="V228" s="49"/>
      <c r="W228" s="49"/>
    </row>
    <row r="229" spans="1:23" ht="13.2" x14ac:dyDescent="0.25">
      <c r="A229" s="8"/>
      <c r="B229" s="42"/>
      <c r="C229" s="11"/>
      <c r="D229" s="11"/>
      <c r="E229" s="8"/>
      <c r="F229" s="8"/>
      <c r="G229" s="20"/>
      <c r="H229" s="20"/>
      <c r="I229" s="20"/>
      <c r="J229" s="20"/>
      <c r="K229" s="20"/>
      <c r="L229" s="20"/>
      <c r="M229" s="20"/>
      <c r="N229" s="20"/>
      <c r="O229" s="49"/>
      <c r="P229" s="49"/>
      <c r="Q229" s="49"/>
      <c r="R229" s="49"/>
      <c r="S229" s="49"/>
      <c r="T229" s="49"/>
      <c r="U229" s="49"/>
      <c r="V229" s="49"/>
      <c r="W229" s="49"/>
    </row>
    <row r="230" spans="1:23" ht="13.2" x14ac:dyDescent="0.25">
      <c r="A230" s="8"/>
      <c r="B230" s="42"/>
      <c r="C230" s="11"/>
      <c r="D230" s="11"/>
      <c r="E230" s="8"/>
      <c r="F230" s="8"/>
      <c r="G230" s="20"/>
      <c r="H230" s="20"/>
      <c r="I230" s="20"/>
      <c r="J230" s="20"/>
      <c r="K230" s="20"/>
      <c r="L230" s="20"/>
      <c r="M230" s="20"/>
      <c r="N230" s="20"/>
      <c r="O230" s="49"/>
      <c r="P230" s="49"/>
      <c r="Q230" s="49"/>
      <c r="R230" s="49"/>
      <c r="S230" s="49"/>
      <c r="T230" s="49"/>
      <c r="U230" s="49"/>
      <c r="V230" s="49"/>
      <c r="W230" s="49"/>
    </row>
    <row r="231" spans="1:23" ht="13.2" x14ac:dyDescent="0.25">
      <c r="A231" s="8"/>
      <c r="B231" s="42"/>
      <c r="C231" s="11"/>
      <c r="D231" s="11"/>
      <c r="E231" s="8"/>
      <c r="F231" s="8"/>
      <c r="G231" s="20"/>
      <c r="H231" s="20"/>
      <c r="I231" s="20"/>
      <c r="J231" s="20"/>
      <c r="K231" s="20"/>
      <c r="L231" s="20"/>
      <c r="M231" s="20"/>
      <c r="N231" s="20"/>
      <c r="O231" s="49"/>
      <c r="P231" s="49"/>
      <c r="Q231" s="49"/>
      <c r="R231" s="49"/>
      <c r="S231" s="49"/>
      <c r="T231" s="49"/>
      <c r="U231" s="49"/>
      <c r="V231" s="49"/>
      <c r="W231" s="49"/>
    </row>
    <row r="232" spans="1:23" ht="13.2" x14ac:dyDescent="0.25">
      <c r="A232" s="8"/>
      <c r="B232" s="42"/>
      <c r="C232" s="11"/>
      <c r="D232" s="11"/>
      <c r="E232" s="8"/>
      <c r="F232" s="8"/>
      <c r="G232" s="20"/>
      <c r="H232" s="8"/>
      <c r="I232" s="8"/>
      <c r="J232" s="8"/>
      <c r="K232" s="8"/>
      <c r="L232" s="8"/>
      <c r="M232" s="8"/>
      <c r="N232" s="8"/>
      <c r="O232" s="49"/>
      <c r="P232" s="49"/>
      <c r="Q232" s="49"/>
      <c r="R232" s="49"/>
      <c r="S232" s="49"/>
      <c r="T232" s="49"/>
      <c r="U232" s="49"/>
      <c r="V232" s="49"/>
      <c r="W232" s="49"/>
    </row>
    <row r="233" spans="1:23" ht="13.2" x14ac:dyDescent="0.25">
      <c r="A233" s="8"/>
      <c r="B233" s="42"/>
      <c r="C233" s="11"/>
      <c r="D233" s="11"/>
      <c r="E233" s="8"/>
      <c r="F233" s="8"/>
      <c r="G233" s="20"/>
      <c r="H233" s="20"/>
      <c r="I233" s="20"/>
      <c r="J233" s="20"/>
      <c r="K233" s="20"/>
      <c r="L233" s="20"/>
      <c r="M233" s="20"/>
      <c r="N233" s="20"/>
      <c r="O233" s="49"/>
      <c r="P233" s="49"/>
      <c r="Q233" s="49"/>
      <c r="R233" s="49"/>
      <c r="S233" s="49"/>
      <c r="T233" s="49"/>
      <c r="U233" s="49"/>
      <c r="V233" s="49"/>
      <c r="W233" s="49"/>
    </row>
    <row r="234" spans="1:23" ht="13.2" x14ac:dyDescent="0.25">
      <c r="A234" s="8"/>
      <c r="B234" s="42"/>
      <c r="C234" s="11"/>
      <c r="D234" s="11"/>
      <c r="E234" s="8"/>
      <c r="F234" s="8"/>
      <c r="G234" s="20"/>
      <c r="H234" s="20"/>
      <c r="I234" s="20"/>
      <c r="J234" s="20"/>
      <c r="K234" s="20"/>
      <c r="L234" s="20"/>
      <c r="M234" s="20"/>
      <c r="N234" s="20"/>
      <c r="O234" s="49"/>
      <c r="P234" s="49"/>
      <c r="Q234" s="49"/>
      <c r="R234" s="49"/>
      <c r="S234" s="49"/>
      <c r="T234" s="49"/>
      <c r="U234" s="49"/>
      <c r="V234" s="49"/>
      <c r="W234" s="49"/>
    </row>
    <row r="235" spans="1:23" ht="13.2" x14ac:dyDescent="0.25">
      <c r="A235" s="8"/>
      <c r="B235" s="42"/>
      <c r="C235" s="11"/>
      <c r="D235" s="11"/>
      <c r="E235" s="8"/>
      <c r="F235" s="8"/>
      <c r="G235" s="20"/>
      <c r="H235" s="20"/>
      <c r="I235" s="20"/>
      <c r="J235" s="20"/>
      <c r="K235" s="20"/>
      <c r="L235" s="20"/>
      <c r="M235" s="20"/>
      <c r="N235" s="20"/>
      <c r="O235" s="49"/>
      <c r="P235" s="49"/>
      <c r="Q235" s="49"/>
      <c r="R235" s="49"/>
      <c r="S235" s="49"/>
      <c r="T235" s="49"/>
      <c r="U235" s="49"/>
      <c r="V235" s="49"/>
      <c r="W235" s="49"/>
    </row>
    <row r="236" spans="1:23" ht="13.2" x14ac:dyDescent="0.25">
      <c r="A236" s="8"/>
      <c r="B236" s="42"/>
      <c r="C236" s="11"/>
      <c r="D236" s="11"/>
      <c r="E236" s="8"/>
      <c r="F236" s="8"/>
      <c r="G236" s="20"/>
      <c r="H236" s="20"/>
      <c r="I236" s="20"/>
      <c r="J236" s="20"/>
      <c r="K236" s="20"/>
      <c r="L236" s="20"/>
      <c r="M236" s="20"/>
      <c r="N236" s="20"/>
      <c r="O236" s="49"/>
      <c r="P236" s="49"/>
      <c r="Q236" s="49"/>
      <c r="R236" s="49"/>
      <c r="S236" s="49"/>
      <c r="T236" s="49"/>
      <c r="U236" s="49"/>
      <c r="V236" s="49"/>
      <c r="W236" s="49"/>
    </row>
    <row r="237" spans="1:23" ht="13.2" x14ac:dyDescent="0.25">
      <c r="A237" s="8"/>
      <c r="B237" s="42"/>
      <c r="C237" s="11"/>
      <c r="D237" s="11"/>
      <c r="E237" s="8"/>
      <c r="F237" s="8"/>
      <c r="G237" s="20"/>
      <c r="H237" s="20"/>
      <c r="I237" s="20"/>
      <c r="J237" s="20"/>
      <c r="K237" s="20"/>
      <c r="L237" s="20"/>
      <c r="M237" s="20"/>
      <c r="N237" s="20"/>
      <c r="O237" s="49"/>
      <c r="P237" s="49"/>
      <c r="Q237" s="49"/>
      <c r="R237" s="49"/>
      <c r="S237" s="49"/>
      <c r="T237" s="49"/>
      <c r="U237" s="49"/>
      <c r="V237" s="49"/>
      <c r="W237" s="49"/>
    </row>
    <row r="238" spans="1:23" ht="13.2" x14ac:dyDescent="0.25">
      <c r="A238" s="8"/>
      <c r="B238" s="42"/>
      <c r="C238" s="11"/>
      <c r="D238" s="11"/>
      <c r="E238" s="8"/>
      <c r="F238" s="8"/>
      <c r="G238" s="20"/>
      <c r="H238" s="20"/>
      <c r="I238" s="20"/>
      <c r="J238" s="20"/>
      <c r="K238" s="20"/>
      <c r="L238" s="20"/>
      <c r="M238" s="20"/>
      <c r="N238" s="20"/>
      <c r="O238" s="49"/>
      <c r="P238" s="49"/>
      <c r="Q238" s="49"/>
      <c r="R238" s="49"/>
      <c r="S238" s="49"/>
      <c r="T238" s="49"/>
      <c r="U238" s="49"/>
      <c r="V238" s="49"/>
      <c r="W238" s="49"/>
    </row>
    <row r="239" spans="1:23" ht="13.2" x14ac:dyDescent="0.25">
      <c r="A239" s="8"/>
      <c r="B239" s="42"/>
      <c r="C239" s="11"/>
      <c r="D239" s="11"/>
      <c r="E239" s="8"/>
      <c r="F239" s="8"/>
      <c r="G239" s="20"/>
      <c r="H239" s="20"/>
      <c r="I239" s="20"/>
      <c r="J239" s="20"/>
      <c r="K239" s="20"/>
      <c r="L239" s="20"/>
      <c r="M239" s="20"/>
      <c r="N239" s="20"/>
      <c r="O239" s="49"/>
      <c r="P239" s="49"/>
      <c r="Q239" s="49"/>
      <c r="R239" s="49"/>
      <c r="S239" s="49"/>
      <c r="T239" s="49"/>
      <c r="U239" s="49"/>
      <c r="V239" s="49"/>
      <c r="W239" s="49"/>
    </row>
    <row r="240" spans="1:23" ht="13.2" x14ac:dyDescent="0.25">
      <c r="A240" s="8"/>
      <c r="B240" s="42"/>
      <c r="C240" s="11"/>
      <c r="D240" s="11"/>
      <c r="E240" s="8"/>
      <c r="F240" s="8"/>
      <c r="G240" s="20"/>
      <c r="H240" s="20"/>
      <c r="I240" s="20"/>
      <c r="J240" s="20"/>
      <c r="K240" s="20"/>
      <c r="L240" s="20"/>
      <c r="M240" s="20"/>
      <c r="N240" s="20"/>
      <c r="O240" s="49"/>
      <c r="P240" s="49"/>
      <c r="Q240" s="49"/>
      <c r="R240" s="49"/>
      <c r="S240" s="49"/>
      <c r="T240" s="49"/>
      <c r="U240" s="49"/>
      <c r="V240" s="49"/>
      <c r="W240" s="49"/>
    </row>
    <row r="241" spans="1:23" ht="13.2" x14ac:dyDescent="0.25">
      <c r="A241" s="8"/>
      <c r="B241" s="42"/>
      <c r="C241" s="11"/>
      <c r="D241" s="11"/>
      <c r="E241" s="8"/>
      <c r="F241" s="8"/>
      <c r="G241" s="20"/>
      <c r="H241" s="20"/>
      <c r="I241" s="20"/>
      <c r="J241" s="20"/>
      <c r="K241" s="20"/>
      <c r="L241" s="20"/>
      <c r="M241" s="20"/>
      <c r="N241" s="20"/>
      <c r="O241" s="49"/>
      <c r="P241" s="49"/>
      <c r="Q241" s="49"/>
      <c r="R241" s="49"/>
      <c r="S241" s="49"/>
      <c r="T241" s="49"/>
      <c r="U241" s="49"/>
      <c r="V241" s="49"/>
      <c r="W241" s="49"/>
    </row>
    <row r="242" spans="1:23" ht="13.2" x14ac:dyDescent="0.25">
      <c r="A242" s="8"/>
      <c r="B242" s="42"/>
      <c r="C242" s="11"/>
      <c r="D242" s="11"/>
      <c r="E242" s="8"/>
      <c r="F242" s="8"/>
      <c r="G242" s="20"/>
      <c r="H242" s="20"/>
      <c r="I242" s="20"/>
      <c r="J242" s="20"/>
      <c r="K242" s="20"/>
      <c r="L242" s="20"/>
      <c r="M242" s="20"/>
      <c r="N242" s="20"/>
      <c r="O242" s="49"/>
      <c r="P242" s="49"/>
      <c r="Q242" s="49"/>
      <c r="R242" s="49"/>
      <c r="S242" s="49"/>
      <c r="T242" s="49"/>
      <c r="U242" s="49"/>
      <c r="V242" s="49"/>
      <c r="W242" s="49"/>
    </row>
    <row r="243" spans="1:23" ht="13.2" x14ac:dyDescent="0.25">
      <c r="A243" s="8"/>
      <c r="B243" s="42"/>
      <c r="C243" s="11"/>
      <c r="D243" s="11"/>
      <c r="E243" s="8"/>
      <c r="F243" s="8"/>
      <c r="G243" s="20"/>
      <c r="H243" s="20"/>
      <c r="I243" s="20"/>
      <c r="J243" s="20"/>
      <c r="K243" s="20"/>
      <c r="L243" s="20"/>
      <c r="M243" s="20"/>
      <c r="N243" s="20"/>
      <c r="O243" s="49"/>
      <c r="P243" s="49"/>
      <c r="Q243" s="49"/>
      <c r="R243" s="49"/>
      <c r="S243" s="49"/>
      <c r="T243" s="49"/>
      <c r="U243" s="49"/>
      <c r="V243" s="49"/>
      <c r="W243" s="49"/>
    </row>
    <row r="244" spans="1:23" ht="13.2" x14ac:dyDescent="0.25">
      <c r="A244" s="8"/>
      <c r="B244" s="42"/>
      <c r="C244" s="11"/>
      <c r="D244" s="11"/>
      <c r="E244" s="8"/>
      <c r="F244" s="8"/>
      <c r="G244" s="20"/>
      <c r="H244" s="20"/>
      <c r="I244" s="20"/>
      <c r="J244" s="20"/>
      <c r="K244" s="20"/>
      <c r="L244" s="20"/>
      <c r="M244" s="20"/>
      <c r="N244" s="20"/>
      <c r="O244" s="49"/>
      <c r="P244" s="49"/>
      <c r="Q244" s="49"/>
      <c r="R244" s="49"/>
      <c r="S244" s="49"/>
      <c r="T244" s="49"/>
      <c r="U244" s="49"/>
      <c r="V244" s="49"/>
      <c r="W244" s="49"/>
    </row>
    <row r="245" spans="1:23" ht="13.2" x14ac:dyDescent="0.25">
      <c r="A245" s="37"/>
      <c r="B245" s="129"/>
      <c r="C245" s="130"/>
      <c r="D245" s="130"/>
      <c r="E245" s="20"/>
      <c r="F245" s="36"/>
      <c r="G245" s="36"/>
      <c r="H245" s="36"/>
      <c r="I245" s="36"/>
      <c r="J245" s="36"/>
      <c r="K245" s="36"/>
      <c r="L245" s="36"/>
      <c r="M245" s="36"/>
      <c r="N245" s="36"/>
      <c r="O245" s="49"/>
      <c r="P245" s="49"/>
      <c r="Q245" s="49"/>
      <c r="R245" s="49"/>
      <c r="S245" s="49"/>
      <c r="T245" s="49"/>
      <c r="U245" s="49"/>
      <c r="V245" s="49"/>
      <c r="W245" s="49"/>
    </row>
    <row r="246" spans="1:23" ht="13.2" x14ac:dyDescent="0.25">
      <c r="A246" s="122"/>
      <c r="B246" s="4"/>
      <c r="C246" s="6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49"/>
      <c r="P246" s="49"/>
      <c r="Q246" s="49"/>
      <c r="R246" s="49"/>
      <c r="S246" s="49"/>
      <c r="T246" s="49"/>
      <c r="U246" s="49"/>
      <c r="V246" s="49"/>
      <c r="W246" s="49"/>
    </row>
    <row r="247" spans="1:23" ht="13.2" x14ac:dyDescent="0.25">
      <c r="A247" s="122"/>
      <c r="B247" s="42"/>
      <c r="C247" s="11"/>
      <c r="D247" s="11"/>
      <c r="E247" s="8"/>
      <c r="F247" s="20"/>
      <c r="G247" s="20"/>
      <c r="H247" s="20"/>
      <c r="I247" s="20"/>
      <c r="J247" s="20"/>
      <c r="K247" s="20"/>
      <c r="L247" s="20"/>
      <c r="M247" s="20"/>
      <c r="N247" s="20"/>
      <c r="O247" s="49"/>
      <c r="P247" s="49"/>
      <c r="Q247" s="49"/>
      <c r="R247" s="49"/>
      <c r="S247" s="49"/>
      <c r="T247" s="49"/>
      <c r="U247" s="49"/>
      <c r="V247" s="49"/>
      <c r="W247" s="49"/>
    </row>
    <row r="248" spans="1:23" ht="13.2" x14ac:dyDescent="0.25">
      <c r="A248" s="122"/>
      <c r="B248" s="42"/>
      <c r="C248" s="11"/>
      <c r="D248" s="11"/>
      <c r="E248" s="8"/>
      <c r="F248" s="8"/>
      <c r="G248" s="20"/>
      <c r="H248" s="20"/>
      <c r="I248" s="20"/>
      <c r="J248" s="20"/>
      <c r="K248" s="20"/>
      <c r="L248" s="20"/>
      <c r="M248" s="20"/>
      <c r="N248" s="20"/>
      <c r="O248" s="49"/>
      <c r="P248" s="49"/>
      <c r="Q248" s="49"/>
      <c r="R248" s="49"/>
      <c r="S248" s="49"/>
      <c r="T248" s="49"/>
      <c r="U248" s="49"/>
      <c r="V248" s="49"/>
      <c r="W248" s="49"/>
    </row>
    <row r="249" spans="1:23" ht="13.2" x14ac:dyDescent="0.25">
      <c r="A249" s="122"/>
      <c r="B249" s="42"/>
      <c r="C249" s="11"/>
      <c r="D249" s="11"/>
      <c r="E249" s="8"/>
      <c r="F249" s="8"/>
      <c r="G249" s="20"/>
      <c r="H249" s="20"/>
      <c r="I249" s="20"/>
      <c r="J249" s="20"/>
      <c r="K249" s="20"/>
      <c r="L249" s="20"/>
      <c r="M249" s="20"/>
      <c r="N249" s="20"/>
      <c r="O249" s="49"/>
      <c r="P249" s="49"/>
      <c r="Q249" s="49"/>
      <c r="R249" s="49"/>
      <c r="S249" s="49"/>
      <c r="T249" s="49"/>
      <c r="U249" s="49"/>
      <c r="V249" s="49"/>
      <c r="W249" s="49"/>
    </row>
    <row r="250" spans="1:23" ht="13.2" x14ac:dyDescent="0.25">
      <c r="A250" s="122"/>
      <c r="B250" s="42"/>
      <c r="C250" s="11"/>
      <c r="D250" s="11"/>
      <c r="E250" s="8"/>
      <c r="F250" s="20"/>
      <c r="G250" s="20"/>
      <c r="H250" s="8"/>
      <c r="I250" s="8"/>
      <c r="J250" s="8"/>
      <c r="K250" s="8"/>
      <c r="L250" s="8"/>
      <c r="M250" s="20"/>
      <c r="N250" s="20"/>
      <c r="O250" s="49"/>
      <c r="P250" s="49"/>
      <c r="Q250" s="49"/>
      <c r="R250" s="49"/>
      <c r="S250" s="49"/>
      <c r="T250" s="49"/>
      <c r="U250" s="49"/>
      <c r="V250" s="49"/>
      <c r="W250" s="49"/>
    </row>
    <row r="251" spans="1:23" ht="13.2" x14ac:dyDescent="0.25">
      <c r="A251" s="122"/>
      <c r="B251" s="42"/>
      <c r="C251" s="11"/>
      <c r="D251" s="11"/>
      <c r="E251" s="8"/>
      <c r="F251" s="8"/>
      <c r="G251" s="20"/>
      <c r="H251" s="20"/>
      <c r="I251" s="20"/>
      <c r="J251" s="20"/>
      <c r="K251" s="20"/>
      <c r="L251" s="20"/>
      <c r="M251" s="20"/>
      <c r="N251" s="20"/>
      <c r="O251" s="49"/>
      <c r="P251" s="49"/>
      <c r="Q251" s="49"/>
      <c r="R251" s="49"/>
      <c r="S251" s="49"/>
      <c r="T251" s="49"/>
      <c r="U251" s="49"/>
      <c r="V251" s="49"/>
      <c r="W251" s="49"/>
    </row>
    <row r="252" spans="1:23" ht="13.2" x14ac:dyDescent="0.25">
      <c r="A252" s="122"/>
      <c r="B252" s="42"/>
      <c r="C252" s="11"/>
      <c r="D252" s="11"/>
      <c r="E252" s="8"/>
      <c r="F252" s="20"/>
      <c r="G252" s="20"/>
      <c r="H252" s="20"/>
      <c r="I252" s="20"/>
      <c r="J252" s="20"/>
      <c r="K252" s="20"/>
      <c r="L252" s="20"/>
      <c r="M252" s="20"/>
      <c r="N252" s="20"/>
      <c r="O252" s="49"/>
      <c r="P252" s="49"/>
      <c r="Q252" s="49"/>
      <c r="R252" s="49"/>
      <c r="S252" s="49"/>
      <c r="T252" s="49"/>
      <c r="U252" s="49"/>
      <c r="V252" s="49"/>
      <c r="W252" s="49"/>
    </row>
    <row r="253" spans="1:23" ht="13.2" x14ac:dyDescent="0.25">
      <c r="A253" s="122"/>
      <c r="B253" s="42"/>
      <c r="C253" s="11"/>
      <c r="D253" s="11"/>
      <c r="E253" s="8"/>
      <c r="F253" s="20"/>
      <c r="G253" s="20"/>
      <c r="H253" s="20"/>
      <c r="I253" s="20"/>
      <c r="J253" s="20"/>
      <c r="K253" s="20"/>
      <c r="L253" s="20"/>
      <c r="M253" s="20"/>
      <c r="N253" s="20"/>
      <c r="O253" s="49"/>
      <c r="P253" s="49"/>
      <c r="Q253" s="49"/>
      <c r="R253" s="49"/>
      <c r="S253" s="49"/>
      <c r="T253" s="49"/>
      <c r="U253" s="49"/>
      <c r="V253" s="49"/>
      <c r="W253" s="49"/>
    </row>
    <row r="254" spans="1:23" ht="13.2" x14ac:dyDescent="0.25">
      <c r="A254" s="122"/>
      <c r="B254" s="42"/>
      <c r="C254" s="11"/>
      <c r="D254" s="11"/>
      <c r="E254" s="8"/>
      <c r="F254" s="20"/>
      <c r="G254" s="20"/>
      <c r="H254" s="8"/>
      <c r="I254" s="8"/>
      <c r="J254" s="8"/>
      <c r="K254" s="8"/>
      <c r="L254" s="8"/>
      <c r="M254" s="20"/>
      <c r="N254" s="20"/>
      <c r="O254" s="49"/>
      <c r="P254" s="49"/>
      <c r="Q254" s="49"/>
      <c r="R254" s="49"/>
      <c r="S254" s="49"/>
      <c r="T254" s="49"/>
      <c r="U254" s="49"/>
      <c r="V254" s="49"/>
      <c r="W254" s="49"/>
    </row>
    <row r="255" spans="1:23" ht="13.2" x14ac:dyDescent="0.25">
      <c r="A255" s="122"/>
      <c r="B255" s="42"/>
      <c r="C255" s="11"/>
      <c r="D255" s="11"/>
      <c r="E255" s="8"/>
      <c r="F255" s="20"/>
      <c r="G255" s="20"/>
      <c r="H255" s="20"/>
      <c r="I255" s="20"/>
      <c r="J255" s="20"/>
      <c r="K255" s="20"/>
      <c r="L255" s="20"/>
      <c r="M255" s="20"/>
      <c r="N255" s="20"/>
      <c r="O255" s="49"/>
      <c r="P255" s="49"/>
      <c r="Q255" s="49"/>
      <c r="R255" s="49"/>
      <c r="S255" s="49"/>
      <c r="T255" s="49"/>
      <c r="U255" s="49"/>
      <c r="V255" s="49"/>
      <c r="W255" s="49"/>
    </row>
    <row r="256" spans="1:23" ht="13.2" x14ac:dyDescent="0.25">
      <c r="A256" s="122"/>
      <c r="B256" s="42"/>
      <c r="C256" s="11"/>
      <c r="D256" s="11"/>
      <c r="E256" s="8"/>
      <c r="F256" s="8"/>
      <c r="G256" s="20"/>
      <c r="H256" s="20"/>
      <c r="I256" s="20"/>
      <c r="J256" s="20"/>
      <c r="K256" s="20"/>
      <c r="L256" s="20"/>
      <c r="M256" s="20"/>
      <c r="N256" s="20"/>
      <c r="O256" s="49"/>
      <c r="P256" s="49"/>
      <c r="Q256" s="49"/>
      <c r="R256" s="49"/>
      <c r="S256" s="49"/>
      <c r="T256" s="49"/>
      <c r="U256" s="49"/>
      <c r="V256" s="49"/>
      <c r="W256" s="49"/>
    </row>
    <row r="257" spans="1:23" ht="13.2" x14ac:dyDescent="0.25">
      <c r="A257" s="122"/>
      <c r="B257" s="42"/>
      <c r="C257" s="11"/>
      <c r="D257" s="11"/>
      <c r="E257" s="8"/>
      <c r="F257" s="8"/>
      <c r="G257" s="20"/>
      <c r="H257" s="20"/>
      <c r="I257" s="20"/>
      <c r="J257" s="20"/>
      <c r="K257" s="20"/>
      <c r="L257" s="20"/>
      <c r="M257" s="20"/>
      <c r="N257" s="20"/>
      <c r="O257" s="49"/>
      <c r="P257" s="49"/>
      <c r="Q257" s="49"/>
      <c r="R257" s="49"/>
      <c r="S257" s="49"/>
      <c r="T257" s="49"/>
      <c r="U257" s="49"/>
      <c r="V257" s="49"/>
      <c r="W257" s="49"/>
    </row>
    <row r="258" spans="1:23" ht="13.2" x14ac:dyDescent="0.25">
      <c r="A258" s="122"/>
      <c r="B258" s="42"/>
      <c r="C258" s="11"/>
      <c r="D258" s="11"/>
      <c r="E258" s="8"/>
      <c r="F258" s="20"/>
      <c r="G258" s="20"/>
      <c r="H258" s="20"/>
      <c r="I258" s="20"/>
      <c r="J258" s="20"/>
      <c r="K258" s="20"/>
      <c r="L258" s="20"/>
      <c r="M258" s="20"/>
      <c r="N258" s="20"/>
      <c r="O258" s="49"/>
      <c r="P258" s="49"/>
      <c r="Q258" s="49"/>
      <c r="R258" s="49"/>
      <c r="S258" s="49"/>
      <c r="T258" s="49"/>
      <c r="U258" s="49"/>
      <c r="V258" s="49"/>
      <c r="W258" s="49"/>
    </row>
    <row r="259" spans="1:23" ht="13.2" x14ac:dyDescent="0.25">
      <c r="A259" s="122"/>
      <c r="B259" s="42"/>
      <c r="C259" s="11"/>
      <c r="D259" s="11"/>
      <c r="E259" s="8"/>
      <c r="F259" s="20"/>
      <c r="G259" s="20"/>
      <c r="H259" s="20"/>
      <c r="I259" s="20"/>
      <c r="J259" s="20"/>
      <c r="K259" s="20"/>
      <c r="L259" s="20"/>
      <c r="M259" s="20"/>
      <c r="N259" s="20"/>
      <c r="O259" s="49"/>
      <c r="P259" s="49"/>
      <c r="Q259" s="49"/>
      <c r="R259" s="49"/>
      <c r="S259" s="49"/>
      <c r="T259" s="49"/>
      <c r="U259" s="49"/>
      <c r="V259" s="49"/>
      <c r="W259" s="49"/>
    </row>
    <row r="260" spans="1:23" ht="13.2" x14ac:dyDescent="0.25">
      <c r="A260" s="122"/>
      <c r="B260" s="42"/>
      <c r="C260" s="11"/>
      <c r="D260" s="11"/>
      <c r="E260" s="8"/>
      <c r="F260" s="20"/>
      <c r="G260" s="20"/>
      <c r="H260" s="20"/>
      <c r="I260" s="20"/>
      <c r="J260" s="20"/>
      <c r="K260" s="20"/>
      <c r="L260" s="20"/>
      <c r="M260" s="20"/>
      <c r="N260" s="20"/>
      <c r="O260" s="49"/>
      <c r="P260" s="49"/>
      <c r="Q260" s="49"/>
      <c r="R260" s="49"/>
      <c r="S260" s="49"/>
      <c r="T260" s="49"/>
      <c r="U260" s="49"/>
      <c r="V260" s="49"/>
      <c r="W260" s="49"/>
    </row>
    <row r="261" spans="1:23" ht="13.2" x14ac:dyDescent="0.25">
      <c r="A261" s="122"/>
      <c r="B261" s="42"/>
      <c r="C261" s="11"/>
      <c r="D261" s="11"/>
      <c r="E261" s="8"/>
      <c r="F261" s="20"/>
      <c r="G261" s="20"/>
      <c r="H261" s="20"/>
      <c r="I261" s="20"/>
      <c r="J261" s="20"/>
      <c r="K261" s="20"/>
      <c r="L261" s="20"/>
      <c r="M261" s="20"/>
      <c r="N261" s="20"/>
      <c r="O261" s="49"/>
      <c r="P261" s="49"/>
      <c r="Q261" s="49"/>
      <c r="R261" s="49"/>
      <c r="S261" s="49"/>
      <c r="T261" s="49"/>
      <c r="U261" s="49"/>
      <c r="V261" s="49"/>
      <c r="W261" s="49"/>
    </row>
    <row r="262" spans="1:23" ht="13.2" x14ac:dyDescent="0.25">
      <c r="A262" s="122"/>
      <c r="B262" s="42"/>
      <c r="C262" s="11"/>
      <c r="D262" s="11"/>
      <c r="E262" s="8"/>
      <c r="F262" s="20"/>
      <c r="G262" s="20"/>
      <c r="H262" s="8"/>
      <c r="I262" s="8"/>
      <c r="J262" s="8"/>
      <c r="K262" s="8"/>
      <c r="L262" s="8"/>
      <c r="M262" s="20"/>
      <c r="N262" s="20"/>
      <c r="O262" s="49"/>
      <c r="P262" s="49"/>
      <c r="Q262" s="49"/>
      <c r="R262" s="49"/>
      <c r="S262" s="49"/>
      <c r="T262" s="49"/>
      <c r="U262" s="49"/>
      <c r="V262" s="49"/>
      <c r="W262" s="49"/>
    </row>
    <row r="263" spans="1:23" ht="13.2" x14ac:dyDescent="0.25">
      <c r="A263" s="122"/>
      <c r="B263" s="42"/>
      <c r="C263" s="11"/>
      <c r="D263" s="11"/>
      <c r="E263" s="8"/>
      <c r="F263" s="20"/>
      <c r="G263" s="20"/>
      <c r="H263" s="8"/>
      <c r="I263" s="8"/>
      <c r="J263" s="8"/>
      <c r="K263" s="8"/>
      <c r="L263" s="8"/>
      <c r="M263" s="20"/>
      <c r="N263" s="20"/>
      <c r="O263" s="49"/>
      <c r="P263" s="49"/>
      <c r="Q263" s="49"/>
      <c r="R263" s="49"/>
      <c r="S263" s="49"/>
      <c r="T263" s="49"/>
      <c r="U263" s="49"/>
      <c r="V263" s="49"/>
      <c r="W263" s="49"/>
    </row>
    <row r="264" spans="1:23" ht="13.2" x14ac:dyDescent="0.25">
      <c r="A264" s="122"/>
      <c r="B264" s="42"/>
      <c r="C264" s="11"/>
      <c r="D264" s="11"/>
      <c r="E264" s="8"/>
      <c r="F264" s="8"/>
      <c r="G264" s="20"/>
      <c r="H264" s="20"/>
      <c r="I264" s="20"/>
      <c r="J264" s="20"/>
      <c r="K264" s="20"/>
      <c r="L264" s="20"/>
      <c r="M264" s="20"/>
      <c r="N264" s="20"/>
      <c r="O264" s="49"/>
      <c r="P264" s="49"/>
      <c r="Q264" s="49"/>
      <c r="R264" s="49"/>
      <c r="S264" s="49"/>
      <c r="T264" s="49"/>
      <c r="U264" s="49"/>
      <c r="V264" s="49"/>
      <c r="W264" s="49"/>
    </row>
    <row r="265" spans="1:23" ht="13.2" x14ac:dyDescent="0.25">
      <c r="A265" s="122"/>
      <c r="B265" s="42"/>
      <c r="C265" s="11"/>
      <c r="D265" s="11"/>
      <c r="E265" s="8"/>
      <c r="F265" s="20"/>
      <c r="G265" s="20"/>
      <c r="H265" s="8"/>
      <c r="I265" s="8"/>
      <c r="J265" s="8"/>
      <c r="K265" s="8"/>
      <c r="L265" s="8"/>
      <c r="M265" s="8"/>
      <c r="N265" s="20"/>
      <c r="O265" s="49"/>
      <c r="P265" s="49"/>
      <c r="Q265" s="49"/>
      <c r="R265" s="49"/>
      <c r="S265" s="49"/>
      <c r="T265" s="49"/>
      <c r="U265" s="49"/>
      <c r="V265" s="49"/>
      <c r="W265" s="49"/>
    </row>
    <row r="266" spans="1:23" ht="13.2" x14ac:dyDescent="0.25">
      <c r="A266" s="122"/>
      <c r="B266" s="42"/>
      <c r="C266" s="11"/>
      <c r="D266" s="11"/>
      <c r="E266" s="8"/>
      <c r="F266" s="20"/>
      <c r="G266" s="20"/>
      <c r="H266" s="20"/>
      <c r="I266" s="34"/>
      <c r="J266" s="34"/>
      <c r="K266" s="34"/>
      <c r="L266" s="34"/>
      <c r="M266" s="20"/>
      <c r="N266" s="20"/>
      <c r="O266" s="49"/>
      <c r="P266" s="49"/>
      <c r="Q266" s="49"/>
      <c r="R266" s="49"/>
      <c r="S266" s="49"/>
      <c r="T266" s="49"/>
      <c r="U266" s="49"/>
      <c r="V266" s="49"/>
      <c r="W266" s="49"/>
    </row>
    <row r="267" spans="1:23" ht="13.2" x14ac:dyDescent="0.25">
      <c r="A267" s="122"/>
      <c r="B267" s="42"/>
      <c r="C267" s="11"/>
      <c r="D267" s="11"/>
      <c r="E267" s="8"/>
      <c r="F267" s="20"/>
      <c r="G267" s="20"/>
      <c r="H267" s="20"/>
      <c r="I267" s="8"/>
      <c r="J267" s="8"/>
      <c r="K267" s="20"/>
      <c r="L267" s="20"/>
      <c r="M267" s="20"/>
      <c r="N267" s="20"/>
      <c r="O267" s="49"/>
      <c r="P267" s="49"/>
      <c r="Q267" s="49"/>
      <c r="R267" s="49"/>
      <c r="S267" s="49"/>
      <c r="T267" s="49"/>
      <c r="U267" s="49"/>
      <c r="V267" s="49"/>
      <c r="W267" s="49"/>
    </row>
    <row r="268" spans="1:23" ht="13.2" x14ac:dyDescent="0.25">
      <c r="A268" s="122"/>
      <c r="B268" s="42"/>
      <c r="C268" s="11"/>
      <c r="D268" s="11"/>
      <c r="E268" s="8"/>
      <c r="F268" s="20"/>
      <c r="G268" s="20"/>
      <c r="H268" s="20"/>
      <c r="I268" s="20"/>
      <c r="J268" s="20"/>
      <c r="K268" s="20"/>
      <c r="L268" s="20"/>
      <c r="M268" s="20"/>
      <c r="N268" s="20"/>
      <c r="O268" s="49"/>
      <c r="P268" s="49"/>
      <c r="Q268" s="49"/>
      <c r="R268" s="49"/>
      <c r="S268" s="49"/>
      <c r="T268" s="49"/>
      <c r="U268" s="49"/>
      <c r="V268" s="49"/>
      <c r="W268" s="49"/>
    </row>
    <row r="269" spans="1:23" ht="13.2" x14ac:dyDescent="0.25">
      <c r="A269" s="122"/>
      <c r="B269" s="42"/>
      <c r="C269" s="11"/>
      <c r="D269" s="11"/>
      <c r="E269" s="8"/>
      <c r="F269" s="8"/>
      <c r="G269" s="20"/>
      <c r="H269" s="20"/>
      <c r="I269" s="20"/>
      <c r="J269" s="20"/>
      <c r="K269" s="20"/>
      <c r="L269" s="20"/>
      <c r="M269" s="20"/>
      <c r="N269" s="20"/>
      <c r="O269" s="49"/>
      <c r="P269" s="49"/>
      <c r="Q269" s="49"/>
      <c r="R269" s="49"/>
      <c r="S269" s="49"/>
      <c r="T269" s="49"/>
      <c r="U269" s="49"/>
      <c r="V269" s="49"/>
      <c r="W269" s="49"/>
    </row>
    <row r="270" spans="1:23" ht="13.2" x14ac:dyDescent="0.25">
      <c r="A270" s="122"/>
      <c r="B270" s="42"/>
      <c r="C270" s="11"/>
      <c r="D270" s="11"/>
      <c r="E270" s="8"/>
      <c r="F270" s="8"/>
      <c r="G270" s="20"/>
      <c r="H270" s="20"/>
      <c r="I270" s="20"/>
      <c r="J270" s="20"/>
      <c r="K270" s="20"/>
      <c r="L270" s="20"/>
      <c r="M270" s="20"/>
      <c r="N270" s="20"/>
      <c r="O270" s="49"/>
      <c r="P270" s="49"/>
      <c r="Q270" s="49"/>
      <c r="R270" s="49"/>
      <c r="S270" s="49"/>
      <c r="T270" s="49"/>
      <c r="U270" s="49"/>
      <c r="V270" s="49"/>
      <c r="W270" s="49"/>
    </row>
    <row r="271" spans="1:23" ht="13.2" x14ac:dyDescent="0.25">
      <c r="A271" s="122"/>
      <c r="B271" s="42"/>
      <c r="C271" s="11"/>
      <c r="D271" s="11"/>
      <c r="E271" s="8"/>
      <c r="F271" s="20"/>
      <c r="G271" s="20"/>
      <c r="H271" s="20"/>
      <c r="I271" s="20"/>
      <c r="J271" s="20"/>
      <c r="K271" s="20"/>
      <c r="L271" s="20"/>
      <c r="M271" s="20"/>
      <c r="N271" s="20"/>
      <c r="O271" s="49"/>
      <c r="P271" s="49"/>
      <c r="Q271" s="49"/>
      <c r="R271" s="49"/>
      <c r="S271" s="49"/>
      <c r="T271" s="49"/>
      <c r="U271" s="49"/>
      <c r="V271" s="49"/>
      <c r="W271" s="49"/>
    </row>
    <row r="272" spans="1:23" ht="13.2" x14ac:dyDescent="0.25">
      <c r="A272" s="122"/>
      <c r="B272" s="42"/>
      <c r="C272" s="11"/>
      <c r="D272" s="11"/>
      <c r="E272" s="8"/>
      <c r="F272" s="8"/>
      <c r="G272" s="20"/>
      <c r="H272" s="20"/>
      <c r="I272" s="20"/>
      <c r="J272" s="20"/>
      <c r="K272" s="20"/>
      <c r="L272" s="20"/>
      <c r="M272" s="20"/>
      <c r="N272" s="20"/>
      <c r="O272" s="49"/>
      <c r="P272" s="49"/>
      <c r="Q272" s="49"/>
      <c r="R272" s="49"/>
      <c r="S272" s="49"/>
      <c r="T272" s="49"/>
      <c r="U272" s="49"/>
      <c r="V272" s="49"/>
      <c r="W272" s="49"/>
    </row>
    <row r="273" spans="1:23" ht="13.2" x14ac:dyDescent="0.25">
      <c r="A273" s="122"/>
      <c r="B273" s="42"/>
      <c r="C273" s="11"/>
      <c r="D273" s="11"/>
      <c r="E273" s="8"/>
      <c r="F273" s="20"/>
      <c r="G273" s="20"/>
      <c r="H273" s="20"/>
      <c r="I273" s="20"/>
      <c r="J273" s="20"/>
      <c r="K273" s="20"/>
      <c r="L273" s="20"/>
      <c r="M273" s="20"/>
      <c r="N273" s="20"/>
      <c r="O273" s="49"/>
      <c r="P273" s="49"/>
      <c r="Q273" s="49"/>
      <c r="R273" s="49"/>
      <c r="S273" s="49"/>
      <c r="T273" s="49"/>
      <c r="U273" s="49"/>
      <c r="V273" s="49"/>
      <c r="W273" s="49"/>
    </row>
    <row r="274" spans="1:23" ht="13.2" x14ac:dyDescent="0.25">
      <c r="A274" s="122"/>
      <c r="B274" s="42"/>
      <c r="C274" s="11"/>
      <c r="D274" s="11"/>
      <c r="E274" s="8"/>
      <c r="F274" s="20"/>
      <c r="G274" s="20"/>
      <c r="H274" s="8"/>
      <c r="I274" s="8"/>
      <c r="J274" s="8"/>
      <c r="K274" s="8"/>
      <c r="L274" s="8"/>
      <c r="M274" s="20"/>
      <c r="N274" s="20"/>
      <c r="O274" s="49"/>
      <c r="P274" s="49"/>
      <c r="Q274" s="49"/>
      <c r="R274" s="49"/>
      <c r="S274" s="49"/>
      <c r="T274" s="49"/>
      <c r="U274" s="49"/>
      <c r="V274" s="49"/>
      <c r="W274" s="49"/>
    </row>
    <row r="275" spans="1:23" ht="13.2" x14ac:dyDescent="0.25">
      <c r="A275" s="122"/>
      <c r="B275" s="42"/>
      <c r="C275" s="11"/>
      <c r="D275" s="11"/>
      <c r="E275" s="8"/>
      <c r="F275" s="20"/>
      <c r="G275" s="20"/>
      <c r="H275" s="20"/>
      <c r="I275" s="20"/>
      <c r="J275" s="20"/>
      <c r="K275" s="20"/>
      <c r="L275" s="20"/>
      <c r="M275" s="20"/>
      <c r="N275" s="20"/>
      <c r="O275" s="49"/>
      <c r="P275" s="49"/>
      <c r="Q275" s="49"/>
      <c r="R275" s="49"/>
      <c r="S275" s="49"/>
      <c r="T275" s="49"/>
      <c r="U275" s="49"/>
      <c r="V275" s="49"/>
      <c r="W275" s="49"/>
    </row>
    <row r="276" spans="1:23" ht="13.2" x14ac:dyDescent="0.25">
      <c r="A276" s="122"/>
      <c r="B276" s="42"/>
      <c r="C276" s="11"/>
      <c r="D276" s="11"/>
      <c r="E276" s="8"/>
      <c r="F276" s="20"/>
      <c r="G276" s="20"/>
      <c r="H276" s="20"/>
      <c r="I276" s="20"/>
      <c r="J276" s="20"/>
      <c r="K276" s="20"/>
      <c r="L276" s="20"/>
      <c r="M276" s="20"/>
      <c r="N276" s="20"/>
      <c r="O276" s="49"/>
      <c r="P276" s="49"/>
      <c r="Q276" s="49"/>
      <c r="R276" s="49"/>
      <c r="S276" s="49"/>
      <c r="T276" s="49"/>
      <c r="U276" s="49"/>
      <c r="V276" s="49"/>
      <c r="W276" s="49"/>
    </row>
    <row r="277" spans="1:23" ht="13.2" x14ac:dyDescent="0.25">
      <c r="A277" s="122"/>
      <c r="B277" s="42"/>
      <c r="C277" s="11"/>
      <c r="D277" s="11"/>
      <c r="E277" s="8"/>
      <c r="F277" s="8"/>
      <c r="G277" s="20"/>
      <c r="H277" s="20"/>
      <c r="I277" s="20"/>
      <c r="J277" s="20"/>
      <c r="K277" s="20"/>
      <c r="L277" s="20"/>
      <c r="M277" s="20"/>
      <c r="N277" s="20"/>
      <c r="O277" s="49"/>
      <c r="P277" s="49"/>
      <c r="Q277" s="49"/>
      <c r="R277" s="49"/>
      <c r="S277" s="49"/>
      <c r="T277" s="49"/>
      <c r="U277" s="49"/>
      <c r="V277" s="49"/>
      <c r="W277" s="49"/>
    </row>
    <row r="278" spans="1:23" ht="13.2" x14ac:dyDescent="0.25">
      <c r="A278" s="122"/>
      <c r="B278" s="42"/>
      <c r="C278" s="11"/>
      <c r="D278" s="11"/>
      <c r="E278" s="8"/>
      <c r="F278" s="20"/>
      <c r="G278" s="20"/>
      <c r="H278" s="20"/>
      <c r="I278" s="8"/>
      <c r="J278" s="8"/>
      <c r="K278" s="8"/>
      <c r="L278" s="20"/>
      <c r="M278" s="20"/>
      <c r="N278" s="20"/>
      <c r="O278" s="49"/>
      <c r="P278" s="49"/>
      <c r="Q278" s="49"/>
      <c r="R278" s="49"/>
      <c r="S278" s="49"/>
      <c r="T278" s="49"/>
      <c r="U278" s="49"/>
      <c r="V278" s="49"/>
      <c r="W278" s="49"/>
    </row>
    <row r="279" spans="1:23" ht="13.2" x14ac:dyDescent="0.25">
      <c r="A279" s="122"/>
      <c r="B279" s="42"/>
      <c r="C279" s="11"/>
      <c r="D279" s="11"/>
      <c r="E279" s="8"/>
      <c r="F279" s="8"/>
      <c r="G279" s="20"/>
      <c r="H279" s="20"/>
      <c r="I279" s="20"/>
      <c r="J279" s="20"/>
      <c r="K279" s="20"/>
      <c r="L279" s="20"/>
      <c r="M279" s="20"/>
      <c r="N279" s="20"/>
      <c r="O279" s="49"/>
      <c r="P279" s="49"/>
      <c r="Q279" s="49"/>
      <c r="R279" s="49"/>
      <c r="S279" s="49"/>
      <c r="T279" s="49"/>
      <c r="U279" s="49"/>
      <c r="V279" s="49"/>
      <c r="W279" s="49"/>
    </row>
    <row r="280" spans="1:23" ht="13.2" x14ac:dyDescent="0.25">
      <c r="A280" s="122"/>
      <c r="B280" s="42"/>
      <c r="C280" s="11"/>
      <c r="D280" s="11"/>
      <c r="E280" s="8"/>
      <c r="F280" s="20"/>
      <c r="G280" s="20"/>
      <c r="H280" s="20"/>
      <c r="I280" s="20"/>
      <c r="J280" s="20"/>
      <c r="K280" s="20"/>
      <c r="L280" s="20"/>
      <c r="M280" s="20"/>
      <c r="N280" s="20"/>
      <c r="O280" s="49"/>
      <c r="P280" s="49"/>
      <c r="Q280" s="49"/>
      <c r="R280" s="49"/>
      <c r="S280" s="49"/>
      <c r="T280" s="49"/>
      <c r="U280" s="49"/>
      <c r="V280" s="49"/>
      <c r="W280" s="49"/>
    </row>
    <row r="281" spans="1:23" ht="13.2" x14ac:dyDescent="0.25">
      <c r="A281" s="122"/>
      <c r="B281" s="42"/>
      <c r="C281" s="11"/>
      <c r="D281" s="11"/>
      <c r="E281" s="8"/>
      <c r="F281" s="20"/>
      <c r="G281" s="20"/>
      <c r="H281" s="20"/>
      <c r="I281" s="20"/>
      <c r="J281" s="20"/>
      <c r="K281" s="20"/>
      <c r="L281" s="20"/>
      <c r="M281" s="20"/>
      <c r="N281" s="20"/>
      <c r="O281" s="49"/>
      <c r="P281" s="49"/>
      <c r="Q281" s="49"/>
      <c r="R281" s="49"/>
      <c r="S281" s="49"/>
      <c r="T281" s="49"/>
      <c r="U281" s="49"/>
      <c r="V281" s="49"/>
      <c r="W281" s="49"/>
    </row>
    <row r="282" spans="1:23" ht="13.2" x14ac:dyDescent="0.25">
      <c r="A282" s="122"/>
      <c r="B282" s="42"/>
      <c r="C282" s="11"/>
      <c r="D282" s="11"/>
      <c r="E282" s="8"/>
      <c r="F282" s="20"/>
      <c r="G282" s="20"/>
      <c r="H282" s="20"/>
      <c r="I282" s="20"/>
      <c r="J282" s="20"/>
      <c r="K282" s="20"/>
      <c r="L282" s="20"/>
      <c r="M282" s="20"/>
      <c r="N282" s="20"/>
      <c r="O282" s="49"/>
      <c r="P282" s="49"/>
      <c r="Q282" s="49"/>
      <c r="R282" s="49"/>
      <c r="S282" s="49"/>
      <c r="T282" s="49"/>
      <c r="U282" s="49"/>
      <c r="V282" s="49"/>
      <c r="W282" s="49"/>
    </row>
    <row r="283" spans="1:23" ht="13.2" x14ac:dyDescent="0.25">
      <c r="A283" s="122"/>
      <c r="B283" s="42"/>
      <c r="C283" s="11"/>
      <c r="D283" s="11"/>
      <c r="E283" s="8"/>
      <c r="F283" s="20"/>
      <c r="G283" s="20"/>
      <c r="H283" s="20"/>
      <c r="I283" s="20"/>
      <c r="J283" s="20"/>
      <c r="K283" s="20"/>
      <c r="L283" s="20"/>
      <c r="M283" s="20"/>
      <c r="N283" s="20"/>
      <c r="O283" s="49"/>
      <c r="P283" s="49"/>
      <c r="Q283" s="49"/>
      <c r="R283" s="49"/>
      <c r="S283" s="49"/>
      <c r="T283" s="49"/>
      <c r="U283" s="49"/>
      <c r="V283" s="49"/>
      <c r="W283" s="49"/>
    </row>
    <row r="284" spans="1:23" ht="13.2" x14ac:dyDescent="0.25">
      <c r="A284" s="122"/>
      <c r="B284" s="42"/>
      <c r="C284" s="11"/>
      <c r="D284" s="11"/>
      <c r="E284" s="8"/>
      <c r="F284" s="20"/>
      <c r="G284" s="20"/>
      <c r="H284" s="20"/>
      <c r="I284" s="20"/>
      <c r="J284" s="20"/>
      <c r="K284" s="20"/>
      <c r="L284" s="20"/>
      <c r="M284" s="20"/>
      <c r="N284" s="20"/>
      <c r="O284" s="49"/>
      <c r="P284" s="49"/>
      <c r="Q284" s="49"/>
      <c r="R284" s="49"/>
      <c r="S284" s="49"/>
      <c r="T284" s="49"/>
      <c r="U284" s="49"/>
      <c r="V284" s="49"/>
      <c r="W284" s="49"/>
    </row>
    <row r="285" spans="1:23" ht="13.2" x14ac:dyDescent="0.25">
      <c r="A285" s="122"/>
      <c r="B285" s="42"/>
      <c r="C285" s="11"/>
      <c r="D285" s="11"/>
      <c r="E285" s="8"/>
      <c r="F285" s="20"/>
      <c r="G285" s="20"/>
      <c r="H285" s="20"/>
      <c r="I285" s="20"/>
      <c r="J285" s="20"/>
      <c r="K285" s="20"/>
      <c r="L285" s="20"/>
      <c r="M285" s="20"/>
      <c r="N285" s="20"/>
      <c r="O285" s="49"/>
      <c r="P285" s="49"/>
      <c r="Q285" s="49"/>
      <c r="R285" s="49"/>
      <c r="S285" s="49"/>
      <c r="T285" s="49"/>
      <c r="U285" s="49"/>
      <c r="V285" s="49"/>
      <c r="W285" s="49"/>
    </row>
    <row r="286" spans="1:23" ht="13.2" x14ac:dyDescent="0.25">
      <c r="A286" s="122"/>
      <c r="B286" s="42"/>
      <c r="C286" s="11"/>
      <c r="D286" s="11"/>
      <c r="E286" s="8"/>
      <c r="F286" s="8"/>
      <c r="G286" s="20"/>
      <c r="H286" s="20"/>
      <c r="I286" s="20"/>
      <c r="J286" s="20"/>
      <c r="K286" s="20"/>
      <c r="L286" s="20"/>
      <c r="M286" s="20"/>
      <c r="N286" s="20"/>
      <c r="O286" s="49"/>
      <c r="P286" s="49"/>
      <c r="Q286" s="49"/>
      <c r="R286" s="49"/>
      <c r="S286" s="49"/>
      <c r="T286" s="49"/>
      <c r="U286" s="49"/>
      <c r="V286" s="49"/>
      <c r="W286" s="49"/>
    </row>
    <row r="287" spans="1:23" ht="13.2" x14ac:dyDescent="0.25">
      <c r="A287" s="122"/>
      <c r="B287" s="42"/>
      <c r="C287" s="11"/>
      <c r="D287" s="11"/>
      <c r="E287" s="8"/>
      <c r="F287" s="8"/>
      <c r="G287" s="20"/>
      <c r="H287" s="20"/>
      <c r="I287" s="20"/>
      <c r="J287" s="20"/>
      <c r="K287" s="20"/>
      <c r="L287" s="20"/>
      <c r="M287" s="20"/>
      <c r="N287" s="20"/>
      <c r="O287" s="49"/>
      <c r="P287" s="49"/>
      <c r="Q287" s="49"/>
      <c r="R287" s="49"/>
      <c r="S287" s="49"/>
      <c r="T287" s="49"/>
      <c r="U287" s="49"/>
      <c r="V287" s="49"/>
      <c r="W287" s="49"/>
    </row>
    <row r="288" spans="1:23" ht="13.2" x14ac:dyDescent="0.25">
      <c r="A288" s="122"/>
      <c r="B288" s="42"/>
      <c r="C288" s="11"/>
      <c r="D288" s="11"/>
      <c r="E288" s="8"/>
      <c r="F288" s="8"/>
      <c r="G288" s="20"/>
      <c r="H288" s="20"/>
      <c r="I288" s="20"/>
      <c r="J288" s="20"/>
      <c r="K288" s="20"/>
      <c r="L288" s="20"/>
      <c r="M288" s="20"/>
      <c r="N288" s="20"/>
      <c r="O288" s="49"/>
      <c r="P288" s="49"/>
      <c r="Q288" s="49"/>
      <c r="R288" s="49"/>
      <c r="S288" s="49"/>
      <c r="T288" s="49"/>
      <c r="U288" s="49"/>
      <c r="V288" s="49"/>
      <c r="W288" s="49"/>
    </row>
    <row r="289" spans="1:23" ht="13.2" x14ac:dyDescent="0.25">
      <c r="A289" s="122"/>
      <c r="B289" s="42"/>
      <c r="C289" s="11"/>
      <c r="D289" s="11"/>
      <c r="E289" s="8"/>
      <c r="F289" s="8"/>
      <c r="G289" s="20"/>
      <c r="H289" s="20"/>
      <c r="I289" s="20"/>
      <c r="J289" s="20"/>
      <c r="K289" s="20"/>
      <c r="L289" s="20"/>
      <c r="M289" s="20"/>
      <c r="N289" s="20"/>
      <c r="O289" s="49"/>
      <c r="P289" s="49"/>
      <c r="Q289" s="49"/>
      <c r="R289" s="49"/>
      <c r="S289" s="49"/>
      <c r="T289" s="49"/>
      <c r="U289" s="49"/>
      <c r="V289" s="49"/>
      <c r="W289" s="49"/>
    </row>
    <row r="290" spans="1:23" ht="13.2" x14ac:dyDescent="0.25">
      <c r="A290" s="122"/>
      <c r="B290" s="42"/>
      <c r="C290" s="11"/>
      <c r="D290" s="11"/>
      <c r="E290" s="8"/>
      <c r="F290" s="8"/>
      <c r="G290" s="20"/>
      <c r="H290" s="20"/>
      <c r="I290" s="20"/>
      <c r="J290" s="20"/>
      <c r="K290" s="20"/>
      <c r="L290" s="20"/>
      <c r="M290" s="20"/>
      <c r="N290" s="20"/>
      <c r="O290" s="49"/>
      <c r="P290" s="49"/>
      <c r="Q290" s="49"/>
      <c r="R290" s="49"/>
      <c r="S290" s="49"/>
      <c r="T290" s="49"/>
      <c r="U290" s="49"/>
      <c r="V290" s="49"/>
      <c r="W290" s="49"/>
    </row>
    <row r="291" spans="1:23" ht="13.2" x14ac:dyDescent="0.25">
      <c r="A291" s="122"/>
      <c r="B291" s="42"/>
      <c r="C291" s="11"/>
      <c r="D291" s="11"/>
      <c r="E291" s="8"/>
      <c r="F291" s="8"/>
      <c r="G291" s="20"/>
      <c r="H291" s="20"/>
      <c r="I291" s="20"/>
      <c r="J291" s="20"/>
      <c r="K291" s="20"/>
      <c r="L291" s="20"/>
      <c r="M291" s="20"/>
      <c r="N291" s="20"/>
      <c r="O291" s="49"/>
      <c r="P291" s="49"/>
      <c r="Q291" s="49"/>
      <c r="R291" s="49"/>
      <c r="S291" s="49"/>
      <c r="T291" s="49"/>
      <c r="U291" s="49"/>
      <c r="V291" s="49"/>
      <c r="W291" s="49"/>
    </row>
    <row r="292" spans="1:23" ht="13.2" x14ac:dyDescent="0.25">
      <c r="A292" s="122"/>
      <c r="B292" s="46"/>
      <c r="C292" s="47"/>
      <c r="D292" s="47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 spans="1:23" ht="13.2" x14ac:dyDescent="0.25">
      <c r="A293" s="3"/>
      <c r="B293" s="4"/>
      <c r="C293" s="6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49"/>
      <c r="P293" s="49"/>
      <c r="Q293" s="49"/>
      <c r="R293" s="49"/>
      <c r="S293" s="49"/>
      <c r="T293" s="49"/>
      <c r="U293" s="49"/>
      <c r="V293" s="49"/>
      <c r="W293" s="49"/>
    </row>
    <row r="294" spans="1:23" ht="13.2" x14ac:dyDescent="0.25">
      <c r="A294" s="8"/>
      <c r="B294" s="42"/>
      <c r="C294" s="11"/>
      <c r="D294" s="11"/>
      <c r="E294" s="8"/>
      <c r="F294" s="8"/>
      <c r="G294" s="20"/>
      <c r="H294" s="20"/>
      <c r="I294" s="20"/>
      <c r="J294" s="20"/>
      <c r="K294" s="20"/>
      <c r="L294" s="20"/>
      <c r="M294" s="20"/>
      <c r="N294" s="20"/>
      <c r="O294" s="49"/>
      <c r="P294" s="49"/>
      <c r="Q294" s="49"/>
      <c r="R294" s="49"/>
      <c r="S294" s="49"/>
      <c r="T294" s="49"/>
      <c r="U294" s="49"/>
      <c r="V294" s="49"/>
      <c r="W294" s="49"/>
    </row>
    <row r="295" spans="1:23" ht="13.2" x14ac:dyDescent="0.25">
      <c r="A295" s="8"/>
      <c r="B295" s="42"/>
      <c r="C295" s="11"/>
      <c r="D295" s="11"/>
      <c r="E295" s="8"/>
      <c r="F295" s="8"/>
      <c r="G295" s="20"/>
      <c r="H295" s="20"/>
      <c r="I295" s="20"/>
      <c r="J295" s="20"/>
      <c r="K295" s="20"/>
      <c r="L295" s="20"/>
      <c r="M295" s="20"/>
      <c r="N295" s="20"/>
      <c r="O295" s="49"/>
      <c r="P295" s="49"/>
      <c r="Q295" s="49"/>
      <c r="R295" s="49"/>
      <c r="S295" s="49"/>
      <c r="T295" s="49"/>
      <c r="U295" s="49"/>
      <c r="V295" s="49"/>
      <c r="W295" s="49"/>
    </row>
    <row r="296" spans="1:23" ht="13.2" x14ac:dyDescent="0.25">
      <c r="A296" s="8"/>
      <c r="B296" s="42"/>
      <c r="C296" s="11"/>
      <c r="D296" s="11"/>
      <c r="E296" s="8"/>
      <c r="F296" s="8"/>
      <c r="G296" s="20"/>
      <c r="H296" s="20"/>
      <c r="I296" s="20"/>
      <c r="J296" s="20"/>
      <c r="K296" s="20"/>
      <c r="L296" s="20"/>
      <c r="M296" s="20"/>
      <c r="N296" s="20"/>
      <c r="O296" s="49"/>
      <c r="P296" s="49"/>
      <c r="Q296" s="49"/>
      <c r="R296" s="49"/>
      <c r="S296" s="49"/>
      <c r="T296" s="49"/>
      <c r="U296" s="49"/>
      <c r="V296" s="49"/>
      <c r="W296" s="49"/>
    </row>
    <row r="297" spans="1:23" ht="13.2" x14ac:dyDescent="0.25">
      <c r="A297" s="8"/>
      <c r="B297" s="42"/>
      <c r="C297" s="130"/>
      <c r="D297" s="130"/>
      <c r="E297" s="8"/>
      <c r="F297" s="8"/>
      <c r="G297" s="20"/>
      <c r="H297" s="20"/>
      <c r="I297" s="20"/>
      <c r="J297" s="20"/>
      <c r="K297" s="20"/>
      <c r="L297" s="20"/>
      <c r="M297" s="20"/>
      <c r="N297" s="20"/>
      <c r="O297" s="49"/>
      <c r="P297" s="49"/>
      <c r="Q297" s="49"/>
      <c r="R297" s="49"/>
      <c r="S297" s="49"/>
      <c r="T297" s="49"/>
      <c r="U297" s="49"/>
      <c r="V297" s="49"/>
      <c r="W297" s="49"/>
    </row>
    <row r="298" spans="1:23" ht="13.2" x14ac:dyDescent="0.25">
      <c r="A298" s="8"/>
      <c r="B298" s="42"/>
      <c r="C298" s="130"/>
      <c r="D298" s="130"/>
      <c r="E298" s="8"/>
      <c r="F298" s="8"/>
      <c r="G298" s="20"/>
      <c r="H298" s="20"/>
      <c r="I298" s="20"/>
      <c r="J298" s="20"/>
      <c r="K298" s="20"/>
      <c r="L298" s="20"/>
      <c r="M298" s="20"/>
      <c r="N298" s="20"/>
      <c r="O298" s="49"/>
      <c r="P298" s="49"/>
      <c r="Q298" s="49"/>
      <c r="R298" s="49"/>
      <c r="S298" s="49"/>
      <c r="T298" s="49"/>
      <c r="U298" s="49"/>
      <c r="V298" s="49"/>
      <c r="W298" s="49"/>
    </row>
    <row r="299" spans="1:23" ht="13.2" x14ac:dyDescent="0.25">
      <c r="A299" s="8"/>
      <c r="B299" s="42"/>
      <c r="C299" s="11"/>
      <c r="D299" s="11"/>
      <c r="E299" s="8"/>
      <c r="F299" s="8"/>
      <c r="G299" s="20"/>
      <c r="H299" s="20"/>
      <c r="I299" s="20"/>
      <c r="J299" s="20"/>
      <c r="K299" s="20"/>
      <c r="L299" s="20"/>
      <c r="M299" s="20"/>
      <c r="N299" s="20"/>
      <c r="O299" s="49"/>
      <c r="P299" s="49"/>
      <c r="Q299" s="49"/>
      <c r="R299" s="49"/>
      <c r="S299" s="49"/>
      <c r="T299" s="49"/>
      <c r="U299" s="49"/>
      <c r="V299" s="49"/>
      <c r="W299" s="49"/>
    </row>
    <row r="300" spans="1:23" ht="13.2" x14ac:dyDescent="0.25">
      <c r="A300" s="8"/>
      <c r="B300" s="42"/>
      <c r="C300" s="11"/>
      <c r="D300" s="11"/>
      <c r="E300" s="8"/>
      <c r="F300" s="8"/>
      <c r="G300" s="20"/>
      <c r="H300" s="20"/>
      <c r="I300" s="20"/>
      <c r="J300" s="20"/>
      <c r="K300" s="20"/>
      <c r="L300" s="20"/>
      <c r="M300" s="20"/>
      <c r="N300" s="20"/>
      <c r="O300" s="49"/>
      <c r="P300" s="49"/>
      <c r="Q300" s="49"/>
      <c r="R300" s="49"/>
      <c r="S300" s="49"/>
      <c r="T300" s="49"/>
      <c r="U300" s="49"/>
      <c r="V300" s="49"/>
      <c r="W300" s="49"/>
    </row>
    <row r="301" spans="1:23" ht="13.2" x14ac:dyDescent="0.25">
      <c r="A301" s="8"/>
      <c r="B301" s="42"/>
      <c r="C301" s="130"/>
      <c r="D301" s="130"/>
      <c r="E301" s="8"/>
      <c r="F301" s="8"/>
      <c r="G301" s="20"/>
      <c r="H301" s="20"/>
      <c r="I301" s="20"/>
      <c r="J301" s="20"/>
      <c r="K301" s="20"/>
      <c r="L301" s="20"/>
      <c r="M301" s="20"/>
      <c r="N301" s="20"/>
      <c r="O301" s="49"/>
      <c r="P301" s="49"/>
      <c r="Q301" s="49"/>
      <c r="R301" s="49"/>
      <c r="S301" s="49"/>
      <c r="T301" s="49"/>
      <c r="U301" s="49"/>
      <c r="V301" s="49"/>
      <c r="W301" s="49"/>
    </row>
    <row r="302" spans="1:23" ht="13.2" x14ac:dyDescent="0.25">
      <c r="A302" s="8"/>
      <c r="B302" s="42"/>
      <c r="C302" s="130"/>
      <c r="D302" s="130"/>
      <c r="E302" s="8"/>
      <c r="F302" s="8"/>
      <c r="G302" s="20"/>
      <c r="H302" s="20"/>
      <c r="I302" s="20"/>
      <c r="J302" s="20"/>
      <c r="K302" s="20"/>
      <c r="L302" s="20"/>
      <c r="M302" s="20"/>
      <c r="N302" s="20"/>
      <c r="O302" s="49"/>
      <c r="P302" s="49"/>
      <c r="Q302" s="49"/>
      <c r="R302" s="49"/>
      <c r="S302" s="49"/>
      <c r="T302" s="49"/>
      <c r="U302" s="49"/>
      <c r="V302" s="49"/>
      <c r="W302" s="49"/>
    </row>
    <row r="303" spans="1:23" ht="13.2" x14ac:dyDescent="0.25">
      <c r="A303" s="8"/>
      <c r="B303" s="42"/>
      <c r="C303" s="130"/>
      <c r="D303" s="130"/>
      <c r="E303" s="8"/>
      <c r="F303" s="8"/>
      <c r="G303" s="20"/>
      <c r="H303" s="20"/>
      <c r="I303" s="20"/>
      <c r="J303" s="20"/>
      <c r="K303" s="20"/>
      <c r="L303" s="20"/>
      <c r="M303" s="20"/>
      <c r="N303" s="20"/>
      <c r="O303" s="49"/>
      <c r="P303" s="49"/>
      <c r="Q303" s="49"/>
      <c r="R303" s="49"/>
      <c r="S303" s="49"/>
      <c r="T303" s="49"/>
      <c r="U303" s="49"/>
      <c r="V303" s="49"/>
      <c r="W303" s="49"/>
    </row>
    <row r="304" spans="1:23" ht="13.2" x14ac:dyDescent="0.25">
      <c r="A304" s="8"/>
      <c r="B304" s="42"/>
      <c r="C304" s="130"/>
      <c r="D304" s="130"/>
      <c r="E304" s="8"/>
      <c r="F304" s="8"/>
      <c r="G304" s="20"/>
      <c r="H304" s="20"/>
      <c r="I304" s="20"/>
      <c r="J304" s="20"/>
      <c r="K304" s="20"/>
      <c r="L304" s="20"/>
      <c r="M304" s="20"/>
      <c r="N304" s="20"/>
      <c r="O304" s="49"/>
      <c r="P304" s="49"/>
      <c r="Q304" s="49"/>
      <c r="R304" s="49"/>
      <c r="S304" s="49"/>
      <c r="T304" s="49"/>
      <c r="U304" s="49"/>
      <c r="V304" s="49"/>
      <c r="W304" s="49"/>
    </row>
    <row r="305" spans="1:23" ht="13.2" x14ac:dyDescent="0.25">
      <c r="A305" s="8"/>
      <c r="B305" s="42"/>
      <c r="C305" s="130"/>
      <c r="D305" s="130"/>
      <c r="E305" s="8"/>
      <c r="F305" s="8"/>
      <c r="G305" s="20"/>
      <c r="H305" s="20"/>
      <c r="I305" s="20"/>
      <c r="J305" s="20"/>
      <c r="K305" s="20"/>
      <c r="L305" s="20"/>
      <c r="M305" s="20"/>
      <c r="N305" s="20"/>
      <c r="O305" s="49"/>
      <c r="P305" s="49"/>
      <c r="Q305" s="49"/>
      <c r="R305" s="49"/>
      <c r="S305" s="49"/>
      <c r="T305" s="49"/>
      <c r="U305" s="49"/>
      <c r="V305" s="49"/>
      <c r="W305" s="49"/>
    </row>
    <row r="306" spans="1:23" ht="13.2" x14ac:dyDescent="0.25">
      <c r="A306" s="8"/>
      <c r="B306" s="42"/>
      <c r="C306" s="130"/>
      <c r="D306" s="130"/>
      <c r="E306" s="8"/>
      <c r="F306" s="8"/>
      <c r="G306" s="20"/>
      <c r="H306" s="20"/>
      <c r="I306" s="20"/>
      <c r="J306" s="20"/>
      <c r="K306" s="20"/>
      <c r="L306" s="20"/>
      <c r="M306" s="20"/>
      <c r="N306" s="20"/>
      <c r="O306" s="49"/>
      <c r="P306" s="49"/>
      <c r="Q306" s="49"/>
      <c r="R306" s="49"/>
      <c r="S306" s="49"/>
      <c r="T306" s="49"/>
      <c r="U306" s="49"/>
      <c r="V306" s="49"/>
      <c r="W306" s="49"/>
    </row>
    <row r="307" spans="1:23" ht="13.2" x14ac:dyDescent="0.25">
      <c r="A307" s="8"/>
      <c r="B307" s="42"/>
      <c r="C307" s="130"/>
      <c r="D307" s="130"/>
      <c r="E307" s="8"/>
      <c r="F307" s="8"/>
      <c r="G307" s="20"/>
      <c r="H307" s="20"/>
      <c r="I307" s="20"/>
      <c r="J307" s="20"/>
      <c r="K307" s="20"/>
      <c r="L307" s="20"/>
      <c r="M307" s="20"/>
      <c r="N307" s="20"/>
      <c r="O307" s="49"/>
      <c r="P307" s="49"/>
      <c r="Q307" s="49"/>
      <c r="R307" s="49"/>
      <c r="S307" s="49"/>
      <c r="T307" s="49"/>
      <c r="U307" s="49"/>
      <c r="V307" s="49"/>
      <c r="W307" s="49"/>
    </row>
    <row r="308" spans="1:23" ht="13.2" x14ac:dyDescent="0.25">
      <c r="A308" s="8"/>
      <c r="B308" s="42"/>
      <c r="C308" s="130"/>
      <c r="D308" s="130"/>
      <c r="E308" s="8"/>
      <c r="F308" s="8"/>
      <c r="G308" s="20"/>
      <c r="H308" s="20"/>
      <c r="I308" s="20"/>
      <c r="J308" s="20"/>
      <c r="K308" s="20"/>
      <c r="L308" s="20"/>
      <c r="M308" s="20"/>
      <c r="N308" s="20"/>
      <c r="O308" s="49"/>
      <c r="P308" s="49"/>
      <c r="Q308" s="49"/>
      <c r="R308" s="49"/>
      <c r="S308" s="49"/>
      <c r="T308" s="49"/>
      <c r="U308" s="49"/>
      <c r="V308" s="49"/>
      <c r="W308" s="49"/>
    </row>
    <row r="309" spans="1:23" ht="13.2" x14ac:dyDescent="0.25">
      <c r="A309" s="8"/>
      <c r="B309" s="42"/>
      <c r="C309" s="130"/>
      <c r="D309" s="130"/>
      <c r="E309" s="8"/>
      <c r="F309" s="20"/>
      <c r="G309" s="20"/>
      <c r="H309" s="20"/>
      <c r="I309" s="20"/>
      <c r="J309" s="20"/>
      <c r="K309" s="20"/>
      <c r="L309" s="20"/>
      <c r="M309" s="20"/>
      <c r="N309" s="20"/>
      <c r="O309" s="49"/>
      <c r="P309" s="49"/>
      <c r="Q309" s="49"/>
      <c r="R309" s="49"/>
      <c r="S309" s="49"/>
      <c r="T309" s="49"/>
      <c r="U309" s="49"/>
      <c r="V309" s="49"/>
      <c r="W309" s="49"/>
    </row>
    <row r="310" spans="1:23" ht="13.2" x14ac:dyDescent="0.25">
      <c r="A310" s="8"/>
      <c r="B310" s="42"/>
      <c r="C310" s="130"/>
      <c r="D310" s="130"/>
      <c r="E310" s="8"/>
      <c r="F310" s="8"/>
      <c r="G310" s="20"/>
      <c r="H310" s="20"/>
      <c r="I310" s="20"/>
      <c r="J310" s="20"/>
      <c r="K310" s="20"/>
      <c r="L310" s="20"/>
      <c r="M310" s="20"/>
      <c r="N310" s="20"/>
      <c r="O310" s="49"/>
      <c r="P310" s="49"/>
      <c r="Q310" s="49"/>
      <c r="R310" s="49"/>
      <c r="S310" s="49"/>
      <c r="T310" s="49"/>
      <c r="U310" s="49"/>
      <c r="V310" s="49"/>
      <c r="W310" s="49"/>
    </row>
    <row r="311" spans="1:23" ht="13.2" x14ac:dyDescent="0.25">
      <c r="A311" s="8"/>
      <c r="B311" s="42"/>
      <c r="C311" s="11"/>
      <c r="D311" s="11"/>
      <c r="E311" s="8"/>
      <c r="F311" s="8"/>
      <c r="G311" s="20"/>
      <c r="H311" s="20"/>
      <c r="I311" s="20"/>
      <c r="J311" s="20"/>
      <c r="K311" s="20"/>
      <c r="L311" s="20"/>
      <c r="M311" s="20"/>
      <c r="N311" s="20"/>
      <c r="O311" s="49"/>
      <c r="P311" s="49"/>
      <c r="Q311" s="49"/>
      <c r="R311" s="49"/>
      <c r="S311" s="49"/>
      <c r="T311" s="49"/>
      <c r="U311" s="49"/>
      <c r="V311" s="49"/>
      <c r="W311" s="49"/>
    </row>
    <row r="312" spans="1:23" ht="13.2" x14ac:dyDescent="0.25">
      <c r="A312" s="131"/>
      <c r="B312" s="42"/>
      <c r="C312" s="11"/>
      <c r="D312" s="11"/>
      <c r="E312" s="8"/>
      <c r="F312" s="8"/>
      <c r="G312" s="20"/>
      <c r="H312" s="20"/>
      <c r="I312" s="20"/>
      <c r="J312" s="20"/>
      <c r="K312" s="20"/>
      <c r="L312" s="20"/>
      <c r="M312" s="20"/>
      <c r="N312" s="20"/>
      <c r="O312" s="49"/>
      <c r="P312" s="49"/>
      <c r="Q312" s="49"/>
      <c r="R312" s="49"/>
      <c r="S312" s="49"/>
      <c r="T312" s="49"/>
      <c r="U312" s="49"/>
      <c r="V312" s="49"/>
      <c r="W312" s="49"/>
    </row>
    <row r="313" spans="1:23" ht="13.2" x14ac:dyDescent="0.25">
      <c r="A313" s="131"/>
      <c r="B313" s="42"/>
      <c r="C313" s="130"/>
      <c r="D313" s="130"/>
      <c r="E313" s="8"/>
      <c r="F313" s="8"/>
      <c r="G313" s="20"/>
      <c r="H313" s="20"/>
      <c r="I313" s="20"/>
      <c r="J313" s="20"/>
      <c r="K313" s="20"/>
      <c r="L313" s="20"/>
      <c r="M313" s="20"/>
      <c r="N313" s="20"/>
      <c r="O313" s="49"/>
      <c r="P313" s="49"/>
      <c r="Q313" s="49"/>
      <c r="R313" s="49"/>
      <c r="S313" s="49"/>
      <c r="T313" s="49"/>
      <c r="U313" s="49"/>
      <c r="V313" s="49"/>
      <c r="W313" s="49"/>
    </row>
    <row r="314" spans="1:23" ht="13.2" x14ac:dyDescent="0.25">
      <c r="A314" s="8"/>
      <c r="B314" s="42"/>
      <c r="C314" s="130"/>
      <c r="D314" s="130"/>
      <c r="E314" s="8"/>
      <c r="F314" s="8"/>
      <c r="G314" s="20"/>
      <c r="H314" s="20"/>
      <c r="I314" s="20"/>
      <c r="J314" s="20"/>
      <c r="K314" s="20"/>
      <c r="L314" s="20"/>
      <c r="M314" s="20"/>
      <c r="N314" s="20"/>
      <c r="O314" s="49"/>
      <c r="P314" s="49"/>
      <c r="Q314" s="49"/>
      <c r="R314" s="49"/>
      <c r="S314" s="49"/>
      <c r="T314" s="49"/>
      <c r="U314" s="49"/>
      <c r="V314" s="49"/>
      <c r="W314" s="49"/>
    </row>
    <row r="315" spans="1:23" ht="13.2" x14ac:dyDescent="0.25">
      <c r="A315" s="8"/>
      <c r="B315" s="42"/>
      <c r="C315" s="130"/>
      <c r="D315" s="130"/>
      <c r="E315" s="8"/>
      <c r="F315" s="20"/>
      <c r="G315" s="20"/>
      <c r="H315" s="20"/>
      <c r="I315" s="20"/>
      <c r="J315" s="20"/>
      <c r="K315" s="20"/>
      <c r="L315" s="20"/>
      <c r="M315" s="20"/>
      <c r="N315" s="20"/>
      <c r="O315" s="49"/>
      <c r="P315" s="49"/>
      <c r="Q315" s="49"/>
      <c r="R315" s="49"/>
      <c r="S315" s="49"/>
      <c r="T315" s="49"/>
      <c r="U315" s="49"/>
      <c r="V315" s="49"/>
      <c r="W315" s="49"/>
    </row>
    <row r="316" spans="1:23" ht="13.2" x14ac:dyDescent="0.25">
      <c r="A316" s="8"/>
      <c r="B316" s="42"/>
      <c r="C316" s="130"/>
      <c r="D316" s="130"/>
      <c r="E316" s="8"/>
      <c r="F316" s="8"/>
      <c r="G316" s="20"/>
      <c r="H316" s="20"/>
      <c r="I316" s="20"/>
      <c r="J316" s="20"/>
      <c r="K316" s="20"/>
      <c r="L316" s="20"/>
      <c r="M316" s="20"/>
      <c r="N316" s="20"/>
      <c r="O316" s="49"/>
      <c r="P316" s="49"/>
      <c r="Q316" s="49"/>
      <c r="R316" s="49"/>
      <c r="S316" s="49"/>
      <c r="T316" s="49"/>
      <c r="U316" s="49"/>
      <c r="V316" s="49"/>
      <c r="W316" s="49"/>
    </row>
    <row r="317" spans="1:23" ht="13.2" x14ac:dyDescent="0.25">
      <c r="A317" s="8"/>
      <c r="B317" s="42"/>
      <c r="C317" s="130"/>
      <c r="D317" s="130"/>
      <c r="E317" s="8"/>
      <c r="F317" s="8"/>
      <c r="G317" s="20"/>
      <c r="H317" s="20"/>
      <c r="I317" s="20"/>
      <c r="J317" s="20"/>
      <c r="K317" s="20"/>
      <c r="L317" s="20"/>
      <c r="M317" s="20"/>
      <c r="N317" s="20"/>
      <c r="O317" s="49"/>
      <c r="P317" s="49"/>
      <c r="Q317" s="49"/>
      <c r="R317" s="49"/>
      <c r="S317" s="49"/>
      <c r="T317" s="49"/>
      <c r="U317" s="49"/>
      <c r="V317" s="49"/>
      <c r="W317" s="49"/>
    </row>
    <row r="318" spans="1:23" ht="13.2" x14ac:dyDescent="0.25">
      <c r="A318" s="8"/>
      <c r="B318" s="42"/>
      <c r="C318" s="130"/>
      <c r="D318" s="130"/>
      <c r="E318" s="8"/>
      <c r="F318" s="8"/>
      <c r="G318" s="20"/>
      <c r="H318" s="20"/>
      <c r="I318" s="20"/>
      <c r="J318" s="20"/>
      <c r="K318" s="20"/>
      <c r="L318" s="20"/>
      <c r="M318" s="20"/>
      <c r="N318" s="20"/>
      <c r="O318" s="49"/>
      <c r="P318" s="49"/>
      <c r="Q318" s="49"/>
      <c r="R318" s="49"/>
      <c r="S318" s="49"/>
      <c r="T318" s="49"/>
      <c r="U318" s="49"/>
      <c r="V318" s="49"/>
      <c r="W318" s="49"/>
    </row>
    <row r="319" spans="1:23" ht="13.2" x14ac:dyDescent="0.25">
      <c r="A319" s="8"/>
      <c r="B319" s="42"/>
      <c r="C319" s="130"/>
      <c r="D319" s="130"/>
      <c r="E319" s="8"/>
      <c r="F319" s="8"/>
      <c r="G319" s="20"/>
      <c r="H319" s="20"/>
      <c r="I319" s="20"/>
      <c r="J319" s="20"/>
      <c r="K319" s="20"/>
      <c r="L319" s="20"/>
      <c r="M319" s="20"/>
      <c r="N319" s="20"/>
      <c r="O319" s="49"/>
      <c r="P319" s="49"/>
      <c r="Q319" s="49"/>
      <c r="R319" s="49"/>
      <c r="S319" s="49"/>
      <c r="T319" s="49"/>
      <c r="U319" s="49"/>
      <c r="V319" s="49"/>
      <c r="W319" s="49"/>
    </row>
    <row r="320" spans="1:23" ht="13.2" x14ac:dyDescent="0.25">
      <c r="A320" s="8"/>
      <c r="B320" s="42"/>
      <c r="C320" s="11"/>
      <c r="D320" s="11"/>
      <c r="E320" s="8"/>
      <c r="F320" s="8"/>
      <c r="G320" s="20"/>
      <c r="H320" s="20"/>
      <c r="I320" s="20"/>
      <c r="J320" s="20"/>
      <c r="K320" s="20"/>
      <c r="L320" s="20"/>
      <c r="M320" s="20"/>
      <c r="N320" s="20"/>
      <c r="O320" s="49"/>
      <c r="P320" s="49"/>
      <c r="Q320" s="49"/>
      <c r="R320" s="49"/>
      <c r="S320" s="49"/>
      <c r="T320" s="49"/>
      <c r="U320" s="49"/>
      <c r="V320" s="49"/>
      <c r="W320" s="49"/>
    </row>
    <row r="321" spans="1:23" ht="13.2" x14ac:dyDescent="0.25">
      <c r="A321" s="8"/>
      <c r="B321" s="42"/>
      <c r="C321" s="11"/>
      <c r="D321" s="11"/>
      <c r="E321" s="8"/>
      <c r="F321" s="8"/>
      <c r="G321" s="20"/>
      <c r="H321" s="20"/>
      <c r="I321" s="20"/>
      <c r="J321" s="20"/>
      <c r="K321" s="20"/>
      <c r="L321" s="20"/>
      <c r="M321" s="20"/>
      <c r="N321" s="20"/>
      <c r="O321" s="49"/>
      <c r="P321" s="49"/>
      <c r="Q321" s="49"/>
      <c r="R321" s="49"/>
      <c r="S321" s="49"/>
      <c r="T321" s="49"/>
      <c r="U321" s="49"/>
      <c r="V321" s="49"/>
      <c r="W321" s="49"/>
    </row>
    <row r="322" spans="1:23" ht="13.2" x14ac:dyDescent="0.25">
      <c r="A322" s="8"/>
      <c r="B322" s="42"/>
      <c r="C322" s="11"/>
      <c r="D322" s="11"/>
      <c r="E322" s="8"/>
      <c r="F322" s="8"/>
      <c r="G322" s="20"/>
      <c r="H322" s="20"/>
      <c r="I322" s="20"/>
      <c r="J322" s="20"/>
      <c r="K322" s="20"/>
      <c r="L322" s="20"/>
      <c r="M322" s="20"/>
      <c r="N322" s="20"/>
      <c r="O322" s="49"/>
      <c r="P322" s="49"/>
      <c r="Q322" s="49"/>
      <c r="R322" s="49"/>
      <c r="S322" s="49"/>
      <c r="T322" s="49"/>
      <c r="U322" s="49"/>
      <c r="V322" s="49"/>
      <c r="W322" s="49"/>
    </row>
    <row r="323" spans="1:23" ht="13.2" x14ac:dyDescent="0.25">
      <c r="A323" s="8"/>
      <c r="B323" s="42"/>
      <c r="C323" s="11"/>
      <c r="D323" s="11"/>
      <c r="E323" s="8"/>
      <c r="F323" s="20"/>
      <c r="G323" s="20"/>
      <c r="H323" s="20"/>
      <c r="I323" s="20"/>
      <c r="J323" s="8"/>
      <c r="K323" s="20"/>
      <c r="L323" s="20"/>
      <c r="M323" s="20"/>
      <c r="N323" s="20"/>
      <c r="O323" s="49"/>
      <c r="P323" s="49"/>
      <c r="Q323" s="49"/>
      <c r="R323" s="49"/>
      <c r="S323" s="49"/>
      <c r="T323" s="49"/>
      <c r="U323" s="49"/>
      <c r="V323" s="49"/>
      <c r="W323" s="49"/>
    </row>
    <row r="324" spans="1:23" ht="13.2" x14ac:dyDescent="0.25">
      <c r="A324" s="8"/>
      <c r="B324" s="42"/>
      <c r="C324" s="11"/>
      <c r="D324" s="11"/>
      <c r="E324" s="8"/>
      <c r="F324" s="20"/>
      <c r="G324" s="20"/>
      <c r="H324" s="20"/>
      <c r="I324" s="20"/>
      <c r="J324" s="8"/>
      <c r="K324" s="20"/>
      <c r="L324" s="20"/>
      <c r="M324" s="20"/>
      <c r="N324" s="20"/>
      <c r="O324" s="49"/>
      <c r="P324" s="49"/>
      <c r="Q324" s="49"/>
      <c r="R324" s="49"/>
      <c r="S324" s="49"/>
      <c r="T324" s="49"/>
      <c r="U324" s="49"/>
      <c r="V324" s="49"/>
      <c r="W324" s="49"/>
    </row>
    <row r="325" spans="1:23" ht="13.2" x14ac:dyDescent="0.25">
      <c r="A325" s="8"/>
      <c r="B325" s="42"/>
      <c r="C325" s="11"/>
      <c r="D325" s="11"/>
      <c r="E325" s="8"/>
      <c r="F325" s="20"/>
      <c r="G325" s="20"/>
      <c r="H325" s="20"/>
      <c r="I325" s="20"/>
      <c r="J325" s="8"/>
      <c r="K325" s="20"/>
      <c r="L325" s="20"/>
      <c r="M325" s="20"/>
      <c r="N325" s="20"/>
      <c r="O325" s="49"/>
      <c r="P325" s="49"/>
      <c r="Q325" s="49"/>
      <c r="R325" s="49"/>
      <c r="S325" s="49"/>
      <c r="T325" s="49"/>
      <c r="U325" s="49"/>
      <c r="V325" s="49"/>
      <c r="W325" s="49"/>
    </row>
    <row r="326" spans="1:23" ht="13.2" x14ac:dyDescent="0.25">
      <c r="A326" s="8"/>
      <c r="B326" s="42"/>
      <c r="C326" s="11"/>
      <c r="D326" s="11"/>
      <c r="E326" s="8"/>
      <c r="F326" s="8"/>
      <c r="G326" s="20"/>
      <c r="H326" s="20"/>
      <c r="I326" s="20"/>
      <c r="J326" s="20"/>
      <c r="K326" s="20"/>
      <c r="L326" s="20"/>
      <c r="M326" s="20"/>
      <c r="N326" s="20"/>
      <c r="O326" s="49"/>
      <c r="P326" s="49"/>
      <c r="Q326" s="49"/>
      <c r="R326" s="49"/>
      <c r="S326" s="49"/>
      <c r="T326" s="49"/>
      <c r="U326" s="49"/>
      <c r="V326" s="49"/>
      <c r="W326" s="49"/>
    </row>
    <row r="327" spans="1:23" ht="13.2" x14ac:dyDescent="0.25">
      <c r="A327" s="8"/>
      <c r="B327" s="42"/>
      <c r="C327" s="11"/>
      <c r="D327" s="11"/>
      <c r="E327" s="8"/>
      <c r="F327" s="8"/>
      <c r="G327" s="20"/>
      <c r="H327" s="20"/>
      <c r="I327" s="20"/>
      <c r="J327" s="20"/>
      <c r="K327" s="20"/>
      <c r="L327" s="20"/>
      <c r="M327" s="20"/>
      <c r="N327" s="20"/>
      <c r="O327" s="49"/>
      <c r="P327" s="49"/>
      <c r="Q327" s="49"/>
      <c r="R327" s="49"/>
      <c r="S327" s="49"/>
      <c r="T327" s="49"/>
      <c r="U327" s="49"/>
      <c r="V327" s="49"/>
      <c r="W327" s="49"/>
    </row>
    <row r="328" spans="1:23" ht="13.2" x14ac:dyDescent="0.25">
      <c r="A328" s="8"/>
      <c r="B328" s="42"/>
      <c r="C328" s="53"/>
      <c r="D328" s="53"/>
      <c r="E328" s="8"/>
      <c r="F328" s="8"/>
      <c r="G328" s="34"/>
      <c r="H328" s="34"/>
      <c r="I328" s="34"/>
      <c r="J328" s="34"/>
      <c r="K328" s="34"/>
      <c r="L328" s="34"/>
      <c r="M328" s="34"/>
      <c r="N328" s="34"/>
      <c r="O328" s="49"/>
      <c r="P328" s="49"/>
      <c r="Q328" s="49"/>
      <c r="R328" s="49"/>
      <c r="S328" s="49"/>
      <c r="T328" s="49"/>
      <c r="U328" s="49"/>
      <c r="V328" s="49"/>
      <c r="W328" s="49"/>
    </row>
    <row r="329" spans="1:23" ht="13.2" x14ac:dyDescent="0.25">
      <c r="A329" s="8"/>
      <c r="B329" s="42"/>
      <c r="C329" s="53"/>
      <c r="D329" s="53"/>
      <c r="E329" s="8"/>
      <c r="F329" s="8"/>
      <c r="G329" s="34"/>
      <c r="H329" s="34"/>
      <c r="I329" s="34"/>
      <c r="J329" s="34"/>
      <c r="K329" s="34"/>
      <c r="L329" s="34"/>
      <c r="M329" s="34"/>
      <c r="N329" s="34"/>
      <c r="O329" s="49"/>
      <c r="P329" s="49"/>
      <c r="Q329" s="49"/>
      <c r="R329" s="49"/>
      <c r="S329" s="49"/>
      <c r="T329" s="49"/>
      <c r="U329" s="49"/>
      <c r="V329" s="49"/>
      <c r="W329" s="49"/>
    </row>
    <row r="330" spans="1:23" ht="13.2" x14ac:dyDescent="0.25">
      <c r="A330" s="8"/>
      <c r="B330" s="42"/>
      <c r="C330" s="53"/>
      <c r="D330" s="53"/>
      <c r="E330" s="8"/>
      <c r="F330" s="8"/>
      <c r="G330" s="34"/>
      <c r="H330" s="34"/>
      <c r="I330" s="34"/>
      <c r="J330" s="34"/>
      <c r="K330" s="34"/>
      <c r="L330" s="34"/>
      <c r="M330" s="34"/>
      <c r="N330" s="34"/>
      <c r="O330" s="49"/>
      <c r="P330" s="49"/>
      <c r="Q330" s="49"/>
      <c r="R330" s="49"/>
      <c r="S330" s="49"/>
      <c r="T330" s="49"/>
      <c r="U330" s="49"/>
      <c r="V330" s="49"/>
      <c r="W330" s="49"/>
    </row>
    <row r="331" spans="1:23" ht="13.2" x14ac:dyDescent="0.25">
      <c r="A331" s="8"/>
      <c r="B331" s="42"/>
      <c r="C331" s="53"/>
      <c r="D331" s="53"/>
      <c r="E331" s="8"/>
      <c r="F331" s="8"/>
      <c r="G331" s="34"/>
      <c r="H331" s="34"/>
      <c r="I331" s="34"/>
      <c r="J331" s="34"/>
      <c r="K331" s="34"/>
      <c r="L331" s="34"/>
      <c r="M331" s="34"/>
      <c r="N331" s="34"/>
      <c r="O331" s="49"/>
      <c r="P331" s="49"/>
      <c r="Q331" s="49"/>
      <c r="R331" s="49"/>
      <c r="S331" s="49"/>
      <c r="T331" s="49"/>
      <c r="U331" s="49"/>
      <c r="V331" s="49"/>
      <c r="W331" s="49"/>
    </row>
    <row r="332" spans="1:23" ht="13.2" x14ac:dyDescent="0.25">
      <c r="A332" s="8"/>
      <c r="B332" s="42"/>
      <c r="C332" s="53"/>
      <c r="D332" s="53"/>
      <c r="E332" s="8"/>
      <c r="F332" s="8"/>
      <c r="G332" s="34"/>
      <c r="H332" s="34"/>
      <c r="I332" s="34"/>
      <c r="J332" s="34"/>
      <c r="K332" s="34"/>
      <c r="L332" s="34"/>
      <c r="M332" s="34"/>
      <c r="N332" s="34"/>
      <c r="O332" s="49"/>
      <c r="P332" s="49"/>
      <c r="Q332" s="49"/>
      <c r="R332" s="49"/>
      <c r="S332" s="49"/>
      <c r="T332" s="49"/>
      <c r="U332" s="49"/>
      <c r="V332" s="49"/>
      <c r="W332" s="49"/>
    </row>
    <row r="333" spans="1:23" ht="13.2" x14ac:dyDescent="0.25">
      <c r="A333" s="8"/>
      <c r="B333" s="42"/>
      <c r="C333" s="53"/>
      <c r="D333" s="53"/>
      <c r="E333" s="8"/>
      <c r="F333" s="8"/>
      <c r="G333" s="34"/>
      <c r="H333" s="34"/>
      <c r="I333" s="34"/>
      <c r="J333" s="34"/>
      <c r="K333" s="34"/>
      <c r="L333" s="34"/>
      <c r="M333" s="34"/>
      <c r="N333" s="34"/>
      <c r="O333" s="49"/>
      <c r="P333" s="49"/>
      <c r="Q333" s="49"/>
      <c r="R333" s="49"/>
      <c r="S333" s="49"/>
      <c r="T333" s="49"/>
      <c r="U333" s="49"/>
      <c r="V333" s="49"/>
      <c r="W333" s="49"/>
    </row>
    <row r="334" spans="1:23" ht="13.2" x14ac:dyDescent="0.25">
      <c r="A334" s="8"/>
      <c r="B334" s="42"/>
      <c r="C334" s="53"/>
      <c r="D334" s="53"/>
      <c r="E334" s="8"/>
      <c r="F334" s="132"/>
      <c r="G334" s="34"/>
      <c r="H334" s="34"/>
      <c r="I334" s="34"/>
      <c r="J334" s="34"/>
      <c r="K334" s="34"/>
      <c r="L334" s="34"/>
      <c r="M334" s="34"/>
      <c r="N334" s="34"/>
      <c r="O334" s="49"/>
      <c r="P334" s="49"/>
      <c r="Q334" s="49"/>
      <c r="R334" s="49"/>
      <c r="S334" s="49"/>
      <c r="T334" s="49"/>
      <c r="U334" s="49"/>
      <c r="V334" s="49"/>
      <c r="W334" s="49"/>
    </row>
    <row r="335" spans="1:23" ht="13.2" x14ac:dyDescent="0.25">
      <c r="A335" s="8"/>
      <c r="B335" s="42"/>
      <c r="C335" s="53"/>
      <c r="D335" s="53"/>
      <c r="E335" s="8"/>
      <c r="F335" s="8"/>
      <c r="G335" s="34"/>
      <c r="H335" s="34"/>
      <c r="I335" s="34"/>
      <c r="J335" s="34"/>
      <c r="K335" s="34"/>
      <c r="L335" s="34"/>
      <c r="M335" s="34"/>
      <c r="N335" s="34"/>
      <c r="O335" s="49"/>
      <c r="P335" s="49"/>
      <c r="Q335" s="49"/>
      <c r="R335" s="49"/>
      <c r="S335" s="49"/>
      <c r="T335" s="49"/>
      <c r="U335" s="49"/>
      <c r="V335" s="49"/>
      <c r="W335" s="49"/>
    </row>
    <row r="336" spans="1:23" ht="13.2" x14ac:dyDescent="0.25">
      <c r="A336" s="8"/>
      <c r="B336" s="42"/>
      <c r="C336" s="53"/>
      <c r="D336" s="53"/>
      <c r="E336" s="8"/>
      <c r="F336" s="8"/>
      <c r="G336" s="34"/>
      <c r="H336" s="34"/>
      <c r="I336" s="34"/>
      <c r="J336" s="34"/>
      <c r="K336" s="34"/>
      <c r="L336" s="34"/>
      <c r="M336" s="34"/>
      <c r="N336" s="34"/>
      <c r="O336" s="49"/>
      <c r="P336" s="49"/>
      <c r="Q336" s="49"/>
      <c r="R336" s="49"/>
      <c r="S336" s="49"/>
      <c r="T336" s="49"/>
      <c r="U336" s="49"/>
      <c r="V336" s="49"/>
      <c r="W336" s="49"/>
    </row>
    <row r="337" spans="1:23" ht="13.2" x14ac:dyDescent="0.25">
      <c r="A337" s="8"/>
      <c r="B337" s="42"/>
      <c r="C337" s="11"/>
      <c r="D337" s="11"/>
      <c r="E337" s="8"/>
      <c r="F337" s="8"/>
      <c r="G337" s="20"/>
      <c r="H337" s="20"/>
      <c r="I337" s="20"/>
      <c r="J337" s="20"/>
      <c r="K337" s="20"/>
      <c r="L337" s="20"/>
      <c r="M337" s="20"/>
      <c r="N337" s="20"/>
      <c r="O337" s="49"/>
      <c r="P337" s="49"/>
      <c r="Q337" s="49"/>
      <c r="R337" s="49"/>
      <c r="S337" s="49"/>
      <c r="T337" s="49"/>
      <c r="U337" s="49"/>
      <c r="V337" s="49"/>
      <c r="W337" s="49"/>
    </row>
    <row r="338" spans="1:23" ht="13.2" x14ac:dyDescent="0.25">
      <c r="A338" s="8"/>
      <c r="B338" s="42"/>
      <c r="C338" s="11"/>
      <c r="D338" s="11"/>
      <c r="E338" s="8"/>
      <c r="F338" s="8"/>
      <c r="G338" s="20"/>
      <c r="H338" s="20"/>
      <c r="I338" s="20"/>
      <c r="J338" s="20"/>
      <c r="K338" s="20"/>
      <c r="L338" s="20"/>
      <c r="M338" s="20"/>
      <c r="N338" s="20"/>
      <c r="O338" s="49"/>
      <c r="P338" s="49"/>
      <c r="Q338" s="49"/>
      <c r="R338" s="49"/>
      <c r="S338" s="49"/>
      <c r="T338" s="49"/>
      <c r="U338" s="49"/>
      <c r="V338" s="49"/>
      <c r="W338" s="49"/>
    </row>
    <row r="339" spans="1:23" ht="13.2" x14ac:dyDescent="0.25">
      <c r="A339" s="8"/>
      <c r="B339" s="42"/>
      <c r="C339" s="11"/>
      <c r="D339" s="11"/>
      <c r="E339" s="8"/>
      <c r="F339" s="8"/>
      <c r="G339" s="20"/>
      <c r="H339" s="20"/>
      <c r="I339" s="20"/>
      <c r="J339" s="20"/>
      <c r="K339" s="20"/>
      <c r="L339" s="20"/>
      <c r="M339" s="20"/>
      <c r="N339" s="20"/>
      <c r="O339" s="49"/>
      <c r="P339" s="49"/>
      <c r="Q339" s="49"/>
      <c r="R339" s="49"/>
      <c r="S339" s="49"/>
      <c r="T339" s="49"/>
      <c r="U339" s="49"/>
      <c r="V339" s="49"/>
      <c r="W339" s="49"/>
    </row>
    <row r="340" spans="1:23" ht="13.2" x14ac:dyDescent="0.25">
      <c r="A340" s="37"/>
      <c r="B340" s="129"/>
      <c r="C340" s="130"/>
      <c r="D340" s="130"/>
      <c r="E340" s="20"/>
      <c r="F340" s="36"/>
      <c r="G340" s="36"/>
      <c r="H340" s="36"/>
      <c r="I340" s="36"/>
      <c r="J340" s="36"/>
      <c r="K340" s="36"/>
      <c r="L340" s="36"/>
      <c r="M340" s="36"/>
      <c r="N340" s="36"/>
      <c r="O340" s="49"/>
      <c r="P340" s="49"/>
      <c r="Q340" s="49"/>
      <c r="R340" s="49"/>
      <c r="S340" s="49"/>
      <c r="T340" s="49"/>
      <c r="U340" s="49"/>
      <c r="V340" s="49"/>
      <c r="W340" s="49"/>
    </row>
    <row r="341" spans="1:23" ht="13.2" x14ac:dyDescent="0.25">
      <c r="A341" s="122"/>
      <c r="B341" s="4"/>
      <c r="C341" s="6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49"/>
      <c r="P341" s="49"/>
      <c r="Q341" s="49"/>
      <c r="R341" s="49"/>
      <c r="S341" s="49"/>
      <c r="T341" s="49"/>
      <c r="U341" s="49"/>
      <c r="V341" s="49"/>
      <c r="W341" s="49"/>
    </row>
    <row r="342" spans="1:23" ht="13.2" x14ac:dyDescent="0.25">
      <c r="A342" s="122"/>
      <c r="B342" s="42"/>
      <c r="C342" s="11"/>
      <c r="D342" s="11"/>
      <c r="E342" s="8"/>
      <c r="F342" s="8"/>
      <c r="G342" s="20"/>
      <c r="H342" s="20"/>
      <c r="I342" s="20"/>
      <c r="J342" s="20"/>
      <c r="K342" s="20"/>
      <c r="L342" s="20"/>
      <c r="M342" s="20"/>
      <c r="N342" s="20"/>
      <c r="O342" s="49"/>
      <c r="P342" s="49"/>
      <c r="Q342" s="49"/>
      <c r="R342" s="49"/>
      <c r="S342" s="49"/>
      <c r="T342" s="49"/>
      <c r="U342" s="49"/>
      <c r="V342" s="49"/>
      <c r="W342" s="49"/>
    </row>
    <row r="343" spans="1:23" ht="13.2" x14ac:dyDescent="0.25">
      <c r="A343" s="122"/>
      <c r="B343" s="42"/>
      <c r="C343" s="11"/>
      <c r="D343" s="11"/>
      <c r="E343" s="8"/>
      <c r="F343" s="8"/>
      <c r="G343" s="20"/>
      <c r="H343" s="20"/>
      <c r="I343" s="20"/>
      <c r="J343" s="20"/>
      <c r="K343" s="20"/>
      <c r="L343" s="20"/>
      <c r="M343" s="20"/>
      <c r="N343" s="20"/>
      <c r="O343" s="49"/>
      <c r="P343" s="49"/>
      <c r="Q343" s="49"/>
      <c r="R343" s="49"/>
      <c r="S343" s="49"/>
      <c r="T343" s="49"/>
      <c r="U343" s="49"/>
      <c r="V343" s="49"/>
      <c r="W343" s="49"/>
    </row>
    <row r="344" spans="1:23" ht="13.2" x14ac:dyDescent="0.25">
      <c r="A344" s="122"/>
      <c r="B344" s="42"/>
      <c r="C344" s="11"/>
      <c r="D344" s="11"/>
      <c r="E344" s="8"/>
      <c r="F344" s="8"/>
      <c r="G344" s="20"/>
      <c r="H344" s="20"/>
      <c r="I344" s="20"/>
      <c r="J344" s="20"/>
      <c r="K344" s="20"/>
      <c r="L344" s="20"/>
      <c r="M344" s="20"/>
      <c r="N344" s="20"/>
      <c r="O344" s="49"/>
      <c r="P344" s="49"/>
      <c r="Q344" s="49"/>
      <c r="R344" s="49"/>
      <c r="S344" s="49"/>
      <c r="T344" s="49"/>
      <c r="U344" s="49"/>
      <c r="V344" s="49"/>
      <c r="W344" s="49"/>
    </row>
    <row r="345" spans="1:23" ht="13.2" x14ac:dyDescent="0.25">
      <c r="A345" s="122"/>
      <c r="B345" s="42"/>
      <c r="C345" s="130"/>
      <c r="D345" s="130"/>
      <c r="E345" s="8"/>
      <c r="F345" s="8"/>
      <c r="G345" s="20"/>
      <c r="H345" s="20"/>
      <c r="I345" s="20"/>
      <c r="J345" s="20"/>
      <c r="K345" s="20"/>
      <c r="L345" s="20"/>
      <c r="M345" s="20"/>
      <c r="N345" s="20"/>
      <c r="O345" s="49"/>
      <c r="P345" s="49"/>
      <c r="Q345" s="49"/>
      <c r="R345" s="49"/>
      <c r="S345" s="49"/>
      <c r="T345" s="49"/>
      <c r="U345" s="49"/>
      <c r="V345" s="49"/>
      <c r="W345" s="49"/>
    </row>
    <row r="346" spans="1:23" ht="13.2" x14ac:dyDescent="0.25">
      <c r="A346" s="122"/>
      <c r="B346" s="42"/>
      <c r="C346" s="130"/>
      <c r="D346" s="130"/>
      <c r="E346" s="8"/>
      <c r="F346" s="8"/>
      <c r="G346" s="20"/>
      <c r="H346" s="20"/>
      <c r="I346" s="20"/>
      <c r="J346" s="20"/>
      <c r="K346" s="20"/>
      <c r="L346" s="20"/>
      <c r="M346" s="20"/>
      <c r="N346" s="20"/>
      <c r="O346" s="49"/>
      <c r="P346" s="49"/>
      <c r="Q346" s="49"/>
      <c r="R346" s="49"/>
      <c r="S346" s="49"/>
      <c r="T346" s="49"/>
      <c r="U346" s="49"/>
      <c r="V346" s="49"/>
      <c r="W346" s="49"/>
    </row>
    <row r="347" spans="1:23" ht="13.2" x14ac:dyDescent="0.25">
      <c r="A347" s="122"/>
      <c r="B347" s="42"/>
      <c r="C347" s="11"/>
      <c r="D347" s="11"/>
      <c r="E347" s="8"/>
      <c r="F347" s="8"/>
      <c r="G347" s="20"/>
      <c r="H347" s="20"/>
      <c r="I347" s="20"/>
      <c r="J347" s="20"/>
      <c r="K347" s="20"/>
      <c r="L347" s="20"/>
      <c r="M347" s="20"/>
      <c r="N347" s="20"/>
      <c r="O347" s="49"/>
      <c r="P347" s="49"/>
      <c r="Q347" s="49"/>
      <c r="R347" s="49"/>
      <c r="S347" s="49"/>
      <c r="T347" s="49"/>
      <c r="U347" s="49"/>
      <c r="V347" s="49"/>
      <c r="W347" s="49"/>
    </row>
    <row r="348" spans="1:23" ht="13.2" x14ac:dyDescent="0.25">
      <c r="A348" s="122"/>
      <c r="B348" s="42"/>
      <c r="C348" s="11"/>
      <c r="D348" s="11"/>
      <c r="E348" s="8"/>
      <c r="F348" s="8"/>
      <c r="G348" s="20"/>
      <c r="H348" s="20"/>
      <c r="I348" s="20"/>
      <c r="J348" s="20"/>
      <c r="K348" s="20"/>
      <c r="L348" s="20"/>
      <c r="M348" s="20"/>
      <c r="N348" s="20"/>
      <c r="O348" s="49"/>
      <c r="P348" s="49"/>
      <c r="Q348" s="49"/>
      <c r="R348" s="49"/>
      <c r="S348" s="49"/>
      <c r="T348" s="49"/>
      <c r="U348" s="49"/>
      <c r="V348" s="49"/>
      <c r="W348" s="49"/>
    </row>
    <row r="349" spans="1:23" ht="13.2" x14ac:dyDescent="0.25">
      <c r="A349" s="122"/>
      <c r="B349" s="42"/>
      <c r="C349" s="130"/>
      <c r="D349" s="130"/>
      <c r="E349" s="8"/>
      <c r="F349" s="8"/>
      <c r="G349" s="20"/>
      <c r="H349" s="20"/>
      <c r="I349" s="20"/>
      <c r="J349" s="20"/>
      <c r="K349" s="20"/>
      <c r="L349" s="20"/>
      <c r="M349" s="20"/>
      <c r="N349" s="20"/>
      <c r="O349" s="49"/>
      <c r="P349" s="49"/>
      <c r="Q349" s="49"/>
      <c r="R349" s="49"/>
      <c r="S349" s="49"/>
      <c r="T349" s="49"/>
      <c r="U349" s="49"/>
      <c r="V349" s="49"/>
      <c r="W349" s="49"/>
    </row>
    <row r="350" spans="1:23" ht="13.2" x14ac:dyDescent="0.25">
      <c r="A350" s="122"/>
      <c r="B350" s="42"/>
      <c r="C350" s="130"/>
      <c r="D350" s="130"/>
      <c r="E350" s="8"/>
      <c r="F350" s="8"/>
      <c r="G350" s="20"/>
      <c r="H350" s="20"/>
      <c r="I350" s="20"/>
      <c r="J350" s="20"/>
      <c r="K350" s="20"/>
      <c r="L350" s="20"/>
      <c r="M350" s="20"/>
      <c r="N350" s="20"/>
      <c r="O350" s="49"/>
      <c r="P350" s="49"/>
      <c r="Q350" s="49"/>
      <c r="R350" s="49"/>
      <c r="S350" s="49"/>
      <c r="T350" s="49"/>
      <c r="U350" s="49"/>
      <c r="V350" s="49"/>
      <c r="W350" s="49"/>
    </row>
    <row r="351" spans="1:23" ht="13.2" x14ac:dyDescent="0.25">
      <c r="A351" s="122"/>
      <c r="B351" s="42"/>
      <c r="C351" s="130"/>
      <c r="D351" s="130"/>
      <c r="E351" s="8"/>
      <c r="F351" s="8"/>
      <c r="G351" s="20"/>
      <c r="H351" s="20"/>
      <c r="I351" s="20"/>
      <c r="J351" s="20"/>
      <c r="K351" s="20"/>
      <c r="L351" s="20"/>
      <c r="M351" s="20"/>
      <c r="N351" s="20"/>
      <c r="O351" s="49"/>
      <c r="P351" s="49"/>
      <c r="Q351" s="49"/>
      <c r="R351" s="49"/>
      <c r="S351" s="49"/>
      <c r="T351" s="49"/>
      <c r="U351" s="49"/>
      <c r="V351" s="49"/>
      <c r="W351" s="49"/>
    </row>
    <row r="352" spans="1:23" ht="13.2" x14ac:dyDescent="0.25">
      <c r="A352" s="122"/>
      <c r="B352" s="42"/>
      <c r="C352" s="130"/>
      <c r="D352" s="130"/>
      <c r="E352" s="8"/>
      <c r="F352" s="8"/>
      <c r="G352" s="20"/>
      <c r="H352" s="20"/>
      <c r="I352" s="20"/>
      <c r="J352" s="20"/>
      <c r="K352" s="20"/>
      <c r="L352" s="20"/>
      <c r="M352" s="20"/>
      <c r="N352" s="20"/>
      <c r="O352" s="49"/>
      <c r="P352" s="49"/>
      <c r="Q352" s="49"/>
      <c r="R352" s="49"/>
      <c r="S352" s="49"/>
      <c r="T352" s="49"/>
      <c r="U352" s="49"/>
      <c r="V352" s="49"/>
      <c r="W352" s="49"/>
    </row>
    <row r="353" spans="1:23" ht="13.2" x14ac:dyDescent="0.25">
      <c r="A353" s="122"/>
      <c r="B353" s="42"/>
      <c r="C353" s="130"/>
      <c r="D353" s="130"/>
      <c r="E353" s="8"/>
      <c r="F353" s="8"/>
      <c r="G353" s="20"/>
      <c r="H353" s="20"/>
      <c r="I353" s="20"/>
      <c r="J353" s="20"/>
      <c r="K353" s="20"/>
      <c r="L353" s="20"/>
      <c r="M353" s="20"/>
      <c r="N353" s="20"/>
      <c r="O353" s="49"/>
      <c r="P353" s="49"/>
      <c r="Q353" s="49"/>
      <c r="R353" s="49"/>
      <c r="S353" s="49"/>
      <c r="T353" s="49"/>
      <c r="U353" s="49"/>
      <c r="V353" s="49"/>
      <c r="W353" s="49"/>
    </row>
    <row r="354" spans="1:23" ht="13.2" x14ac:dyDescent="0.25">
      <c r="A354" s="122"/>
      <c r="B354" s="42"/>
      <c r="C354" s="130"/>
      <c r="D354" s="130"/>
      <c r="E354" s="8"/>
      <c r="F354" s="8"/>
      <c r="G354" s="20"/>
      <c r="H354" s="20"/>
      <c r="I354" s="20"/>
      <c r="J354" s="20"/>
      <c r="K354" s="20"/>
      <c r="L354" s="20"/>
      <c r="M354" s="20"/>
      <c r="N354" s="20"/>
      <c r="O354" s="49"/>
      <c r="P354" s="49"/>
      <c r="Q354" s="49"/>
      <c r="R354" s="49"/>
      <c r="S354" s="49"/>
      <c r="T354" s="49"/>
      <c r="U354" s="49"/>
      <c r="V354" s="49"/>
      <c r="W354" s="49"/>
    </row>
    <row r="355" spans="1:23" ht="13.2" x14ac:dyDescent="0.25">
      <c r="A355" s="122"/>
      <c r="B355" s="42"/>
      <c r="C355" s="130"/>
      <c r="D355" s="130"/>
      <c r="E355" s="8"/>
      <c r="F355" s="8"/>
      <c r="G355" s="20"/>
      <c r="H355" s="20"/>
      <c r="I355" s="20"/>
      <c r="J355" s="20"/>
      <c r="K355" s="20"/>
      <c r="L355" s="20"/>
      <c r="M355" s="20"/>
      <c r="N355" s="20"/>
      <c r="O355" s="49"/>
      <c r="P355" s="49"/>
      <c r="Q355" s="49"/>
      <c r="R355" s="49"/>
      <c r="S355" s="49"/>
      <c r="T355" s="49"/>
      <c r="U355" s="49"/>
      <c r="V355" s="49"/>
      <c r="W355" s="49"/>
    </row>
    <row r="356" spans="1:23" ht="13.2" x14ac:dyDescent="0.25">
      <c r="A356" s="122"/>
      <c r="B356" s="42"/>
      <c r="C356" s="130"/>
      <c r="D356" s="130"/>
      <c r="E356" s="8"/>
      <c r="F356" s="8"/>
      <c r="G356" s="20"/>
      <c r="H356" s="20"/>
      <c r="I356" s="20"/>
      <c r="J356" s="20"/>
      <c r="K356" s="20"/>
      <c r="L356" s="20"/>
      <c r="M356" s="20"/>
      <c r="N356" s="20"/>
      <c r="O356" s="49"/>
      <c r="P356" s="49"/>
      <c r="Q356" s="49"/>
      <c r="R356" s="49"/>
      <c r="S356" s="49"/>
      <c r="T356" s="49"/>
      <c r="U356" s="49"/>
      <c r="V356" s="49"/>
      <c r="W356" s="49"/>
    </row>
    <row r="357" spans="1:23" ht="13.2" x14ac:dyDescent="0.25">
      <c r="A357" s="122"/>
      <c r="B357" s="42"/>
      <c r="C357" s="130"/>
      <c r="D357" s="130"/>
      <c r="E357" s="8"/>
      <c r="F357" s="8"/>
      <c r="G357" s="20"/>
      <c r="H357" s="20"/>
      <c r="I357" s="20"/>
      <c r="J357" s="20"/>
      <c r="K357" s="20"/>
      <c r="L357" s="20"/>
      <c r="M357" s="20"/>
      <c r="N357" s="20"/>
      <c r="O357" s="49"/>
      <c r="P357" s="49"/>
      <c r="Q357" s="49"/>
      <c r="R357" s="49"/>
      <c r="S357" s="49"/>
      <c r="T357" s="49"/>
      <c r="U357" s="49"/>
      <c r="V357" s="49"/>
      <c r="W357" s="49"/>
    </row>
    <row r="358" spans="1:23" ht="13.2" x14ac:dyDescent="0.25">
      <c r="A358" s="122"/>
      <c r="B358" s="42"/>
      <c r="C358" s="130"/>
      <c r="D358" s="130"/>
      <c r="E358" s="8"/>
      <c r="F358" s="132"/>
      <c r="G358" s="20"/>
      <c r="H358" s="20"/>
      <c r="I358" s="20"/>
      <c r="J358" s="20"/>
      <c r="K358" s="20"/>
      <c r="L358" s="20"/>
      <c r="M358" s="20"/>
      <c r="N358" s="20"/>
      <c r="O358" s="49"/>
      <c r="P358" s="49"/>
      <c r="Q358" s="49"/>
      <c r="R358" s="49"/>
      <c r="S358" s="49"/>
      <c r="T358" s="49"/>
      <c r="U358" s="49"/>
      <c r="V358" s="49"/>
      <c r="W358" s="49"/>
    </row>
    <row r="359" spans="1:23" ht="13.2" x14ac:dyDescent="0.25">
      <c r="A359" s="122"/>
      <c r="B359" s="42"/>
      <c r="C359" s="11"/>
      <c r="D359" s="11"/>
      <c r="E359" s="8"/>
      <c r="F359" s="132"/>
      <c r="G359" s="20"/>
      <c r="H359" s="20"/>
      <c r="I359" s="20"/>
      <c r="J359" s="20"/>
      <c r="K359" s="20"/>
      <c r="L359" s="20"/>
      <c r="M359" s="20"/>
      <c r="N359" s="20"/>
      <c r="O359" s="49"/>
      <c r="P359" s="49"/>
      <c r="Q359" s="49"/>
      <c r="R359" s="49"/>
      <c r="S359" s="49"/>
      <c r="T359" s="49"/>
      <c r="U359" s="49"/>
      <c r="V359" s="49"/>
      <c r="W359" s="49"/>
    </row>
    <row r="360" spans="1:23" ht="13.2" x14ac:dyDescent="0.25">
      <c r="A360" s="122"/>
      <c r="B360" s="42"/>
      <c r="C360" s="11"/>
      <c r="D360" s="11"/>
      <c r="E360" s="8"/>
      <c r="F360" s="8"/>
      <c r="G360" s="20"/>
      <c r="H360" s="20"/>
      <c r="I360" s="20"/>
      <c r="J360" s="20"/>
      <c r="K360" s="20"/>
      <c r="L360" s="20"/>
      <c r="M360" s="20"/>
      <c r="N360" s="20"/>
      <c r="O360" s="49"/>
      <c r="P360" s="49"/>
      <c r="Q360" s="49"/>
      <c r="R360" s="49"/>
      <c r="S360" s="49"/>
      <c r="T360" s="49"/>
      <c r="U360" s="49"/>
      <c r="V360" s="49"/>
      <c r="W360" s="49"/>
    </row>
    <row r="361" spans="1:23" ht="13.2" x14ac:dyDescent="0.25">
      <c r="A361" s="122"/>
      <c r="B361" s="42"/>
      <c r="C361" s="130"/>
      <c r="D361" s="130"/>
      <c r="E361" s="8"/>
      <c r="F361" s="8"/>
      <c r="G361" s="20"/>
      <c r="H361" s="20"/>
      <c r="I361" s="20"/>
      <c r="J361" s="20"/>
      <c r="K361" s="20"/>
      <c r="L361" s="20"/>
      <c r="M361" s="20"/>
      <c r="N361" s="20"/>
      <c r="O361" s="49"/>
      <c r="P361" s="49"/>
      <c r="Q361" s="49"/>
      <c r="R361" s="49"/>
      <c r="S361" s="49"/>
      <c r="T361" s="49"/>
      <c r="U361" s="49"/>
      <c r="V361" s="49"/>
      <c r="W361" s="49"/>
    </row>
    <row r="362" spans="1:23" ht="13.2" x14ac:dyDescent="0.25">
      <c r="A362" s="122"/>
      <c r="B362" s="42"/>
      <c r="C362" s="130"/>
      <c r="D362" s="130"/>
      <c r="E362" s="8"/>
      <c r="F362" s="132"/>
      <c r="G362" s="20"/>
      <c r="H362" s="20"/>
      <c r="I362" s="20"/>
      <c r="J362" s="20"/>
      <c r="K362" s="20"/>
      <c r="L362" s="20"/>
      <c r="M362" s="20"/>
      <c r="N362" s="20"/>
      <c r="O362" s="49"/>
      <c r="P362" s="49"/>
      <c r="Q362" s="49"/>
      <c r="R362" s="49"/>
      <c r="S362" s="49"/>
      <c r="T362" s="49"/>
      <c r="U362" s="49"/>
      <c r="V362" s="49"/>
      <c r="W362" s="49"/>
    </row>
    <row r="363" spans="1:23" ht="13.2" x14ac:dyDescent="0.25">
      <c r="A363" s="122"/>
      <c r="B363" s="42"/>
      <c r="C363" s="130"/>
      <c r="D363" s="130"/>
      <c r="E363" s="8"/>
      <c r="F363" s="8"/>
      <c r="G363" s="20"/>
      <c r="H363" s="20"/>
      <c r="I363" s="34"/>
      <c r="J363" s="34"/>
      <c r="K363" s="34"/>
      <c r="L363" s="34"/>
      <c r="M363" s="34"/>
      <c r="N363" s="20"/>
      <c r="O363" s="49"/>
      <c r="P363" s="49"/>
      <c r="Q363" s="49"/>
      <c r="R363" s="49"/>
      <c r="S363" s="49"/>
      <c r="T363" s="49"/>
      <c r="U363" s="49"/>
      <c r="V363" s="49"/>
      <c r="W363" s="49"/>
    </row>
    <row r="364" spans="1:23" ht="13.2" x14ac:dyDescent="0.25">
      <c r="A364" s="122"/>
      <c r="B364" s="42"/>
      <c r="C364" s="130"/>
      <c r="D364" s="130"/>
      <c r="E364" s="8"/>
      <c r="F364" s="8"/>
      <c r="G364" s="20"/>
      <c r="H364" s="20"/>
      <c r="I364" s="20"/>
      <c r="J364" s="20"/>
      <c r="K364" s="20"/>
      <c r="L364" s="20"/>
      <c r="M364" s="20"/>
      <c r="N364" s="20"/>
      <c r="O364" s="49"/>
      <c r="P364" s="49"/>
      <c r="Q364" s="49"/>
      <c r="R364" s="49"/>
      <c r="S364" s="49"/>
      <c r="T364" s="49"/>
      <c r="U364" s="49"/>
      <c r="V364" s="49"/>
      <c r="W364" s="49"/>
    </row>
    <row r="365" spans="1:23" ht="13.2" x14ac:dyDescent="0.25">
      <c r="A365" s="122"/>
      <c r="B365" s="42"/>
      <c r="C365" s="130"/>
      <c r="D365" s="130"/>
      <c r="E365" s="8"/>
      <c r="F365" s="8"/>
      <c r="G365" s="20"/>
      <c r="H365" s="20"/>
      <c r="I365" s="34"/>
      <c r="J365" s="34"/>
      <c r="K365" s="34"/>
      <c r="L365" s="34"/>
      <c r="M365" s="34"/>
      <c r="N365" s="20"/>
      <c r="O365" s="49"/>
      <c r="P365" s="49"/>
      <c r="Q365" s="49"/>
      <c r="R365" s="49"/>
      <c r="S365" s="49"/>
      <c r="T365" s="49"/>
      <c r="U365" s="49"/>
      <c r="V365" s="49"/>
      <c r="W365" s="49"/>
    </row>
    <row r="366" spans="1:23" ht="13.2" x14ac:dyDescent="0.25">
      <c r="A366" s="122"/>
      <c r="B366" s="42"/>
      <c r="C366" s="130"/>
      <c r="D366" s="130"/>
      <c r="E366" s="8"/>
      <c r="F366" s="8"/>
      <c r="G366" s="20"/>
      <c r="H366" s="20"/>
      <c r="I366" s="34"/>
      <c r="J366" s="34"/>
      <c r="K366" s="34"/>
      <c r="L366" s="34"/>
      <c r="M366" s="34"/>
      <c r="N366" s="20"/>
      <c r="O366" s="49"/>
      <c r="P366" s="49"/>
      <c r="Q366" s="49"/>
      <c r="R366" s="49"/>
      <c r="S366" s="49"/>
      <c r="T366" s="49"/>
      <c r="U366" s="49"/>
      <c r="V366" s="49"/>
      <c r="W366" s="49"/>
    </row>
    <row r="367" spans="1:23" ht="13.2" x14ac:dyDescent="0.25">
      <c r="A367" s="122"/>
      <c r="B367" s="42"/>
      <c r="C367" s="130"/>
      <c r="D367" s="130"/>
      <c r="E367" s="8"/>
      <c r="F367" s="8"/>
      <c r="G367" s="20"/>
      <c r="H367" s="20"/>
      <c r="I367" s="20"/>
      <c r="J367" s="20"/>
      <c r="K367" s="20"/>
      <c r="L367" s="20"/>
      <c r="M367" s="20"/>
      <c r="N367" s="20"/>
      <c r="O367" s="49"/>
      <c r="P367" s="49"/>
      <c r="Q367" s="49"/>
      <c r="R367" s="49"/>
      <c r="S367" s="49"/>
      <c r="T367" s="49"/>
      <c r="U367" s="49"/>
      <c r="V367" s="49"/>
      <c r="W367" s="49"/>
    </row>
    <row r="368" spans="1:23" ht="13.2" x14ac:dyDescent="0.25">
      <c r="A368" s="122"/>
      <c r="B368" s="42"/>
      <c r="C368" s="11"/>
      <c r="D368" s="11"/>
      <c r="E368" s="8"/>
      <c r="F368" s="20"/>
      <c r="G368" s="20"/>
      <c r="H368" s="20"/>
      <c r="I368" s="20"/>
      <c r="J368" s="20"/>
      <c r="K368" s="20"/>
      <c r="L368" s="20"/>
      <c r="M368" s="20"/>
      <c r="N368" s="20"/>
      <c r="O368" s="49"/>
      <c r="P368" s="49"/>
      <c r="Q368" s="49"/>
      <c r="R368" s="49"/>
      <c r="S368" s="49"/>
      <c r="T368" s="49"/>
      <c r="U368" s="49"/>
      <c r="V368" s="49"/>
      <c r="W368" s="49"/>
    </row>
    <row r="369" spans="1:23" ht="13.2" x14ac:dyDescent="0.25">
      <c r="A369" s="122"/>
      <c r="B369" s="42"/>
      <c r="C369" s="11"/>
      <c r="D369" s="11"/>
      <c r="E369" s="8"/>
      <c r="F369" s="20"/>
      <c r="G369" s="20"/>
      <c r="H369" s="20"/>
      <c r="I369" s="20"/>
      <c r="J369" s="20"/>
      <c r="K369" s="20"/>
      <c r="L369" s="20"/>
      <c r="M369" s="20"/>
      <c r="N369" s="20"/>
      <c r="O369" s="49"/>
      <c r="P369" s="49"/>
      <c r="Q369" s="49"/>
      <c r="R369" s="49"/>
      <c r="S369" s="49"/>
      <c r="T369" s="49"/>
      <c r="U369" s="49"/>
      <c r="V369" s="49"/>
      <c r="W369" s="49"/>
    </row>
    <row r="370" spans="1:23" ht="13.2" x14ac:dyDescent="0.25">
      <c r="A370" s="122"/>
      <c r="B370" s="42"/>
      <c r="C370" s="11"/>
      <c r="D370" s="11"/>
      <c r="E370" s="8"/>
      <c r="F370" s="20"/>
      <c r="G370" s="20"/>
      <c r="H370" s="20"/>
      <c r="I370" s="20"/>
      <c r="J370" s="8"/>
      <c r="K370" s="8"/>
      <c r="L370" s="8"/>
      <c r="M370" s="8"/>
      <c r="N370" s="20"/>
      <c r="O370" s="49"/>
      <c r="P370" s="49"/>
      <c r="Q370" s="49"/>
      <c r="R370" s="49"/>
      <c r="S370" s="49"/>
      <c r="T370" s="49"/>
      <c r="U370" s="49"/>
      <c r="V370" s="49"/>
      <c r="W370" s="49"/>
    </row>
    <row r="371" spans="1:23" ht="13.2" x14ac:dyDescent="0.25">
      <c r="A371" s="122"/>
      <c r="B371" s="42"/>
      <c r="C371" s="11"/>
      <c r="D371" s="11"/>
      <c r="E371" s="8"/>
      <c r="F371" s="20"/>
      <c r="G371" s="20"/>
      <c r="H371" s="20"/>
      <c r="I371" s="20"/>
      <c r="J371" s="20"/>
      <c r="K371" s="20"/>
      <c r="L371" s="20"/>
      <c r="M371" s="20"/>
      <c r="N371" s="20"/>
      <c r="O371" s="49"/>
      <c r="P371" s="49"/>
      <c r="Q371" s="49"/>
      <c r="R371" s="49"/>
      <c r="S371" s="49"/>
      <c r="T371" s="49"/>
      <c r="U371" s="49"/>
      <c r="V371" s="49"/>
      <c r="W371" s="49"/>
    </row>
    <row r="372" spans="1:23" ht="13.2" x14ac:dyDescent="0.25">
      <c r="A372" s="122"/>
      <c r="B372" s="42"/>
      <c r="C372" s="11"/>
      <c r="D372" s="11"/>
      <c r="E372" s="8"/>
      <c r="F372" s="20"/>
      <c r="G372" s="20"/>
      <c r="H372" s="20"/>
      <c r="I372" s="20"/>
      <c r="J372" s="20"/>
      <c r="K372" s="20"/>
      <c r="L372" s="20"/>
      <c r="M372" s="20"/>
      <c r="N372" s="20"/>
      <c r="O372" s="49"/>
      <c r="P372" s="49"/>
      <c r="Q372" s="49"/>
      <c r="R372" s="49"/>
      <c r="S372" s="49"/>
      <c r="T372" s="49"/>
      <c r="U372" s="49"/>
      <c r="V372" s="49"/>
      <c r="W372" s="49"/>
    </row>
    <row r="373" spans="1:23" ht="13.2" x14ac:dyDescent="0.25">
      <c r="A373" s="122"/>
      <c r="B373" s="42"/>
      <c r="C373" s="11"/>
      <c r="D373" s="11"/>
      <c r="E373" s="8"/>
      <c r="F373" s="20"/>
      <c r="G373" s="20"/>
      <c r="H373" s="20"/>
      <c r="I373" s="20"/>
      <c r="J373" s="20"/>
      <c r="K373" s="20"/>
      <c r="L373" s="20"/>
      <c r="M373" s="20"/>
      <c r="N373" s="20"/>
      <c r="O373" s="49"/>
      <c r="P373" s="49"/>
      <c r="Q373" s="49"/>
      <c r="R373" s="49"/>
      <c r="S373" s="49"/>
      <c r="T373" s="49"/>
      <c r="U373" s="49"/>
      <c r="V373" s="49"/>
      <c r="W373" s="49"/>
    </row>
    <row r="374" spans="1:23" ht="13.2" x14ac:dyDescent="0.25">
      <c r="A374" s="122"/>
      <c r="B374" s="42"/>
      <c r="C374" s="11"/>
      <c r="D374" s="11"/>
      <c r="E374" s="8"/>
      <c r="F374" s="20"/>
      <c r="G374" s="20"/>
      <c r="H374" s="20"/>
      <c r="I374" s="8"/>
      <c r="J374" s="8"/>
      <c r="K374" s="8"/>
      <c r="L374" s="8"/>
      <c r="M374" s="8"/>
      <c r="N374" s="8"/>
      <c r="O374" s="49"/>
      <c r="P374" s="49"/>
      <c r="Q374" s="49"/>
      <c r="R374" s="49"/>
      <c r="S374" s="49"/>
      <c r="T374" s="49"/>
      <c r="U374" s="49"/>
      <c r="V374" s="49"/>
      <c r="W374" s="49"/>
    </row>
    <row r="375" spans="1:23" ht="13.2" x14ac:dyDescent="0.25">
      <c r="A375" s="122"/>
      <c r="B375" s="42"/>
      <c r="C375" s="11"/>
      <c r="D375" s="11"/>
      <c r="E375" s="8"/>
      <c r="F375" s="8"/>
      <c r="G375" s="20"/>
      <c r="H375" s="20"/>
      <c r="I375" s="20"/>
      <c r="J375" s="20"/>
      <c r="K375" s="20"/>
      <c r="L375" s="20"/>
      <c r="M375" s="20"/>
      <c r="N375" s="20"/>
      <c r="O375" s="49"/>
      <c r="P375" s="49"/>
      <c r="Q375" s="49"/>
      <c r="R375" s="49"/>
      <c r="S375" s="49"/>
      <c r="T375" s="49"/>
      <c r="U375" s="49"/>
      <c r="V375" s="49"/>
      <c r="W375" s="49"/>
    </row>
    <row r="376" spans="1:23" ht="13.2" x14ac:dyDescent="0.25">
      <c r="A376" s="122"/>
      <c r="B376" s="42"/>
      <c r="C376" s="53"/>
      <c r="D376" s="53"/>
      <c r="E376" s="8"/>
      <c r="F376" s="34"/>
      <c r="G376" s="34"/>
      <c r="H376" s="34"/>
      <c r="I376" s="132"/>
      <c r="J376" s="132"/>
      <c r="K376" s="132"/>
      <c r="L376" s="132"/>
      <c r="M376" s="34"/>
      <c r="N376" s="34"/>
      <c r="O376" s="49"/>
      <c r="P376" s="49"/>
      <c r="Q376" s="49"/>
      <c r="R376" s="49"/>
      <c r="S376" s="49"/>
      <c r="T376" s="49"/>
      <c r="U376" s="49"/>
      <c r="V376" s="49"/>
      <c r="W376" s="49"/>
    </row>
    <row r="377" spans="1:23" ht="13.2" x14ac:dyDescent="0.25">
      <c r="A377" s="122"/>
      <c r="B377" s="42"/>
      <c r="C377" s="53"/>
      <c r="D377" s="53"/>
      <c r="E377" s="8"/>
      <c r="F377" s="34"/>
      <c r="G377" s="34"/>
      <c r="H377" s="132"/>
      <c r="I377" s="132"/>
      <c r="J377" s="132"/>
      <c r="K377" s="132"/>
      <c r="L377" s="132"/>
      <c r="M377" s="34"/>
      <c r="N377" s="34"/>
      <c r="O377" s="49"/>
      <c r="P377" s="49"/>
      <c r="Q377" s="49"/>
      <c r="R377" s="49"/>
      <c r="S377" s="49"/>
      <c r="T377" s="49"/>
      <c r="U377" s="49"/>
      <c r="V377" s="49"/>
      <c r="W377" s="49"/>
    </row>
    <row r="378" spans="1:23" ht="13.2" x14ac:dyDescent="0.25">
      <c r="A378" s="122"/>
      <c r="B378" s="42"/>
      <c r="C378" s="53"/>
      <c r="D378" s="53"/>
      <c r="E378" s="8"/>
      <c r="F378" s="34"/>
      <c r="G378" s="34"/>
      <c r="H378" s="132"/>
      <c r="I378" s="132"/>
      <c r="J378" s="132"/>
      <c r="K378" s="132"/>
      <c r="L378" s="132"/>
      <c r="M378" s="34"/>
      <c r="N378" s="34"/>
      <c r="O378" s="49"/>
      <c r="P378" s="49"/>
      <c r="Q378" s="49"/>
      <c r="R378" s="49"/>
      <c r="S378" s="49"/>
      <c r="T378" s="49"/>
      <c r="U378" s="49"/>
      <c r="V378" s="49"/>
      <c r="W378" s="49"/>
    </row>
    <row r="379" spans="1:23" ht="13.2" x14ac:dyDescent="0.25">
      <c r="A379" s="122"/>
      <c r="B379" s="42"/>
      <c r="C379" s="53"/>
      <c r="D379" s="53"/>
      <c r="E379" s="8"/>
      <c r="F379" s="34"/>
      <c r="G379" s="34"/>
      <c r="H379" s="34"/>
      <c r="I379" s="34"/>
      <c r="J379" s="34"/>
      <c r="K379" s="34"/>
      <c r="L379" s="34"/>
      <c r="M379" s="34"/>
      <c r="N379" s="34"/>
      <c r="O379" s="49"/>
      <c r="P379" s="49"/>
      <c r="Q379" s="49"/>
      <c r="R379" s="49"/>
      <c r="S379" s="49"/>
      <c r="T379" s="49"/>
      <c r="U379" s="49"/>
      <c r="V379" s="49"/>
      <c r="W379" s="49"/>
    </row>
    <row r="380" spans="1:23" ht="13.2" x14ac:dyDescent="0.25">
      <c r="A380" s="122"/>
      <c r="B380" s="42"/>
      <c r="C380" s="53"/>
      <c r="D380" s="53"/>
      <c r="E380" s="8"/>
      <c r="F380" s="34"/>
      <c r="G380" s="34"/>
      <c r="H380" s="34"/>
      <c r="I380" s="34"/>
      <c r="J380" s="34"/>
      <c r="K380" s="34"/>
      <c r="L380" s="34"/>
      <c r="M380" s="34"/>
      <c r="N380" s="34"/>
      <c r="O380" s="49"/>
      <c r="P380" s="49"/>
      <c r="Q380" s="49"/>
      <c r="R380" s="49"/>
      <c r="S380" s="49"/>
      <c r="T380" s="49"/>
      <c r="U380" s="49"/>
      <c r="V380" s="49"/>
      <c r="W380" s="49"/>
    </row>
    <row r="381" spans="1:23" ht="13.2" x14ac:dyDescent="0.25">
      <c r="A381" s="122"/>
      <c r="B381" s="42"/>
      <c r="C381" s="53"/>
      <c r="D381" s="53"/>
      <c r="E381" s="8"/>
      <c r="F381" s="34"/>
      <c r="G381" s="34"/>
      <c r="H381" s="34"/>
      <c r="I381" s="34"/>
      <c r="J381" s="34"/>
      <c r="K381" s="34"/>
      <c r="L381" s="34"/>
      <c r="M381" s="34"/>
      <c r="N381" s="34"/>
      <c r="O381" s="49"/>
      <c r="P381" s="49"/>
      <c r="Q381" s="49"/>
      <c r="R381" s="49"/>
      <c r="S381" s="49"/>
      <c r="T381" s="49"/>
      <c r="U381" s="49"/>
      <c r="V381" s="49"/>
      <c r="W381" s="49"/>
    </row>
    <row r="382" spans="1:23" ht="13.2" x14ac:dyDescent="0.25">
      <c r="A382" s="122"/>
      <c r="B382" s="42"/>
      <c r="C382" s="53"/>
      <c r="D382" s="53"/>
      <c r="E382" s="8"/>
      <c r="F382" s="34"/>
      <c r="G382" s="34"/>
      <c r="H382" s="34"/>
      <c r="I382" s="34"/>
      <c r="J382" s="34"/>
      <c r="K382" s="34"/>
      <c r="L382" s="34"/>
      <c r="M382" s="34"/>
      <c r="N382" s="34"/>
      <c r="O382" s="49"/>
      <c r="P382" s="49"/>
      <c r="Q382" s="49"/>
      <c r="R382" s="49"/>
      <c r="S382" s="49"/>
      <c r="T382" s="49"/>
      <c r="U382" s="49"/>
      <c r="V382" s="49"/>
      <c r="W382" s="49"/>
    </row>
    <row r="383" spans="1:23" ht="13.2" x14ac:dyDescent="0.25">
      <c r="A383" s="122"/>
      <c r="B383" s="42"/>
      <c r="C383" s="53"/>
      <c r="D383" s="53"/>
      <c r="E383" s="8"/>
      <c r="F383" s="34"/>
      <c r="G383" s="34"/>
      <c r="H383" s="34"/>
      <c r="I383" s="34"/>
      <c r="J383" s="34"/>
      <c r="K383" s="34"/>
      <c r="L383" s="34"/>
      <c r="M383" s="34"/>
      <c r="N383" s="34"/>
      <c r="O383" s="49"/>
      <c r="P383" s="49"/>
      <c r="Q383" s="49"/>
      <c r="R383" s="49"/>
      <c r="S383" s="49"/>
      <c r="T383" s="49"/>
      <c r="U383" s="49"/>
      <c r="V383" s="49"/>
      <c r="W383" s="49"/>
    </row>
    <row r="384" spans="1:23" ht="13.2" x14ac:dyDescent="0.25">
      <c r="A384" s="122"/>
      <c r="B384" s="42"/>
      <c r="C384" s="53"/>
      <c r="D384" s="53"/>
      <c r="E384" s="8"/>
      <c r="F384" s="34"/>
      <c r="G384" s="34"/>
      <c r="H384" s="132"/>
      <c r="I384" s="132"/>
      <c r="J384" s="132"/>
      <c r="K384" s="132"/>
      <c r="L384" s="132"/>
      <c r="M384" s="34"/>
      <c r="N384" s="34"/>
      <c r="O384" s="49"/>
      <c r="P384" s="49"/>
      <c r="Q384" s="49"/>
      <c r="R384" s="49"/>
      <c r="S384" s="49"/>
      <c r="T384" s="49"/>
      <c r="U384" s="49"/>
      <c r="V384" s="49"/>
      <c r="W384" s="49"/>
    </row>
    <row r="385" spans="1:23" ht="13.2" x14ac:dyDescent="0.25">
      <c r="A385" s="122"/>
      <c r="B385" s="42"/>
      <c r="C385" s="11"/>
      <c r="D385" s="11"/>
      <c r="E385" s="8"/>
      <c r="F385" s="20"/>
      <c r="G385" s="20"/>
      <c r="H385" s="20"/>
      <c r="I385" s="20"/>
      <c r="J385" s="20"/>
      <c r="K385" s="20"/>
      <c r="L385" s="20"/>
      <c r="M385" s="20"/>
      <c r="N385" s="20"/>
      <c r="O385" s="49"/>
      <c r="P385" s="49"/>
      <c r="Q385" s="49"/>
      <c r="R385" s="49"/>
      <c r="S385" s="49"/>
      <c r="T385" s="49"/>
      <c r="U385" s="49"/>
      <c r="V385" s="49"/>
      <c r="W385" s="49"/>
    </row>
    <row r="386" spans="1:23" ht="13.2" x14ac:dyDescent="0.25">
      <c r="A386" s="122"/>
      <c r="B386" s="42"/>
      <c r="C386" s="11"/>
      <c r="D386" s="11"/>
      <c r="E386" s="8"/>
      <c r="F386" s="20"/>
      <c r="G386" s="20"/>
      <c r="H386" s="20"/>
      <c r="I386" s="20"/>
      <c r="J386" s="20"/>
      <c r="K386" s="20"/>
      <c r="L386" s="20"/>
      <c r="M386" s="20"/>
      <c r="N386" s="20"/>
      <c r="O386" s="49"/>
      <c r="P386" s="49"/>
      <c r="Q386" s="49"/>
      <c r="R386" s="49"/>
      <c r="S386" s="49"/>
      <c r="T386" s="49"/>
      <c r="U386" s="49"/>
      <c r="V386" s="49"/>
      <c r="W386" s="49"/>
    </row>
    <row r="387" spans="1:23" ht="13.2" x14ac:dyDescent="0.25">
      <c r="A387" s="122"/>
      <c r="B387" s="42"/>
      <c r="C387" s="11"/>
      <c r="D387" s="11"/>
      <c r="E387" s="8"/>
      <c r="F387" s="20"/>
      <c r="G387" s="20"/>
      <c r="H387" s="20"/>
      <c r="I387" s="20"/>
      <c r="J387" s="20"/>
      <c r="K387" s="20"/>
      <c r="L387" s="20"/>
      <c r="M387" s="20"/>
      <c r="N387" s="20"/>
      <c r="O387" s="49"/>
      <c r="P387" s="49"/>
      <c r="Q387" s="49"/>
      <c r="R387" s="49"/>
      <c r="S387" s="49"/>
      <c r="T387" s="49"/>
      <c r="U387" s="49"/>
      <c r="V387" s="49"/>
      <c r="W387" s="49"/>
    </row>
    <row r="388" spans="1:23" ht="13.2" x14ac:dyDescent="0.25">
      <c r="A388" s="122"/>
      <c r="B388" s="46"/>
      <c r="C388" s="47"/>
      <c r="D388" s="47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 spans="1:23" ht="13.2" x14ac:dyDescent="0.25">
      <c r="A389" s="3"/>
      <c r="B389" s="4"/>
      <c r="C389" s="6"/>
      <c r="D389" s="6"/>
      <c r="E389" s="3"/>
      <c r="F389" s="133"/>
      <c r="G389" s="132"/>
      <c r="H389" s="133"/>
      <c r="I389" s="133"/>
      <c r="J389" s="133"/>
      <c r="K389" s="133"/>
      <c r="L389" s="133"/>
      <c r="M389" s="133"/>
      <c r="N389" s="133"/>
      <c r="O389" s="49"/>
      <c r="P389" s="49"/>
      <c r="Q389" s="49"/>
      <c r="R389" s="49"/>
      <c r="S389" s="49"/>
      <c r="T389" s="49"/>
      <c r="U389" s="49"/>
      <c r="V389" s="49"/>
      <c r="W389" s="49"/>
    </row>
    <row r="390" spans="1:23" ht="13.2" x14ac:dyDescent="0.25">
      <c r="A390" s="8"/>
      <c r="B390" s="42"/>
      <c r="C390" s="11"/>
      <c r="D390" s="11"/>
      <c r="E390" s="8"/>
      <c r="F390" s="8"/>
      <c r="G390" s="20"/>
      <c r="H390" s="20"/>
      <c r="I390" s="20"/>
      <c r="J390" s="20"/>
      <c r="K390" s="20"/>
      <c r="L390" s="20"/>
      <c r="M390" s="20"/>
      <c r="N390" s="20"/>
      <c r="O390" s="49"/>
      <c r="P390" s="49"/>
      <c r="Q390" s="49"/>
      <c r="R390" s="49"/>
      <c r="S390" s="49"/>
      <c r="T390" s="49"/>
      <c r="U390" s="49"/>
      <c r="V390" s="49"/>
      <c r="W390" s="49"/>
    </row>
    <row r="391" spans="1:23" ht="13.2" x14ac:dyDescent="0.25">
      <c r="A391" s="8"/>
      <c r="B391" s="42"/>
      <c r="C391" s="53"/>
      <c r="D391" s="53"/>
      <c r="E391" s="8"/>
      <c r="F391" s="8"/>
      <c r="G391" s="34"/>
      <c r="H391" s="34"/>
      <c r="I391" s="34"/>
      <c r="J391" s="34"/>
      <c r="K391" s="34"/>
      <c r="L391" s="34"/>
      <c r="M391" s="34"/>
      <c r="N391" s="34"/>
      <c r="O391" s="49"/>
      <c r="P391" s="49"/>
      <c r="Q391" s="49"/>
      <c r="R391" s="49"/>
      <c r="S391" s="49"/>
      <c r="T391" s="49"/>
      <c r="U391" s="49"/>
      <c r="V391" s="49"/>
      <c r="W391" s="49"/>
    </row>
    <row r="392" spans="1:23" ht="13.2" x14ac:dyDescent="0.25">
      <c r="A392" s="8"/>
      <c r="B392" s="42"/>
      <c r="C392" s="11"/>
      <c r="D392" s="11"/>
      <c r="E392" s="8"/>
      <c r="F392" s="34"/>
      <c r="G392" s="20"/>
      <c r="H392" s="20"/>
      <c r="I392" s="8"/>
      <c r="J392" s="8"/>
      <c r="K392" s="8"/>
      <c r="L392" s="20"/>
      <c r="M392" s="20"/>
      <c r="N392" s="20"/>
      <c r="O392" s="49"/>
      <c r="P392" s="49"/>
      <c r="Q392" s="49"/>
      <c r="R392" s="49"/>
      <c r="S392" s="49"/>
      <c r="T392" s="49"/>
      <c r="U392" s="49"/>
      <c r="V392" s="49"/>
      <c r="W392" s="49"/>
    </row>
    <row r="393" spans="1:23" ht="13.2" x14ac:dyDescent="0.25">
      <c r="A393" s="8"/>
      <c r="B393" s="42"/>
      <c r="C393" s="11"/>
      <c r="D393" s="11"/>
      <c r="E393" s="8"/>
      <c r="F393" s="34"/>
      <c r="G393" s="20"/>
      <c r="H393" s="34"/>
      <c r="I393" s="132"/>
      <c r="J393" s="132"/>
      <c r="K393" s="132"/>
      <c r="L393" s="34"/>
      <c r="M393" s="34"/>
      <c r="N393" s="20"/>
      <c r="O393" s="49"/>
      <c r="P393" s="49"/>
      <c r="Q393" s="49"/>
      <c r="R393" s="49"/>
      <c r="S393" s="49"/>
      <c r="T393" s="49"/>
      <c r="U393" s="49"/>
      <c r="V393" s="49"/>
      <c r="W393" s="49"/>
    </row>
    <row r="394" spans="1:23" ht="13.2" x14ac:dyDescent="0.25">
      <c r="A394" s="8"/>
      <c r="B394" s="42"/>
      <c r="C394" s="11"/>
      <c r="D394" s="11"/>
      <c r="E394" s="8"/>
      <c r="F394" s="34"/>
      <c r="G394" s="20"/>
      <c r="H394" s="34"/>
      <c r="I394" s="34"/>
      <c r="J394" s="34"/>
      <c r="K394" s="34"/>
      <c r="L394" s="34"/>
      <c r="M394" s="34"/>
      <c r="N394" s="20"/>
      <c r="O394" s="49"/>
      <c r="P394" s="49"/>
      <c r="Q394" s="49"/>
      <c r="R394" s="49"/>
      <c r="S394" s="49"/>
      <c r="T394" s="49"/>
      <c r="U394" s="49"/>
      <c r="V394" s="49"/>
      <c r="W394" s="49"/>
    </row>
    <row r="395" spans="1:23" ht="13.2" x14ac:dyDescent="0.25">
      <c r="A395" s="8"/>
      <c r="B395" s="42"/>
      <c r="C395" s="11"/>
      <c r="D395" s="11"/>
      <c r="E395" s="8"/>
      <c r="F395" s="34"/>
      <c r="G395" s="20"/>
      <c r="H395" s="34"/>
      <c r="I395" s="34"/>
      <c r="J395" s="34"/>
      <c r="K395" s="34"/>
      <c r="L395" s="34"/>
      <c r="M395" s="34"/>
      <c r="N395" s="20"/>
      <c r="O395" s="49"/>
      <c r="P395" s="49"/>
      <c r="Q395" s="49"/>
      <c r="R395" s="49"/>
      <c r="S395" s="49"/>
      <c r="T395" s="49"/>
      <c r="U395" s="49"/>
      <c r="V395" s="49"/>
      <c r="W395" s="49"/>
    </row>
    <row r="396" spans="1:23" ht="13.2" x14ac:dyDescent="0.25">
      <c r="A396" s="8"/>
      <c r="B396" s="42"/>
      <c r="C396" s="11"/>
      <c r="D396" s="11"/>
      <c r="E396" s="8"/>
      <c r="F396" s="34"/>
      <c r="G396" s="20"/>
      <c r="H396" s="34"/>
      <c r="I396" s="34"/>
      <c r="J396" s="34"/>
      <c r="K396" s="34"/>
      <c r="L396" s="34"/>
      <c r="M396" s="34"/>
      <c r="N396" s="132"/>
      <c r="O396" s="49"/>
      <c r="P396" s="49"/>
      <c r="Q396" s="49"/>
      <c r="R396" s="49"/>
      <c r="S396" s="49"/>
      <c r="T396" s="49"/>
      <c r="U396" s="49"/>
      <c r="V396" s="49"/>
      <c r="W396" s="49"/>
    </row>
    <row r="397" spans="1:23" ht="13.2" x14ac:dyDescent="0.25">
      <c r="A397" s="8"/>
      <c r="B397" s="42"/>
      <c r="C397" s="11"/>
      <c r="D397" s="11"/>
      <c r="E397" s="8"/>
      <c r="F397" s="8"/>
      <c r="G397" s="20"/>
      <c r="H397" s="34"/>
      <c r="I397" s="34"/>
      <c r="J397" s="34"/>
      <c r="K397" s="34"/>
      <c r="L397" s="34"/>
      <c r="M397" s="34"/>
      <c r="N397" s="20"/>
      <c r="O397" s="49"/>
      <c r="P397" s="49"/>
      <c r="Q397" s="49"/>
      <c r="R397" s="49"/>
      <c r="S397" s="49"/>
      <c r="T397" s="49"/>
      <c r="U397" s="49"/>
      <c r="V397" s="49"/>
      <c r="W397" s="49"/>
    </row>
    <row r="398" spans="1:23" ht="13.2" x14ac:dyDescent="0.25">
      <c r="A398" s="8"/>
      <c r="B398" s="42"/>
      <c r="C398" s="11"/>
      <c r="D398" s="11"/>
      <c r="E398" s="8"/>
      <c r="F398" s="8"/>
      <c r="G398" s="20"/>
      <c r="H398" s="34"/>
      <c r="I398" s="34"/>
      <c r="J398" s="34"/>
      <c r="K398" s="34"/>
      <c r="L398" s="34"/>
      <c r="M398" s="34"/>
      <c r="N398" s="20"/>
      <c r="O398" s="49"/>
      <c r="P398" s="49"/>
      <c r="Q398" s="49"/>
      <c r="R398" s="49"/>
      <c r="S398" s="49"/>
      <c r="T398" s="49"/>
      <c r="U398" s="49"/>
      <c r="V398" s="49"/>
      <c r="W398" s="49"/>
    </row>
    <row r="399" spans="1:23" ht="13.2" x14ac:dyDescent="0.25">
      <c r="A399" s="8"/>
      <c r="B399" s="42"/>
      <c r="C399" s="11"/>
      <c r="D399" s="11"/>
      <c r="E399" s="8"/>
      <c r="F399" s="132"/>
      <c r="G399" s="20"/>
      <c r="H399" s="34"/>
      <c r="I399" s="34"/>
      <c r="J399" s="34"/>
      <c r="K399" s="34"/>
      <c r="L399" s="34"/>
      <c r="M399" s="34"/>
      <c r="N399" s="20"/>
      <c r="O399" s="49"/>
      <c r="P399" s="49"/>
      <c r="Q399" s="49"/>
      <c r="R399" s="49"/>
      <c r="S399" s="49"/>
      <c r="T399" s="49"/>
      <c r="U399" s="49"/>
      <c r="V399" s="49"/>
      <c r="W399" s="49"/>
    </row>
    <row r="400" spans="1:23" ht="13.2" x14ac:dyDescent="0.25">
      <c r="A400" s="8"/>
      <c r="B400" s="42"/>
      <c r="C400" s="11"/>
      <c r="D400" s="11"/>
      <c r="E400" s="8"/>
      <c r="F400" s="132"/>
      <c r="G400" s="20"/>
      <c r="H400" s="34"/>
      <c r="I400" s="34"/>
      <c r="J400" s="34"/>
      <c r="K400" s="34"/>
      <c r="L400" s="34"/>
      <c r="M400" s="34"/>
      <c r="N400" s="20"/>
      <c r="O400" s="49"/>
      <c r="P400" s="49"/>
      <c r="Q400" s="49"/>
      <c r="R400" s="49"/>
      <c r="S400" s="49"/>
      <c r="T400" s="49"/>
      <c r="U400" s="49"/>
      <c r="V400" s="49"/>
      <c r="W400" s="49"/>
    </row>
    <row r="401" spans="1:23" ht="13.2" x14ac:dyDescent="0.25">
      <c r="A401" s="8"/>
      <c r="B401" s="42"/>
      <c r="C401" s="11"/>
      <c r="D401" s="11"/>
      <c r="E401" s="8"/>
      <c r="F401" s="132"/>
      <c r="G401" s="20"/>
      <c r="H401" s="34"/>
      <c r="I401" s="34"/>
      <c r="J401" s="34"/>
      <c r="K401" s="34"/>
      <c r="L401" s="34"/>
      <c r="M401" s="34"/>
      <c r="N401" s="20"/>
      <c r="O401" s="49"/>
      <c r="P401" s="49"/>
      <c r="Q401" s="49"/>
      <c r="R401" s="49"/>
      <c r="S401" s="49"/>
      <c r="T401" s="49"/>
      <c r="U401" s="49"/>
      <c r="V401" s="49"/>
      <c r="W401" s="49"/>
    </row>
    <row r="402" spans="1:23" ht="13.2" x14ac:dyDescent="0.25">
      <c r="A402" s="8"/>
      <c r="B402" s="42"/>
      <c r="C402" s="11"/>
      <c r="D402" s="11"/>
      <c r="E402" s="8"/>
      <c r="F402" s="34"/>
      <c r="G402" s="20"/>
      <c r="H402" s="20"/>
      <c r="I402" s="20"/>
      <c r="J402" s="20"/>
      <c r="K402" s="20"/>
      <c r="L402" s="20"/>
      <c r="M402" s="20"/>
      <c r="N402" s="20"/>
      <c r="O402" s="49"/>
      <c r="P402" s="49"/>
      <c r="Q402" s="49"/>
      <c r="R402" s="49"/>
      <c r="S402" s="49"/>
      <c r="T402" s="49"/>
      <c r="U402" s="49"/>
      <c r="V402" s="49"/>
      <c r="W402" s="49"/>
    </row>
    <row r="403" spans="1:23" ht="13.2" x14ac:dyDescent="0.25">
      <c r="A403" s="8"/>
      <c r="B403" s="42"/>
      <c r="C403" s="11"/>
      <c r="D403" s="11"/>
      <c r="E403" s="8"/>
      <c r="F403" s="34"/>
      <c r="G403" s="20"/>
      <c r="H403" s="34"/>
      <c r="I403" s="34"/>
      <c r="J403" s="132"/>
      <c r="K403" s="34"/>
      <c r="L403" s="132"/>
      <c r="M403" s="34"/>
      <c r="N403" s="20"/>
      <c r="O403" s="49"/>
      <c r="P403" s="49"/>
      <c r="Q403" s="49"/>
      <c r="R403" s="49"/>
      <c r="S403" s="49"/>
      <c r="T403" s="49"/>
      <c r="U403" s="49"/>
      <c r="V403" s="49"/>
      <c r="W403" s="49"/>
    </row>
    <row r="404" spans="1:23" ht="13.2" x14ac:dyDescent="0.25">
      <c r="A404" s="8"/>
      <c r="B404" s="42"/>
      <c r="C404" s="11"/>
      <c r="D404" s="11"/>
      <c r="E404" s="8"/>
      <c r="F404" s="34"/>
      <c r="G404" s="20"/>
      <c r="H404" s="34"/>
      <c r="I404" s="34"/>
      <c r="J404" s="132"/>
      <c r="K404" s="132"/>
      <c r="L404" s="132"/>
      <c r="M404" s="34"/>
      <c r="N404" s="20"/>
      <c r="O404" s="49"/>
      <c r="P404" s="49"/>
      <c r="Q404" s="49"/>
      <c r="R404" s="49"/>
      <c r="S404" s="49"/>
      <c r="T404" s="49"/>
      <c r="U404" s="49"/>
      <c r="V404" s="49"/>
      <c r="W404" s="49"/>
    </row>
    <row r="405" spans="1:23" ht="13.2" x14ac:dyDescent="0.25">
      <c r="A405" s="8"/>
      <c r="B405" s="42"/>
      <c r="C405" s="11"/>
      <c r="D405" s="11"/>
      <c r="E405" s="8"/>
      <c r="F405" s="34"/>
      <c r="G405" s="20"/>
      <c r="H405" s="34"/>
      <c r="I405" s="34"/>
      <c r="J405" s="34"/>
      <c r="K405" s="34"/>
      <c r="L405" s="34"/>
      <c r="M405" s="34"/>
      <c r="N405" s="20"/>
      <c r="O405" s="49"/>
      <c r="P405" s="49"/>
      <c r="Q405" s="49"/>
      <c r="R405" s="49"/>
      <c r="S405" s="49"/>
      <c r="T405" s="49"/>
      <c r="U405" s="49"/>
      <c r="V405" s="49"/>
      <c r="W405" s="49"/>
    </row>
    <row r="406" spans="1:23" ht="13.2" x14ac:dyDescent="0.25">
      <c r="A406" s="8"/>
      <c r="B406" s="42"/>
      <c r="C406" s="11"/>
      <c r="D406" s="11"/>
      <c r="E406" s="8"/>
      <c r="F406" s="132"/>
      <c r="G406" s="20"/>
      <c r="H406" s="34"/>
      <c r="I406" s="34"/>
      <c r="J406" s="34"/>
      <c r="K406" s="34"/>
      <c r="L406" s="34"/>
      <c r="M406" s="34"/>
      <c r="N406" s="20"/>
      <c r="O406" s="49"/>
      <c r="P406" s="49"/>
      <c r="Q406" s="49"/>
      <c r="R406" s="49"/>
      <c r="S406" s="49"/>
      <c r="T406" s="49"/>
      <c r="U406" s="49"/>
      <c r="V406" s="49"/>
      <c r="W406" s="49"/>
    </row>
    <row r="407" spans="1:23" ht="13.2" x14ac:dyDescent="0.25">
      <c r="A407" s="8"/>
      <c r="B407" s="42"/>
      <c r="C407" s="11"/>
      <c r="D407" s="11"/>
      <c r="E407" s="8"/>
      <c r="F407" s="34"/>
      <c r="G407" s="20"/>
      <c r="H407" s="34"/>
      <c r="I407" s="34"/>
      <c r="J407" s="34"/>
      <c r="K407" s="34"/>
      <c r="L407" s="34"/>
      <c r="M407" s="34"/>
      <c r="N407" s="20"/>
      <c r="O407" s="49"/>
      <c r="P407" s="49"/>
      <c r="Q407" s="49"/>
      <c r="R407" s="49"/>
      <c r="S407" s="49"/>
      <c r="T407" s="49"/>
      <c r="U407" s="49"/>
      <c r="V407" s="49"/>
      <c r="W407" s="49"/>
    </row>
    <row r="408" spans="1:23" ht="13.2" x14ac:dyDescent="0.25">
      <c r="A408" s="8"/>
      <c r="B408" s="42"/>
      <c r="C408" s="11"/>
      <c r="D408" s="11"/>
      <c r="E408" s="8"/>
      <c r="F408" s="34"/>
      <c r="G408" s="20"/>
      <c r="H408" s="34"/>
      <c r="I408" s="132"/>
      <c r="J408" s="132"/>
      <c r="K408" s="34"/>
      <c r="L408" s="34"/>
      <c r="M408" s="34"/>
      <c r="N408" s="20"/>
      <c r="O408" s="49"/>
      <c r="P408" s="49"/>
      <c r="Q408" s="49"/>
      <c r="R408" s="49"/>
      <c r="S408" s="49"/>
      <c r="T408" s="49"/>
      <c r="U408" s="49"/>
      <c r="V408" s="49"/>
      <c r="W408" s="49"/>
    </row>
    <row r="409" spans="1:23" ht="13.2" x14ac:dyDescent="0.25">
      <c r="A409" s="8"/>
      <c r="B409" s="42"/>
      <c r="C409" s="11"/>
      <c r="D409" s="11"/>
      <c r="E409" s="8"/>
      <c r="F409" s="34"/>
      <c r="G409" s="20"/>
      <c r="H409" s="34"/>
      <c r="I409" s="34"/>
      <c r="J409" s="132"/>
      <c r="K409" s="132"/>
      <c r="L409" s="132"/>
      <c r="M409" s="34"/>
      <c r="N409" s="20"/>
      <c r="O409" s="49"/>
      <c r="P409" s="49"/>
      <c r="Q409" s="49"/>
      <c r="R409" s="49"/>
      <c r="S409" s="49"/>
      <c r="T409" s="49"/>
      <c r="U409" s="49"/>
      <c r="V409" s="49"/>
      <c r="W409" s="49"/>
    </row>
    <row r="410" spans="1:23" ht="13.2" x14ac:dyDescent="0.25">
      <c r="A410" s="8"/>
      <c r="B410" s="42"/>
      <c r="C410" s="11"/>
      <c r="D410" s="11"/>
      <c r="E410" s="8"/>
      <c r="F410" s="132"/>
      <c r="G410" s="20"/>
      <c r="H410" s="20"/>
      <c r="I410" s="20"/>
      <c r="J410" s="20"/>
      <c r="K410" s="20"/>
      <c r="L410" s="20"/>
      <c r="M410" s="20"/>
      <c r="N410" s="20"/>
      <c r="O410" s="49"/>
      <c r="P410" s="49"/>
      <c r="Q410" s="49"/>
      <c r="R410" s="49"/>
      <c r="S410" s="49"/>
      <c r="T410" s="49"/>
      <c r="U410" s="49"/>
      <c r="V410" s="49"/>
      <c r="W410" s="49"/>
    </row>
    <row r="411" spans="1:23" ht="13.2" x14ac:dyDescent="0.25">
      <c r="A411" s="8"/>
      <c r="B411" s="42"/>
      <c r="C411" s="11"/>
      <c r="D411" s="11"/>
      <c r="E411" s="8"/>
      <c r="F411" s="132"/>
      <c r="G411" s="20"/>
      <c r="H411" s="20"/>
      <c r="I411" s="20"/>
      <c r="J411" s="20"/>
      <c r="K411" s="20"/>
      <c r="L411" s="20"/>
      <c r="M411" s="20"/>
      <c r="N411" s="20"/>
      <c r="O411" s="49"/>
      <c r="P411" s="49"/>
      <c r="Q411" s="49"/>
      <c r="R411" s="49"/>
      <c r="S411" s="49"/>
      <c r="T411" s="49"/>
      <c r="U411" s="49"/>
      <c r="V411" s="49"/>
      <c r="W411" s="49"/>
    </row>
    <row r="412" spans="1:23" ht="13.2" x14ac:dyDescent="0.25">
      <c r="A412" s="8"/>
      <c r="B412" s="42"/>
      <c r="C412" s="11"/>
      <c r="D412" s="11"/>
      <c r="E412" s="8"/>
      <c r="F412" s="132"/>
      <c r="G412" s="20"/>
      <c r="H412" s="20"/>
      <c r="I412" s="20"/>
      <c r="J412" s="20"/>
      <c r="K412" s="20"/>
      <c r="L412" s="20"/>
      <c r="M412" s="20"/>
      <c r="N412" s="20"/>
      <c r="O412" s="49"/>
      <c r="P412" s="49"/>
      <c r="Q412" s="49"/>
      <c r="R412" s="49"/>
      <c r="S412" s="49"/>
      <c r="T412" s="49"/>
      <c r="U412" s="49"/>
      <c r="V412" s="49"/>
      <c r="W412" s="49"/>
    </row>
    <row r="413" spans="1:23" ht="13.2" x14ac:dyDescent="0.25">
      <c r="A413" s="8"/>
      <c r="B413" s="42"/>
      <c r="C413" s="11"/>
      <c r="D413" s="11"/>
      <c r="E413" s="8"/>
      <c r="F413" s="34"/>
      <c r="G413" s="20"/>
      <c r="H413" s="20"/>
      <c r="I413" s="20"/>
      <c r="J413" s="20"/>
      <c r="K413" s="20"/>
      <c r="L413" s="20"/>
      <c r="M413" s="20"/>
      <c r="N413" s="20"/>
      <c r="O413" s="49"/>
      <c r="P413" s="49"/>
      <c r="Q413" s="49"/>
      <c r="R413" s="49"/>
      <c r="S413" s="49"/>
      <c r="T413" s="49"/>
      <c r="U413" s="49"/>
      <c r="V413" s="49"/>
      <c r="W413" s="49"/>
    </row>
    <row r="414" spans="1:23" ht="13.2" x14ac:dyDescent="0.25">
      <c r="A414" s="8"/>
      <c r="B414" s="42"/>
      <c r="C414" s="11"/>
      <c r="D414" s="11"/>
      <c r="E414" s="8"/>
      <c r="F414" s="34"/>
      <c r="G414" s="20"/>
      <c r="H414" s="20"/>
      <c r="I414" s="8"/>
      <c r="J414" s="8"/>
      <c r="K414" s="8"/>
      <c r="L414" s="20"/>
      <c r="M414" s="20"/>
      <c r="N414" s="20"/>
      <c r="O414" s="49"/>
      <c r="P414" s="49"/>
      <c r="Q414" s="49"/>
      <c r="R414" s="49"/>
      <c r="S414" s="49"/>
      <c r="T414" s="49"/>
      <c r="U414" s="49"/>
      <c r="V414" s="49"/>
      <c r="W414" s="49"/>
    </row>
    <row r="415" spans="1:23" ht="13.2" x14ac:dyDescent="0.25">
      <c r="A415" s="8"/>
      <c r="B415" s="42"/>
      <c r="C415" s="11"/>
      <c r="D415" s="11"/>
      <c r="E415" s="8"/>
      <c r="F415" s="34"/>
      <c r="G415" s="20"/>
      <c r="H415" s="8"/>
      <c r="I415" s="8"/>
      <c r="J415" s="8"/>
      <c r="K415" s="8"/>
      <c r="L415" s="20"/>
      <c r="M415" s="20"/>
      <c r="N415" s="20"/>
      <c r="O415" s="49"/>
      <c r="P415" s="49"/>
      <c r="Q415" s="49"/>
      <c r="R415" s="49"/>
      <c r="S415" s="49"/>
      <c r="T415" s="49"/>
      <c r="U415" s="49"/>
      <c r="V415" s="49"/>
      <c r="W415" s="49"/>
    </row>
    <row r="416" spans="1:23" ht="13.2" x14ac:dyDescent="0.25">
      <c r="A416" s="8"/>
      <c r="B416" s="42"/>
      <c r="C416" s="11"/>
      <c r="D416" s="11"/>
      <c r="E416" s="8"/>
      <c r="F416" s="8"/>
      <c r="G416" s="20"/>
      <c r="H416" s="20"/>
      <c r="I416" s="20"/>
      <c r="J416" s="20"/>
      <c r="K416" s="20"/>
      <c r="L416" s="20"/>
      <c r="M416" s="20"/>
      <c r="N416" s="20"/>
      <c r="O416" s="49"/>
      <c r="P416" s="49"/>
      <c r="Q416" s="49"/>
      <c r="R416" s="49"/>
      <c r="S416" s="49"/>
      <c r="T416" s="49"/>
      <c r="U416" s="49"/>
      <c r="V416" s="49"/>
      <c r="W416" s="49"/>
    </row>
    <row r="417" spans="1:23" ht="13.2" x14ac:dyDescent="0.25">
      <c r="A417" s="8"/>
      <c r="B417" s="42"/>
      <c r="C417" s="11"/>
      <c r="D417" s="11"/>
      <c r="E417" s="8"/>
      <c r="F417" s="20"/>
      <c r="G417" s="20"/>
      <c r="H417" s="20"/>
      <c r="I417" s="20"/>
      <c r="J417" s="20"/>
      <c r="K417" s="20"/>
      <c r="L417" s="20"/>
      <c r="M417" s="20"/>
      <c r="N417" s="20"/>
      <c r="O417" s="49"/>
      <c r="P417" s="49"/>
      <c r="Q417" s="49"/>
      <c r="R417" s="49"/>
      <c r="S417" s="49"/>
      <c r="T417" s="49"/>
      <c r="U417" s="49"/>
      <c r="V417" s="49"/>
      <c r="W417" s="49"/>
    </row>
    <row r="418" spans="1:23" ht="13.2" x14ac:dyDescent="0.25">
      <c r="A418" s="8"/>
      <c r="B418" s="42"/>
      <c r="C418" s="11"/>
      <c r="D418" s="11"/>
      <c r="E418" s="8"/>
      <c r="F418" s="8"/>
      <c r="G418" s="20"/>
      <c r="H418" s="8"/>
      <c r="I418" s="8"/>
      <c r="J418" s="8"/>
      <c r="K418" s="8"/>
      <c r="L418" s="8"/>
      <c r="M418" s="20"/>
      <c r="N418" s="20"/>
      <c r="O418" s="49"/>
      <c r="P418" s="49"/>
      <c r="Q418" s="49"/>
      <c r="R418" s="49"/>
      <c r="S418" s="49"/>
      <c r="T418" s="49"/>
      <c r="U418" s="49"/>
      <c r="V418" s="49"/>
      <c r="W418" s="49"/>
    </row>
    <row r="419" spans="1:23" ht="13.2" x14ac:dyDescent="0.25">
      <c r="A419" s="8"/>
      <c r="B419" s="42"/>
      <c r="C419" s="11"/>
      <c r="D419" s="11"/>
      <c r="E419" s="8"/>
      <c r="F419" s="20"/>
      <c r="G419" s="20"/>
      <c r="H419" s="20"/>
      <c r="I419" s="20"/>
      <c r="J419" s="8"/>
      <c r="K419" s="20"/>
      <c r="L419" s="20"/>
      <c r="M419" s="20"/>
      <c r="N419" s="20"/>
      <c r="O419" s="49"/>
      <c r="P419" s="49"/>
      <c r="Q419" s="49"/>
      <c r="R419" s="49"/>
      <c r="S419" s="49"/>
      <c r="T419" s="49"/>
      <c r="U419" s="49"/>
      <c r="V419" s="49"/>
      <c r="W419" s="49"/>
    </row>
    <row r="420" spans="1:23" ht="13.2" x14ac:dyDescent="0.25">
      <c r="A420" s="8"/>
      <c r="B420" s="42"/>
      <c r="C420" s="11"/>
      <c r="D420" s="11"/>
      <c r="E420" s="8"/>
      <c r="F420" s="34"/>
      <c r="G420" s="20"/>
      <c r="H420" s="20"/>
      <c r="I420" s="20"/>
      <c r="J420" s="20"/>
      <c r="K420" s="8"/>
      <c r="L420" s="20"/>
      <c r="M420" s="20"/>
      <c r="N420" s="20"/>
      <c r="O420" s="49"/>
      <c r="P420" s="49"/>
      <c r="Q420" s="49"/>
      <c r="R420" s="49"/>
      <c r="S420" s="49"/>
      <c r="T420" s="49"/>
      <c r="U420" s="49"/>
      <c r="V420" s="49"/>
      <c r="W420" s="49"/>
    </row>
    <row r="421" spans="1:23" ht="13.2" x14ac:dyDescent="0.25">
      <c r="A421" s="8"/>
      <c r="B421" s="42"/>
      <c r="C421" s="11"/>
      <c r="D421" s="11"/>
      <c r="E421" s="8"/>
      <c r="F421" s="34"/>
      <c r="G421" s="20"/>
      <c r="H421" s="20"/>
      <c r="I421" s="8"/>
      <c r="J421" s="8"/>
      <c r="K421" s="8"/>
      <c r="L421" s="20"/>
      <c r="M421" s="20"/>
      <c r="N421" s="20"/>
      <c r="O421" s="49"/>
      <c r="P421" s="49"/>
      <c r="Q421" s="49"/>
      <c r="R421" s="49"/>
      <c r="S421" s="49"/>
      <c r="T421" s="49"/>
      <c r="U421" s="49"/>
      <c r="V421" s="49"/>
      <c r="W421" s="49"/>
    </row>
    <row r="422" spans="1:23" ht="13.2" x14ac:dyDescent="0.25">
      <c r="A422" s="8"/>
      <c r="B422" s="42"/>
      <c r="C422" s="11"/>
      <c r="D422" s="11"/>
      <c r="E422" s="8"/>
      <c r="F422" s="34"/>
      <c r="G422" s="20"/>
      <c r="H422" s="20"/>
      <c r="I422" s="20"/>
      <c r="J422" s="8"/>
      <c r="K422" s="20"/>
      <c r="L422" s="8"/>
      <c r="M422" s="8"/>
      <c r="N422" s="20"/>
      <c r="O422" s="49"/>
      <c r="P422" s="49"/>
      <c r="Q422" s="49"/>
      <c r="R422" s="49"/>
      <c r="S422" s="49"/>
      <c r="T422" s="49"/>
      <c r="U422" s="49"/>
      <c r="V422" s="49"/>
      <c r="W422" s="49"/>
    </row>
    <row r="423" spans="1:23" ht="13.2" x14ac:dyDescent="0.25">
      <c r="A423" s="8"/>
      <c r="B423" s="42"/>
      <c r="C423" s="11"/>
      <c r="D423" s="11"/>
      <c r="E423" s="8"/>
      <c r="F423" s="34"/>
      <c r="G423" s="20"/>
      <c r="H423" s="20"/>
      <c r="I423" s="20"/>
      <c r="J423" s="20"/>
      <c r="K423" s="20"/>
      <c r="L423" s="20"/>
      <c r="M423" s="20"/>
      <c r="N423" s="20"/>
      <c r="O423" s="49"/>
      <c r="P423" s="49"/>
      <c r="Q423" s="49"/>
      <c r="R423" s="49"/>
      <c r="S423" s="49"/>
      <c r="T423" s="49"/>
      <c r="U423" s="49"/>
      <c r="V423" s="49"/>
      <c r="W423" s="49"/>
    </row>
    <row r="424" spans="1:23" ht="13.2" x14ac:dyDescent="0.25">
      <c r="A424" s="8"/>
      <c r="B424" s="42"/>
      <c r="C424" s="11"/>
      <c r="D424" s="11"/>
      <c r="E424" s="8"/>
      <c r="F424" s="132"/>
      <c r="G424" s="20"/>
      <c r="H424" s="20"/>
      <c r="I424" s="20"/>
      <c r="J424" s="20"/>
      <c r="K424" s="20"/>
      <c r="L424" s="20"/>
      <c r="M424" s="20"/>
      <c r="N424" s="20"/>
      <c r="O424" s="49"/>
      <c r="P424" s="49"/>
      <c r="Q424" s="49"/>
      <c r="R424" s="49"/>
      <c r="S424" s="49"/>
      <c r="T424" s="49"/>
      <c r="U424" s="49"/>
      <c r="V424" s="49"/>
      <c r="W424" s="49"/>
    </row>
    <row r="425" spans="1:23" ht="13.2" x14ac:dyDescent="0.25">
      <c r="A425" s="8"/>
      <c r="B425" s="42"/>
      <c r="C425" s="11"/>
      <c r="D425" s="11"/>
      <c r="E425" s="8"/>
      <c r="F425" s="34"/>
      <c r="G425" s="20"/>
      <c r="H425" s="20"/>
      <c r="I425" s="20"/>
      <c r="J425" s="20"/>
      <c r="K425" s="20"/>
      <c r="L425" s="20"/>
      <c r="M425" s="20"/>
      <c r="N425" s="20"/>
      <c r="O425" s="49"/>
      <c r="P425" s="49"/>
      <c r="Q425" s="49"/>
      <c r="R425" s="49"/>
      <c r="S425" s="49"/>
      <c r="T425" s="49"/>
      <c r="U425" s="49"/>
      <c r="V425" s="49"/>
      <c r="W425" s="49"/>
    </row>
    <row r="426" spans="1:23" ht="13.2" x14ac:dyDescent="0.25">
      <c r="A426" s="8"/>
      <c r="B426" s="42"/>
      <c r="C426" s="11"/>
      <c r="D426" s="11"/>
      <c r="E426" s="8"/>
      <c r="F426" s="132"/>
      <c r="G426" s="20"/>
      <c r="H426" s="20"/>
      <c r="I426" s="20"/>
      <c r="J426" s="20"/>
      <c r="K426" s="20"/>
      <c r="L426" s="20"/>
      <c r="M426" s="20"/>
      <c r="N426" s="20"/>
      <c r="O426" s="49"/>
      <c r="P426" s="49"/>
      <c r="Q426" s="49"/>
      <c r="R426" s="49"/>
      <c r="S426" s="49"/>
      <c r="T426" s="49"/>
      <c r="U426" s="49"/>
      <c r="V426" s="49"/>
      <c r="W426" s="49"/>
    </row>
    <row r="427" spans="1:23" ht="13.2" x14ac:dyDescent="0.25">
      <c r="A427" s="8"/>
      <c r="B427" s="42"/>
      <c r="C427" s="11"/>
      <c r="D427" s="11"/>
      <c r="E427" s="8"/>
      <c r="F427" s="132"/>
      <c r="G427" s="20"/>
      <c r="H427" s="20"/>
      <c r="I427" s="20"/>
      <c r="J427" s="20"/>
      <c r="K427" s="20"/>
      <c r="L427" s="20"/>
      <c r="M427" s="20"/>
      <c r="N427" s="20"/>
      <c r="O427" s="49"/>
      <c r="P427" s="49"/>
      <c r="Q427" s="49"/>
      <c r="R427" s="49"/>
      <c r="S427" s="49"/>
      <c r="T427" s="49"/>
      <c r="U427" s="49"/>
      <c r="V427" s="49"/>
      <c r="W427" s="49"/>
    </row>
    <row r="428" spans="1:23" ht="13.2" x14ac:dyDescent="0.25">
      <c r="A428" s="8"/>
      <c r="B428" s="42"/>
      <c r="C428" s="11"/>
      <c r="D428" s="11"/>
      <c r="E428" s="8"/>
      <c r="F428" s="132"/>
      <c r="G428" s="20"/>
      <c r="H428" s="20"/>
      <c r="I428" s="20"/>
      <c r="J428" s="20"/>
      <c r="K428" s="20"/>
      <c r="L428" s="20"/>
      <c r="M428" s="20"/>
      <c r="N428" s="20"/>
      <c r="O428" s="49"/>
      <c r="P428" s="49"/>
      <c r="Q428" s="49"/>
      <c r="R428" s="49"/>
      <c r="S428" s="49"/>
      <c r="T428" s="49"/>
      <c r="U428" s="49"/>
      <c r="V428" s="49"/>
      <c r="W428" s="49"/>
    </row>
    <row r="429" spans="1:23" ht="13.2" x14ac:dyDescent="0.25">
      <c r="A429" s="8"/>
      <c r="B429" s="42"/>
      <c r="C429" s="11"/>
      <c r="D429" s="11"/>
      <c r="E429" s="8"/>
      <c r="F429" s="34"/>
      <c r="G429" s="20"/>
      <c r="H429" s="8"/>
      <c r="I429" s="8"/>
      <c r="J429" s="8"/>
      <c r="K429" s="8"/>
      <c r="L429" s="8"/>
      <c r="M429" s="8"/>
      <c r="N429" s="20"/>
      <c r="O429" s="49"/>
      <c r="P429" s="49"/>
      <c r="Q429" s="49"/>
      <c r="R429" s="49"/>
      <c r="S429" s="49"/>
      <c r="T429" s="49"/>
      <c r="U429" s="49"/>
      <c r="V429" s="49"/>
      <c r="W429" s="49"/>
    </row>
    <row r="430" spans="1:23" ht="13.2" x14ac:dyDescent="0.25">
      <c r="A430" s="8"/>
      <c r="B430" s="42"/>
      <c r="C430" s="11"/>
      <c r="D430" s="11"/>
      <c r="E430" s="8"/>
      <c r="F430" s="132"/>
      <c r="G430" s="20"/>
      <c r="H430" s="20"/>
      <c r="I430" s="20"/>
      <c r="J430" s="20"/>
      <c r="K430" s="20"/>
      <c r="L430" s="20"/>
      <c r="M430" s="20"/>
      <c r="N430" s="20"/>
      <c r="O430" s="49"/>
      <c r="P430" s="49"/>
      <c r="Q430" s="49"/>
      <c r="R430" s="49"/>
      <c r="S430" s="49"/>
      <c r="T430" s="49"/>
      <c r="U430" s="49"/>
      <c r="V430" s="49"/>
      <c r="W430" s="49"/>
    </row>
    <row r="431" spans="1:23" ht="13.2" x14ac:dyDescent="0.25">
      <c r="A431" s="8"/>
      <c r="B431" s="42"/>
      <c r="C431" s="11"/>
      <c r="D431" s="11"/>
      <c r="E431" s="8"/>
      <c r="F431" s="132"/>
      <c r="G431" s="20"/>
      <c r="H431" s="20"/>
      <c r="I431" s="20"/>
      <c r="J431" s="20"/>
      <c r="K431" s="20"/>
      <c r="L431" s="20"/>
      <c r="M431" s="20"/>
      <c r="N431" s="20"/>
      <c r="O431" s="49"/>
      <c r="P431" s="49"/>
      <c r="Q431" s="49"/>
      <c r="R431" s="49"/>
      <c r="S431" s="49"/>
      <c r="T431" s="49"/>
      <c r="U431" s="49"/>
      <c r="V431" s="49"/>
      <c r="W431" s="49"/>
    </row>
    <row r="432" spans="1:23" ht="13.2" x14ac:dyDescent="0.25">
      <c r="A432" s="8"/>
      <c r="B432" s="42"/>
      <c r="C432" s="11"/>
      <c r="D432" s="11"/>
      <c r="E432" s="8"/>
      <c r="F432" s="132"/>
      <c r="G432" s="20"/>
      <c r="H432" s="20"/>
      <c r="I432" s="20"/>
      <c r="J432" s="20"/>
      <c r="K432" s="20"/>
      <c r="L432" s="20"/>
      <c r="M432" s="20"/>
      <c r="N432" s="20"/>
      <c r="O432" s="49"/>
      <c r="P432" s="49"/>
      <c r="Q432" s="49"/>
      <c r="R432" s="49"/>
      <c r="S432" s="49"/>
      <c r="T432" s="49"/>
      <c r="U432" s="49"/>
      <c r="V432" s="49"/>
      <c r="W432" s="49"/>
    </row>
    <row r="433" spans="1:23" ht="13.2" x14ac:dyDescent="0.25">
      <c r="A433" s="8"/>
      <c r="B433" s="42"/>
      <c r="C433" s="11"/>
      <c r="D433" s="11"/>
      <c r="E433" s="8"/>
      <c r="F433" s="36"/>
      <c r="G433" s="36"/>
      <c r="H433" s="36"/>
      <c r="I433" s="134"/>
      <c r="J433" s="134"/>
      <c r="K433" s="134"/>
      <c r="L433" s="134"/>
      <c r="M433" s="134"/>
      <c r="N433" s="134"/>
      <c r="O433" s="49"/>
      <c r="P433" s="49"/>
      <c r="Q433" s="49"/>
      <c r="R433" s="49"/>
      <c r="S433" s="49"/>
      <c r="T433" s="49"/>
      <c r="U433" s="49"/>
      <c r="V433" s="49"/>
      <c r="W433" s="49"/>
    </row>
    <row r="434" spans="1:23" ht="13.2" x14ac:dyDescent="0.25">
      <c r="A434" s="8"/>
      <c r="B434" s="42"/>
      <c r="C434" s="11"/>
      <c r="D434" s="11"/>
      <c r="E434" s="8"/>
      <c r="F434" s="36"/>
      <c r="G434" s="36"/>
      <c r="H434" s="36"/>
      <c r="I434" s="134"/>
      <c r="J434" s="134"/>
      <c r="K434" s="134"/>
      <c r="L434" s="134"/>
      <c r="M434" s="134"/>
      <c r="N434" s="134"/>
      <c r="O434" s="49"/>
      <c r="P434" s="49"/>
      <c r="Q434" s="49"/>
      <c r="R434" s="49"/>
      <c r="S434" s="49"/>
      <c r="T434" s="49"/>
      <c r="U434" s="49"/>
      <c r="V434" s="49"/>
      <c r="W434" s="49"/>
    </row>
    <row r="435" spans="1:23" ht="13.2" x14ac:dyDescent="0.25">
      <c r="A435" s="8"/>
      <c r="B435" s="42"/>
      <c r="C435" s="11"/>
      <c r="D435" s="11"/>
      <c r="E435" s="8"/>
      <c r="F435" s="134"/>
      <c r="G435" s="36"/>
      <c r="H435" s="36"/>
      <c r="I435" s="36"/>
      <c r="J435" s="36"/>
      <c r="K435" s="36"/>
      <c r="L435" s="36"/>
      <c r="M435" s="36"/>
      <c r="N435" s="36"/>
      <c r="O435" s="49"/>
      <c r="P435" s="49"/>
      <c r="Q435" s="49"/>
      <c r="R435" s="49"/>
      <c r="S435" s="49"/>
      <c r="T435" s="49"/>
      <c r="U435" s="49"/>
      <c r="V435" s="49"/>
      <c r="W435" s="49"/>
    </row>
    <row r="436" spans="1:23" ht="13.2" x14ac:dyDescent="0.25">
      <c r="A436" s="8"/>
      <c r="B436" s="42"/>
      <c r="C436" s="11"/>
      <c r="D436" s="11"/>
      <c r="E436" s="8"/>
      <c r="F436" s="134"/>
      <c r="G436" s="36"/>
      <c r="H436" s="36"/>
      <c r="I436" s="36"/>
      <c r="J436" s="36"/>
      <c r="K436" s="36"/>
      <c r="L436" s="36"/>
      <c r="M436" s="36"/>
      <c r="N436" s="36"/>
      <c r="O436" s="49"/>
      <c r="P436" s="49"/>
      <c r="Q436" s="49"/>
      <c r="R436" s="49"/>
      <c r="S436" s="49"/>
      <c r="T436" s="49"/>
      <c r="U436" s="49"/>
      <c r="V436" s="49"/>
      <c r="W436" s="49"/>
    </row>
    <row r="437" spans="1:23" ht="13.2" x14ac:dyDescent="0.25">
      <c r="A437" s="122"/>
      <c r="B437" s="46"/>
      <c r="C437" s="47"/>
      <c r="D437" s="47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 spans="1:23" ht="13.2" x14ac:dyDescent="0.25">
      <c r="A438" s="122"/>
      <c r="B438" s="4"/>
      <c r="C438" s="6"/>
      <c r="D438" s="6"/>
      <c r="E438" s="3"/>
      <c r="F438" s="133"/>
      <c r="G438" s="133"/>
      <c r="H438" s="133"/>
      <c r="I438" s="133"/>
      <c r="J438" s="133"/>
      <c r="K438" s="133"/>
      <c r="L438" s="133"/>
      <c r="M438" s="133"/>
      <c r="N438" s="133"/>
      <c r="O438" s="49"/>
      <c r="P438" s="49"/>
      <c r="Q438" s="49"/>
      <c r="R438" s="49"/>
      <c r="S438" s="49"/>
      <c r="T438" s="49"/>
      <c r="U438" s="49"/>
      <c r="V438" s="49"/>
      <c r="W438" s="49"/>
    </row>
    <row r="439" spans="1:23" ht="13.2" x14ac:dyDescent="0.25">
      <c r="A439" s="122"/>
      <c r="B439" s="42"/>
      <c r="C439" s="11"/>
      <c r="D439" s="11"/>
      <c r="E439" s="8"/>
      <c r="F439" s="20"/>
      <c r="G439" s="20"/>
      <c r="H439" s="20"/>
      <c r="I439" s="20"/>
      <c r="J439" s="20"/>
      <c r="K439" s="20"/>
      <c r="L439" s="20"/>
      <c r="M439" s="20"/>
      <c r="N439" s="20"/>
      <c r="O439" s="49"/>
      <c r="P439" s="49"/>
      <c r="Q439" s="49"/>
      <c r="R439" s="49"/>
      <c r="S439" s="49"/>
      <c r="T439" s="49"/>
      <c r="U439" s="49"/>
      <c r="V439" s="49"/>
      <c r="W439" s="49"/>
    </row>
    <row r="440" spans="1:23" ht="13.2" x14ac:dyDescent="0.25">
      <c r="A440" s="122"/>
      <c r="B440" s="42"/>
      <c r="C440" s="53"/>
      <c r="D440" s="53"/>
      <c r="E440" s="8"/>
      <c r="F440" s="132"/>
      <c r="G440" s="34"/>
      <c r="H440" s="34"/>
      <c r="I440" s="34"/>
      <c r="J440" s="34"/>
      <c r="K440" s="34"/>
      <c r="L440" s="34"/>
      <c r="M440" s="34"/>
      <c r="N440" s="34"/>
      <c r="O440" s="49"/>
      <c r="P440" s="49"/>
      <c r="Q440" s="49"/>
      <c r="R440" s="49"/>
      <c r="S440" s="49"/>
      <c r="T440" s="49"/>
      <c r="U440" s="49"/>
      <c r="V440" s="49"/>
      <c r="W440" s="49"/>
    </row>
    <row r="441" spans="1:23" ht="13.2" x14ac:dyDescent="0.25">
      <c r="A441" s="122"/>
      <c r="B441" s="42"/>
      <c r="C441" s="11"/>
      <c r="D441" s="11"/>
      <c r="E441" s="8"/>
      <c r="F441" s="34"/>
      <c r="G441" s="20"/>
      <c r="H441" s="34"/>
      <c r="I441" s="132"/>
      <c r="J441" s="34"/>
      <c r="K441" s="132"/>
      <c r="L441" s="132"/>
      <c r="M441" s="34"/>
      <c r="N441" s="34"/>
      <c r="O441" s="49"/>
      <c r="P441" s="49"/>
      <c r="Q441" s="49"/>
      <c r="R441" s="49"/>
      <c r="S441" s="49"/>
      <c r="T441" s="49"/>
      <c r="U441" s="49"/>
      <c r="V441" s="49"/>
      <c r="W441" s="49"/>
    </row>
    <row r="442" spans="1:23" ht="13.2" x14ac:dyDescent="0.25">
      <c r="A442" s="122"/>
      <c r="B442" s="42"/>
      <c r="C442" s="11"/>
      <c r="D442" s="11"/>
      <c r="E442" s="8"/>
      <c r="F442" s="34"/>
      <c r="G442" s="20"/>
      <c r="H442" s="34"/>
      <c r="I442" s="132"/>
      <c r="J442" s="132"/>
      <c r="K442" s="34"/>
      <c r="L442" s="34"/>
      <c r="M442" s="34"/>
      <c r="N442" s="34"/>
      <c r="O442" s="49"/>
      <c r="P442" s="49"/>
      <c r="Q442" s="49"/>
      <c r="R442" s="49"/>
      <c r="S442" s="49"/>
      <c r="T442" s="49"/>
      <c r="U442" s="49"/>
      <c r="V442" s="49"/>
      <c r="W442" s="49"/>
    </row>
    <row r="443" spans="1:23" ht="13.2" x14ac:dyDescent="0.25">
      <c r="A443" s="122"/>
      <c r="B443" s="42"/>
      <c r="C443" s="11"/>
      <c r="D443" s="11"/>
      <c r="E443" s="8"/>
      <c r="F443" s="34"/>
      <c r="G443" s="20"/>
      <c r="H443" s="34"/>
      <c r="I443" s="34"/>
      <c r="J443" s="132"/>
      <c r="K443" s="34"/>
      <c r="L443" s="34"/>
      <c r="M443" s="34"/>
      <c r="N443" s="34"/>
      <c r="O443" s="49"/>
      <c r="P443" s="49"/>
      <c r="Q443" s="49"/>
      <c r="R443" s="49"/>
      <c r="S443" s="49"/>
      <c r="T443" s="49"/>
      <c r="U443" s="49"/>
      <c r="V443" s="49"/>
      <c r="W443" s="49"/>
    </row>
    <row r="444" spans="1:23" ht="13.2" x14ac:dyDescent="0.25">
      <c r="A444" s="122"/>
      <c r="B444" s="42"/>
      <c r="C444" s="11"/>
      <c r="D444" s="11"/>
      <c r="E444" s="8"/>
      <c r="F444" s="34"/>
      <c r="G444" s="20"/>
      <c r="H444" s="34"/>
      <c r="I444" s="34"/>
      <c r="J444" s="132"/>
      <c r="K444" s="132"/>
      <c r="L444" s="132"/>
      <c r="M444" s="34"/>
      <c r="N444" s="34"/>
      <c r="O444" s="49"/>
      <c r="P444" s="49"/>
      <c r="Q444" s="49"/>
      <c r="R444" s="49"/>
      <c r="S444" s="49"/>
      <c r="T444" s="49"/>
      <c r="U444" s="49"/>
      <c r="V444" s="49"/>
      <c r="W444" s="49"/>
    </row>
    <row r="445" spans="1:23" ht="13.2" x14ac:dyDescent="0.25">
      <c r="A445" s="122"/>
      <c r="B445" s="42"/>
      <c r="C445" s="11"/>
      <c r="D445" s="11"/>
      <c r="E445" s="8"/>
      <c r="F445" s="34"/>
      <c r="G445" s="20"/>
      <c r="H445" s="34"/>
      <c r="I445" s="34"/>
      <c r="J445" s="34"/>
      <c r="K445" s="34"/>
      <c r="L445" s="132"/>
      <c r="M445" s="132"/>
      <c r="N445" s="132"/>
      <c r="O445" s="49"/>
      <c r="P445" s="49"/>
      <c r="Q445" s="49"/>
      <c r="R445" s="49"/>
      <c r="S445" s="49"/>
      <c r="T445" s="49"/>
      <c r="U445" s="49"/>
      <c r="V445" s="49"/>
      <c r="W445" s="49"/>
    </row>
    <row r="446" spans="1:23" ht="13.2" x14ac:dyDescent="0.25">
      <c r="A446" s="122"/>
      <c r="B446" s="42"/>
      <c r="C446" s="11"/>
      <c r="D446" s="11"/>
      <c r="E446" s="8"/>
      <c r="F446" s="8"/>
      <c r="G446" s="20"/>
      <c r="H446" s="34"/>
      <c r="I446" s="34"/>
      <c r="J446" s="34"/>
      <c r="K446" s="34"/>
      <c r="L446" s="34"/>
      <c r="M446" s="34"/>
      <c r="N446" s="34"/>
      <c r="O446" s="49"/>
      <c r="P446" s="49"/>
      <c r="Q446" s="49"/>
      <c r="R446" s="49"/>
      <c r="S446" s="49"/>
      <c r="T446" s="49"/>
      <c r="U446" s="49"/>
      <c r="V446" s="49"/>
      <c r="W446" s="49"/>
    </row>
    <row r="447" spans="1:23" ht="13.2" x14ac:dyDescent="0.25">
      <c r="A447" s="122"/>
      <c r="B447" s="42"/>
      <c r="C447" s="11"/>
      <c r="D447" s="11"/>
      <c r="E447" s="8"/>
      <c r="F447" s="8"/>
      <c r="G447" s="20"/>
      <c r="H447" s="34"/>
      <c r="I447" s="34"/>
      <c r="J447" s="34"/>
      <c r="K447" s="34"/>
      <c r="L447" s="34"/>
      <c r="M447" s="34"/>
      <c r="N447" s="34"/>
      <c r="O447" s="49"/>
      <c r="P447" s="49"/>
      <c r="Q447" s="49"/>
      <c r="R447" s="49"/>
      <c r="S447" s="49"/>
      <c r="T447" s="49"/>
      <c r="U447" s="49"/>
      <c r="V447" s="49"/>
      <c r="W447" s="49"/>
    </row>
    <row r="448" spans="1:23" ht="13.2" x14ac:dyDescent="0.25">
      <c r="A448" s="122"/>
      <c r="B448" s="42"/>
      <c r="C448" s="11"/>
      <c r="D448" s="11"/>
      <c r="E448" s="8"/>
      <c r="F448" s="34"/>
      <c r="G448" s="20"/>
      <c r="H448" s="34"/>
      <c r="I448" s="34"/>
      <c r="J448" s="34"/>
      <c r="K448" s="34"/>
      <c r="L448" s="34"/>
      <c r="M448" s="34"/>
      <c r="N448" s="34"/>
      <c r="O448" s="49"/>
      <c r="P448" s="49"/>
      <c r="Q448" s="49"/>
      <c r="R448" s="49"/>
      <c r="S448" s="49"/>
      <c r="T448" s="49"/>
      <c r="U448" s="49"/>
      <c r="V448" s="49"/>
      <c r="W448" s="49"/>
    </row>
    <row r="449" spans="1:23" ht="13.2" x14ac:dyDescent="0.25">
      <c r="A449" s="122"/>
      <c r="B449" s="42"/>
      <c r="C449" s="11"/>
      <c r="D449" s="11"/>
      <c r="E449" s="8"/>
      <c r="F449" s="8"/>
      <c r="G449" s="20"/>
      <c r="H449" s="34"/>
      <c r="I449" s="34"/>
      <c r="J449" s="34"/>
      <c r="K449" s="34"/>
      <c r="L449" s="34"/>
      <c r="M449" s="34"/>
      <c r="N449" s="34"/>
      <c r="O449" s="49"/>
      <c r="P449" s="49"/>
      <c r="Q449" s="49"/>
      <c r="R449" s="49"/>
      <c r="S449" s="49"/>
      <c r="T449" s="49"/>
      <c r="U449" s="49"/>
      <c r="V449" s="49"/>
      <c r="W449" s="49"/>
    </row>
    <row r="450" spans="1:23" ht="13.2" x14ac:dyDescent="0.25">
      <c r="A450" s="122"/>
      <c r="B450" s="42"/>
      <c r="C450" s="11"/>
      <c r="D450" s="11"/>
      <c r="E450" s="8"/>
      <c r="F450" s="8"/>
      <c r="G450" s="20"/>
      <c r="H450" s="34"/>
      <c r="I450" s="34"/>
      <c r="J450" s="34"/>
      <c r="K450" s="34"/>
      <c r="L450" s="34"/>
      <c r="M450" s="34"/>
      <c r="N450" s="34"/>
      <c r="O450" s="49"/>
      <c r="P450" s="49"/>
      <c r="Q450" s="49"/>
      <c r="R450" s="49"/>
      <c r="S450" s="49"/>
      <c r="T450" s="49"/>
      <c r="U450" s="49"/>
      <c r="V450" s="49"/>
      <c r="W450" s="49"/>
    </row>
    <row r="451" spans="1:23" ht="13.2" x14ac:dyDescent="0.25">
      <c r="A451" s="122"/>
      <c r="B451" s="42"/>
      <c r="C451" s="11"/>
      <c r="D451" s="11"/>
      <c r="E451" s="8"/>
      <c r="F451" s="34"/>
      <c r="G451" s="20"/>
      <c r="H451" s="132"/>
      <c r="I451" s="132"/>
      <c r="J451" s="132"/>
      <c r="K451" s="34"/>
      <c r="L451" s="34"/>
      <c r="M451" s="34"/>
      <c r="N451" s="34"/>
      <c r="O451" s="49"/>
      <c r="P451" s="49"/>
      <c r="Q451" s="49"/>
      <c r="R451" s="49"/>
      <c r="S451" s="49"/>
      <c r="T451" s="49"/>
      <c r="U451" s="49"/>
      <c r="V451" s="49"/>
      <c r="W451" s="49"/>
    </row>
    <row r="452" spans="1:23" ht="13.2" x14ac:dyDescent="0.25">
      <c r="A452" s="122"/>
      <c r="B452" s="42"/>
      <c r="C452" s="11"/>
      <c r="D452" s="11"/>
      <c r="E452" s="8"/>
      <c r="F452" s="20"/>
      <c r="G452" s="20"/>
      <c r="H452" s="20"/>
      <c r="I452" s="8"/>
      <c r="J452" s="8"/>
      <c r="K452" s="20"/>
      <c r="L452" s="8"/>
      <c r="M452" s="20"/>
      <c r="N452" s="34"/>
      <c r="O452" s="49"/>
      <c r="P452" s="49"/>
      <c r="Q452" s="49"/>
      <c r="R452" s="49"/>
      <c r="S452" s="49"/>
      <c r="T452" s="49"/>
      <c r="U452" s="49"/>
      <c r="V452" s="49"/>
      <c r="W452" s="49"/>
    </row>
    <row r="453" spans="1:23" ht="13.2" x14ac:dyDescent="0.25">
      <c r="A453" s="122"/>
      <c r="B453" s="42"/>
      <c r="C453" s="11"/>
      <c r="D453" s="11"/>
      <c r="E453" s="8"/>
      <c r="F453" s="34"/>
      <c r="G453" s="20"/>
      <c r="H453" s="34"/>
      <c r="I453" s="34"/>
      <c r="J453" s="34"/>
      <c r="K453" s="132"/>
      <c r="L453" s="132"/>
      <c r="M453" s="34"/>
      <c r="N453" s="34"/>
      <c r="O453" s="49"/>
      <c r="P453" s="49"/>
      <c r="Q453" s="49"/>
      <c r="R453" s="49"/>
      <c r="S453" s="49"/>
      <c r="T453" s="49"/>
      <c r="U453" s="49"/>
      <c r="V453" s="49"/>
      <c r="W453" s="49"/>
    </row>
    <row r="454" spans="1:23" ht="13.2" x14ac:dyDescent="0.25">
      <c r="A454" s="122"/>
      <c r="B454" s="42"/>
      <c r="C454" s="11"/>
      <c r="D454" s="11"/>
      <c r="E454" s="8"/>
      <c r="F454" s="34"/>
      <c r="G454" s="20"/>
      <c r="H454" s="34"/>
      <c r="I454" s="34"/>
      <c r="J454" s="34"/>
      <c r="K454" s="132"/>
      <c r="L454" s="132"/>
      <c r="M454" s="34"/>
      <c r="N454" s="34"/>
      <c r="O454" s="49"/>
      <c r="P454" s="49"/>
      <c r="Q454" s="49"/>
      <c r="R454" s="49"/>
      <c r="S454" s="49"/>
      <c r="T454" s="49"/>
      <c r="U454" s="49"/>
      <c r="V454" s="49"/>
      <c r="W454" s="49"/>
    </row>
    <row r="455" spans="1:23" ht="13.2" x14ac:dyDescent="0.25">
      <c r="A455" s="122"/>
      <c r="B455" s="42"/>
      <c r="C455" s="11"/>
      <c r="D455" s="11"/>
      <c r="E455" s="8"/>
      <c r="F455" s="8"/>
      <c r="G455" s="20"/>
      <c r="H455" s="34"/>
      <c r="I455" s="34"/>
      <c r="J455" s="34"/>
      <c r="K455" s="34"/>
      <c r="L455" s="34"/>
      <c r="M455" s="34"/>
      <c r="N455" s="34"/>
      <c r="O455" s="49"/>
      <c r="P455" s="49"/>
      <c r="Q455" s="49"/>
      <c r="R455" s="49"/>
      <c r="S455" s="49"/>
      <c r="T455" s="49"/>
      <c r="U455" s="49"/>
      <c r="V455" s="49"/>
      <c r="W455" s="49"/>
    </row>
    <row r="456" spans="1:23" ht="13.2" x14ac:dyDescent="0.25">
      <c r="A456" s="122"/>
      <c r="B456" s="42"/>
      <c r="C456" s="11"/>
      <c r="D456" s="11"/>
      <c r="E456" s="8"/>
      <c r="F456" s="34"/>
      <c r="G456" s="20"/>
      <c r="H456" s="34"/>
      <c r="I456" s="34"/>
      <c r="J456" s="132"/>
      <c r="K456" s="132"/>
      <c r="L456" s="132"/>
      <c r="M456" s="34"/>
      <c r="N456" s="34"/>
      <c r="O456" s="49"/>
      <c r="P456" s="49"/>
      <c r="Q456" s="49"/>
      <c r="R456" s="49"/>
      <c r="S456" s="49"/>
      <c r="T456" s="49"/>
      <c r="U456" s="49"/>
      <c r="V456" s="49"/>
      <c r="W456" s="49"/>
    </row>
    <row r="457" spans="1:23" ht="13.2" x14ac:dyDescent="0.25">
      <c r="A457" s="122"/>
      <c r="B457" s="42"/>
      <c r="C457" s="11"/>
      <c r="D457" s="11"/>
      <c r="E457" s="8"/>
      <c r="F457" s="34"/>
      <c r="G457" s="20"/>
      <c r="H457" s="34"/>
      <c r="I457" s="132"/>
      <c r="J457" s="132"/>
      <c r="K457" s="132"/>
      <c r="L457" s="132"/>
      <c r="M457" s="34"/>
      <c r="N457" s="34"/>
      <c r="O457" s="49"/>
      <c r="P457" s="49"/>
      <c r="Q457" s="49"/>
      <c r="R457" s="49"/>
      <c r="S457" s="49"/>
      <c r="T457" s="49"/>
      <c r="U457" s="49"/>
      <c r="V457" s="49"/>
      <c r="W457" s="49"/>
    </row>
    <row r="458" spans="1:23" ht="13.2" x14ac:dyDescent="0.25">
      <c r="A458" s="122"/>
      <c r="B458" s="42"/>
      <c r="C458" s="11"/>
      <c r="D458" s="11"/>
      <c r="E458" s="8"/>
      <c r="F458" s="34"/>
      <c r="G458" s="20"/>
      <c r="H458" s="34"/>
      <c r="I458" s="34"/>
      <c r="J458" s="34"/>
      <c r="K458" s="34"/>
      <c r="L458" s="34"/>
      <c r="M458" s="34"/>
      <c r="N458" s="34"/>
      <c r="O458" s="49"/>
      <c r="P458" s="49"/>
      <c r="Q458" s="49"/>
      <c r="R458" s="49"/>
      <c r="S458" s="49"/>
      <c r="T458" s="49"/>
      <c r="U458" s="49"/>
      <c r="V458" s="49"/>
      <c r="W458" s="49"/>
    </row>
    <row r="459" spans="1:23" ht="13.2" x14ac:dyDescent="0.25">
      <c r="A459" s="122"/>
      <c r="B459" s="42"/>
      <c r="C459" s="11"/>
      <c r="D459" s="11"/>
      <c r="E459" s="8"/>
      <c r="F459" s="20"/>
      <c r="G459" s="20"/>
      <c r="H459" s="20"/>
      <c r="I459" s="34"/>
      <c r="J459" s="20"/>
      <c r="K459" s="20"/>
      <c r="L459" s="20"/>
      <c r="M459" s="20"/>
      <c r="N459" s="20"/>
      <c r="O459" s="49"/>
      <c r="P459" s="49"/>
      <c r="Q459" s="49"/>
      <c r="R459" s="49"/>
      <c r="S459" s="49"/>
      <c r="T459" s="49"/>
      <c r="U459" s="49"/>
      <c r="V459" s="49"/>
      <c r="W459" s="49"/>
    </row>
    <row r="460" spans="1:23" ht="13.2" x14ac:dyDescent="0.25">
      <c r="A460" s="122"/>
      <c r="B460" s="42"/>
      <c r="C460" s="11"/>
      <c r="D460" s="11"/>
      <c r="E460" s="8"/>
      <c r="F460" s="8"/>
      <c r="G460" s="20"/>
      <c r="H460" s="20"/>
      <c r="I460" s="34"/>
      <c r="J460" s="20"/>
      <c r="K460" s="20"/>
      <c r="L460" s="20"/>
      <c r="M460" s="20"/>
      <c r="N460" s="20"/>
      <c r="O460" s="49"/>
      <c r="P460" s="49"/>
      <c r="Q460" s="49"/>
      <c r="R460" s="49"/>
      <c r="S460" s="49"/>
      <c r="T460" s="49"/>
      <c r="U460" s="49"/>
      <c r="V460" s="49"/>
      <c r="W460" s="49"/>
    </row>
    <row r="461" spans="1:23" ht="13.2" x14ac:dyDescent="0.25">
      <c r="A461" s="122"/>
      <c r="B461" s="42"/>
      <c r="C461" s="11"/>
      <c r="D461" s="11"/>
      <c r="E461" s="8"/>
      <c r="F461" s="20"/>
      <c r="G461" s="20"/>
      <c r="H461" s="34"/>
      <c r="I461" s="132"/>
      <c r="J461" s="132"/>
      <c r="K461" s="132"/>
      <c r="L461" s="132"/>
      <c r="M461" s="34"/>
      <c r="N461" s="20"/>
      <c r="O461" s="49"/>
      <c r="P461" s="49"/>
      <c r="Q461" s="49"/>
      <c r="R461" s="49"/>
      <c r="S461" s="49"/>
      <c r="T461" s="49"/>
      <c r="U461" s="49"/>
      <c r="V461" s="49"/>
      <c r="W461" s="49"/>
    </row>
    <row r="462" spans="1:23" ht="13.2" x14ac:dyDescent="0.25">
      <c r="A462" s="122"/>
      <c r="B462" s="42"/>
      <c r="C462" s="11"/>
      <c r="D462" s="11"/>
      <c r="E462" s="8"/>
      <c r="F462" s="20"/>
      <c r="G462" s="20"/>
      <c r="H462" s="34"/>
      <c r="I462" s="132"/>
      <c r="J462" s="132"/>
      <c r="K462" s="132"/>
      <c r="L462" s="132"/>
      <c r="M462" s="34"/>
      <c r="N462" s="20"/>
      <c r="O462" s="49"/>
      <c r="P462" s="49"/>
      <c r="Q462" s="49"/>
      <c r="R462" s="49"/>
      <c r="S462" s="49"/>
      <c r="T462" s="49"/>
      <c r="U462" s="49"/>
      <c r="V462" s="49"/>
      <c r="W462" s="49"/>
    </row>
    <row r="463" spans="1:23" ht="13.2" x14ac:dyDescent="0.25">
      <c r="A463" s="122"/>
      <c r="B463" s="42"/>
      <c r="C463" s="11"/>
      <c r="D463" s="11"/>
      <c r="E463" s="8"/>
      <c r="F463" s="20"/>
      <c r="G463" s="20"/>
      <c r="H463" s="34"/>
      <c r="I463" s="132"/>
      <c r="J463" s="132"/>
      <c r="K463" s="132"/>
      <c r="L463" s="34"/>
      <c r="M463" s="20"/>
      <c r="N463" s="20"/>
      <c r="O463" s="49"/>
      <c r="P463" s="49"/>
      <c r="Q463" s="49"/>
      <c r="R463" s="49"/>
      <c r="S463" s="49"/>
      <c r="T463" s="49"/>
      <c r="U463" s="49"/>
      <c r="V463" s="49"/>
      <c r="W463" s="49"/>
    </row>
    <row r="464" spans="1:23" ht="13.2" x14ac:dyDescent="0.25">
      <c r="A464" s="122"/>
      <c r="B464" s="42"/>
      <c r="C464" s="11"/>
      <c r="D464" s="11"/>
      <c r="E464" s="8"/>
      <c r="F464" s="20"/>
      <c r="G464" s="20"/>
      <c r="H464" s="132"/>
      <c r="I464" s="132"/>
      <c r="J464" s="132"/>
      <c r="K464" s="132"/>
      <c r="L464" s="132"/>
      <c r="M464" s="20"/>
      <c r="N464" s="20"/>
      <c r="O464" s="49"/>
      <c r="P464" s="49"/>
      <c r="Q464" s="49"/>
      <c r="R464" s="49"/>
      <c r="S464" s="49"/>
      <c r="T464" s="49"/>
      <c r="U464" s="49"/>
      <c r="V464" s="49"/>
      <c r="W464" s="49"/>
    </row>
    <row r="465" spans="1:23" ht="13.2" x14ac:dyDescent="0.25">
      <c r="A465" s="122"/>
      <c r="B465" s="42"/>
      <c r="C465" s="11"/>
      <c r="D465" s="11"/>
      <c r="E465" s="8"/>
      <c r="F465" s="20"/>
      <c r="G465" s="20"/>
      <c r="H465" s="8"/>
      <c r="I465" s="8"/>
      <c r="J465" s="8"/>
      <c r="K465" s="8"/>
      <c r="L465" s="8"/>
      <c r="M465" s="20"/>
      <c r="N465" s="20"/>
      <c r="O465" s="49"/>
      <c r="P465" s="49"/>
      <c r="Q465" s="49"/>
      <c r="R465" s="49"/>
      <c r="S465" s="49"/>
      <c r="T465" s="49"/>
      <c r="U465" s="49"/>
      <c r="V465" s="49"/>
      <c r="W465" s="49"/>
    </row>
    <row r="466" spans="1:23" ht="13.2" x14ac:dyDescent="0.25">
      <c r="A466" s="122"/>
      <c r="B466" s="42"/>
      <c r="C466" s="11"/>
      <c r="D466" s="11"/>
      <c r="E466" s="8"/>
      <c r="F466" s="20"/>
      <c r="G466" s="20"/>
      <c r="H466" s="34"/>
      <c r="I466" s="132"/>
      <c r="J466" s="132"/>
      <c r="K466" s="132"/>
      <c r="L466" s="132"/>
      <c r="M466" s="34"/>
      <c r="N466" s="20"/>
      <c r="O466" s="49"/>
      <c r="P466" s="49"/>
      <c r="Q466" s="49"/>
      <c r="R466" s="49"/>
      <c r="S466" s="49"/>
      <c r="T466" s="49"/>
      <c r="U466" s="49"/>
      <c r="V466" s="49"/>
      <c r="W466" s="49"/>
    </row>
    <row r="467" spans="1:23" ht="13.2" x14ac:dyDescent="0.25">
      <c r="A467" s="122"/>
      <c r="B467" s="42"/>
      <c r="C467" s="11"/>
      <c r="D467" s="11"/>
      <c r="E467" s="8"/>
      <c r="F467" s="20"/>
      <c r="G467" s="20"/>
      <c r="H467" s="8"/>
      <c r="I467" s="8"/>
      <c r="J467" s="8"/>
      <c r="K467" s="8"/>
      <c r="L467" s="8"/>
      <c r="M467" s="20"/>
      <c r="N467" s="20"/>
      <c r="O467" s="49"/>
      <c r="P467" s="49"/>
      <c r="Q467" s="49"/>
      <c r="R467" s="49"/>
      <c r="S467" s="49"/>
      <c r="T467" s="49"/>
      <c r="U467" s="49"/>
      <c r="V467" s="49"/>
      <c r="W467" s="49"/>
    </row>
    <row r="468" spans="1:23" ht="13.2" x14ac:dyDescent="0.25">
      <c r="A468" s="122"/>
      <c r="B468" s="42"/>
      <c r="C468" s="11"/>
      <c r="D468" s="11"/>
      <c r="E468" s="8"/>
      <c r="F468" s="20"/>
      <c r="G468" s="20"/>
      <c r="H468" s="20"/>
      <c r="I468" s="8"/>
      <c r="J468" s="8"/>
      <c r="K468" s="8"/>
      <c r="L468" s="20"/>
      <c r="M468" s="20"/>
      <c r="N468" s="20"/>
      <c r="O468" s="49"/>
      <c r="P468" s="49"/>
      <c r="Q468" s="49"/>
      <c r="R468" s="49"/>
      <c r="S468" s="49"/>
      <c r="T468" s="49"/>
      <c r="U468" s="49"/>
      <c r="V468" s="49"/>
      <c r="W468" s="49"/>
    </row>
    <row r="469" spans="1:23" ht="13.2" x14ac:dyDescent="0.25">
      <c r="A469" s="122"/>
      <c r="B469" s="42"/>
      <c r="C469" s="11"/>
      <c r="D469" s="11"/>
      <c r="E469" s="8"/>
      <c r="F469" s="20"/>
      <c r="G469" s="20"/>
      <c r="H469" s="34"/>
      <c r="I469" s="34"/>
      <c r="J469" s="34"/>
      <c r="K469" s="132"/>
      <c r="L469" s="34"/>
      <c r="M469" s="34"/>
      <c r="N469" s="20"/>
      <c r="O469" s="49"/>
      <c r="P469" s="49"/>
      <c r="Q469" s="49"/>
      <c r="R469" s="49"/>
      <c r="S469" s="49"/>
      <c r="T469" s="49"/>
      <c r="U469" s="49"/>
      <c r="V469" s="49"/>
      <c r="W469" s="49"/>
    </row>
    <row r="470" spans="1:23" ht="13.2" x14ac:dyDescent="0.25">
      <c r="A470" s="122"/>
      <c r="B470" s="42"/>
      <c r="C470" s="11"/>
      <c r="D470" s="11"/>
      <c r="E470" s="8"/>
      <c r="F470" s="20"/>
      <c r="G470" s="20"/>
      <c r="H470" s="34"/>
      <c r="I470" s="8"/>
      <c r="J470" s="8"/>
      <c r="K470" s="8"/>
      <c r="L470" s="34"/>
      <c r="M470" s="20"/>
      <c r="N470" s="20"/>
      <c r="O470" s="49"/>
      <c r="P470" s="49"/>
      <c r="Q470" s="49"/>
      <c r="R470" s="49"/>
      <c r="S470" s="49"/>
      <c r="T470" s="49"/>
      <c r="U470" s="49"/>
      <c r="V470" s="49"/>
      <c r="W470" s="49"/>
    </row>
    <row r="471" spans="1:23" ht="13.2" x14ac:dyDescent="0.25">
      <c r="A471" s="122"/>
      <c r="B471" s="42"/>
      <c r="C471" s="11"/>
      <c r="D471" s="11"/>
      <c r="E471" s="8"/>
      <c r="F471" s="20"/>
      <c r="G471" s="20"/>
      <c r="H471" s="34"/>
      <c r="I471" s="34"/>
      <c r="J471" s="34"/>
      <c r="K471" s="34"/>
      <c r="L471" s="132"/>
      <c r="M471" s="132"/>
      <c r="N471" s="20"/>
      <c r="O471" s="49"/>
      <c r="P471" s="49"/>
      <c r="Q471" s="49"/>
      <c r="R471" s="49"/>
      <c r="S471" s="49"/>
      <c r="T471" s="49"/>
      <c r="U471" s="49"/>
      <c r="V471" s="49"/>
      <c r="W471" s="49"/>
    </row>
    <row r="472" spans="1:23" ht="13.2" x14ac:dyDescent="0.25">
      <c r="A472" s="122"/>
      <c r="B472" s="42"/>
      <c r="C472" s="11"/>
      <c r="D472" s="11"/>
      <c r="E472" s="8"/>
      <c r="F472" s="20"/>
      <c r="G472" s="20"/>
      <c r="H472" s="34"/>
      <c r="I472" s="132"/>
      <c r="J472" s="132"/>
      <c r="K472" s="132"/>
      <c r="L472" s="132"/>
      <c r="M472" s="34"/>
      <c r="N472" s="20"/>
      <c r="O472" s="49"/>
      <c r="P472" s="49"/>
      <c r="Q472" s="49"/>
      <c r="R472" s="49"/>
      <c r="S472" s="49"/>
      <c r="T472" s="49"/>
      <c r="U472" s="49"/>
      <c r="V472" s="49"/>
      <c r="W472" s="49"/>
    </row>
    <row r="473" spans="1:23" ht="13.2" x14ac:dyDescent="0.25">
      <c r="A473" s="122"/>
      <c r="B473" s="42"/>
      <c r="C473" s="11"/>
      <c r="D473" s="11"/>
      <c r="E473" s="8"/>
      <c r="F473" s="20"/>
      <c r="G473" s="20"/>
      <c r="H473" s="34"/>
      <c r="I473" s="20"/>
      <c r="J473" s="20"/>
      <c r="K473" s="20"/>
      <c r="L473" s="34"/>
      <c r="M473" s="20"/>
      <c r="N473" s="20"/>
      <c r="O473" s="49"/>
      <c r="P473" s="49"/>
      <c r="Q473" s="49"/>
      <c r="R473" s="49"/>
      <c r="S473" s="49"/>
      <c r="T473" s="49"/>
      <c r="U473" s="49"/>
      <c r="V473" s="49"/>
      <c r="W473" s="49"/>
    </row>
    <row r="474" spans="1:23" ht="13.2" x14ac:dyDescent="0.25">
      <c r="A474" s="122"/>
      <c r="B474" s="42"/>
      <c r="C474" s="11"/>
      <c r="D474" s="11"/>
      <c r="E474" s="8"/>
      <c r="F474" s="8"/>
      <c r="G474" s="20"/>
      <c r="H474" s="34"/>
      <c r="I474" s="20"/>
      <c r="J474" s="20"/>
      <c r="K474" s="20"/>
      <c r="L474" s="34"/>
      <c r="M474" s="20"/>
      <c r="N474" s="20"/>
      <c r="O474" s="49"/>
      <c r="P474" s="49"/>
      <c r="Q474" s="49"/>
      <c r="R474" s="49"/>
      <c r="S474" s="49"/>
      <c r="T474" s="49"/>
      <c r="U474" s="49"/>
      <c r="V474" s="49"/>
      <c r="W474" s="49"/>
    </row>
    <row r="475" spans="1:23" ht="13.2" x14ac:dyDescent="0.25">
      <c r="A475" s="122"/>
      <c r="B475" s="42"/>
      <c r="C475" s="11"/>
      <c r="D475" s="11"/>
      <c r="E475" s="8"/>
      <c r="F475" s="20"/>
      <c r="G475" s="20"/>
      <c r="H475" s="20"/>
      <c r="I475" s="34"/>
      <c r="J475" s="20"/>
      <c r="K475" s="20"/>
      <c r="L475" s="20"/>
      <c r="M475" s="20"/>
      <c r="N475" s="20"/>
      <c r="O475" s="49"/>
      <c r="P475" s="49"/>
      <c r="Q475" s="49"/>
      <c r="R475" s="49"/>
      <c r="S475" s="49"/>
      <c r="T475" s="49"/>
      <c r="U475" s="49"/>
      <c r="V475" s="49"/>
      <c r="W475" s="49"/>
    </row>
    <row r="476" spans="1:23" ht="13.2" x14ac:dyDescent="0.25">
      <c r="A476" s="122"/>
      <c r="B476" s="42"/>
      <c r="C476" s="11"/>
      <c r="D476" s="11"/>
      <c r="E476" s="8"/>
      <c r="F476" s="20"/>
      <c r="G476" s="20"/>
      <c r="H476" s="20"/>
      <c r="I476" s="34"/>
      <c r="J476" s="20"/>
      <c r="K476" s="20"/>
      <c r="L476" s="20"/>
      <c r="M476" s="20"/>
      <c r="N476" s="20"/>
      <c r="O476" s="49"/>
      <c r="P476" s="49"/>
      <c r="Q476" s="49"/>
      <c r="R476" s="49"/>
      <c r="S476" s="49"/>
      <c r="T476" s="49"/>
      <c r="U476" s="49"/>
      <c r="V476" s="49"/>
      <c r="W476" s="49"/>
    </row>
    <row r="477" spans="1:23" ht="13.2" x14ac:dyDescent="0.25">
      <c r="A477" s="122"/>
      <c r="B477" s="42"/>
      <c r="C477" s="11"/>
      <c r="D477" s="11"/>
      <c r="E477" s="8"/>
      <c r="F477" s="20"/>
      <c r="G477" s="20"/>
      <c r="H477" s="34"/>
      <c r="I477" s="20"/>
      <c r="J477" s="20"/>
      <c r="K477" s="20"/>
      <c r="L477" s="34"/>
      <c r="M477" s="20"/>
      <c r="N477" s="20"/>
      <c r="O477" s="49"/>
      <c r="P477" s="49"/>
      <c r="Q477" s="49"/>
      <c r="R477" s="49"/>
      <c r="S477" s="49"/>
      <c r="T477" s="49"/>
      <c r="U477" s="49"/>
      <c r="V477" s="49"/>
      <c r="W477" s="49"/>
    </row>
    <row r="478" spans="1:23" ht="13.2" x14ac:dyDescent="0.25">
      <c r="A478" s="122"/>
      <c r="B478" s="42"/>
      <c r="C478" s="11"/>
      <c r="D478" s="11"/>
      <c r="E478" s="8"/>
      <c r="F478" s="20"/>
      <c r="G478" s="20"/>
      <c r="H478" s="34"/>
      <c r="I478" s="20"/>
      <c r="J478" s="20"/>
      <c r="K478" s="20"/>
      <c r="L478" s="34"/>
      <c r="M478" s="20"/>
      <c r="N478" s="20"/>
      <c r="O478" s="49"/>
      <c r="P478" s="49"/>
      <c r="Q478" s="49"/>
      <c r="R478" s="49"/>
      <c r="S478" s="49"/>
      <c r="T478" s="49"/>
      <c r="U478" s="49"/>
      <c r="V478" s="49"/>
      <c r="W478" s="49"/>
    </row>
    <row r="479" spans="1:23" ht="13.2" x14ac:dyDescent="0.25">
      <c r="A479" s="122"/>
      <c r="B479" s="42"/>
      <c r="C479" s="11"/>
      <c r="D479" s="11"/>
      <c r="E479" s="8"/>
      <c r="F479" s="8"/>
      <c r="G479" s="20"/>
      <c r="H479" s="34"/>
      <c r="I479" s="20"/>
      <c r="J479" s="20"/>
      <c r="K479" s="20"/>
      <c r="L479" s="34"/>
      <c r="M479" s="20"/>
      <c r="N479" s="20"/>
      <c r="O479" s="49"/>
      <c r="P479" s="49"/>
      <c r="Q479" s="49"/>
      <c r="R479" s="49"/>
      <c r="S479" s="49"/>
      <c r="T479" s="49"/>
      <c r="U479" s="49"/>
      <c r="V479" s="49"/>
      <c r="W479" s="49"/>
    </row>
    <row r="480" spans="1:23" ht="13.2" x14ac:dyDescent="0.25">
      <c r="A480" s="122"/>
      <c r="B480" s="42"/>
      <c r="C480" s="11"/>
      <c r="D480" s="11"/>
      <c r="E480" s="8"/>
      <c r="F480" s="8"/>
      <c r="G480" s="20"/>
      <c r="H480" s="34"/>
      <c r="I480" s="20"/>
      <c r="J480" s="20"/>
      <c r="K480" s="20"/>
      <c r="L480" s="34"/>
      <c r="M480" s="20"/>
      <c r="N480" s="20"/>
      <c r="O480" s="49"/>
      <c r="P480" s="49"/>
      <c r="Q480" s="49"/>
      <c r="R480" s="49"/>
      <c r="S480" s="49"/>
      <c r="T480" s="49"/>
      <c r="U480" s="49"/>
      <c r="V480" s="49"/>
      <c r="W480" s="49"/>
    </row>
    <row r="481" spans="1:23" ht="13.2" x14ac:dyDescent="0.25">
      <c r="A481" s="122"/>
      <c r="B481" s="42"/>
      <c r="C481" s="11"/>
      <c r="D481" s="11"/>
      <c r="E481" s="8"/>
      <c r="F481" s="8"/>
      <c r="G481" s="20"/>
      <c r="H481" s="34"/>
      <c r="I481" s="20"/>
      <c r="J481" s="20"/>
      <c r="K481" s="20"/>
      <c r="L481" s="34"/>
      <c r="M481" s="20"/>
      <c r="N481" s="20"/>
      <c r="O481" s="49"/>
      <c r="P481" s="49"/>
      <c r="Q481" s="49"/>
      <c r="R481" s="49"/>
      <c r="S481" s="49"/>
      <c r="T481" s="49"/>
      <c r="U481" s="49"/>
      <c r="V481" s="49"/>
      <c r="W481" s="49"/>
    </row>
    <row r="482" spans="1:23" ht="13.2" x14ac:dyDescent="0.25">
      <c r="A482" s="122"/>
      <c r="B482" s="42"/>
      <c r="C482" s="11"/>
      <c r="D482" s="11"/>
      <c r="E482" s="8"/>
      <c r="F482" s="36"/>
      <c r="G482" s="36"/>
      <c r="H482" s="36"/>
      <c r="I482" s="134"/>
      <c r="J482" s="134"/>
      <c r="K482" s="134"/>
      <c r="L482" s="134"/>
      <c r="M482" s="134"/>
      <c r="N482" s="134"/>
      <c r="O482" s="49"/>
      <c r="P482" s="49"/>
      <c r="Q482" s="49"/>
      <c r="R482" s="49"/>
      <c r="S482" s="49"/>
      <c r="T482" s="49"/>
      <c r="U482" s="49"/>
      <c r="V482" s="49"/>
      <c r="W482" s="49"/>
    </row>
    <row r="483" spans="1:23" ht="13.2" x14ac:dyDescent="0.25">
      <c r="A483" s="122"/>
      <c r="B483" s="42"/>
      <c r="C483" s="11"/>
      <c r="D483" s="11"/>
      <c r="E483" s="8"/>
      <c r="F483" s="36"/>
      <c r="G483" s="36"/>
      <c r="H483" s="36"/>
      <c r="I483" s="134"/>
      <c r="J483" s="134"/>
      <c r="K483" s="134"/>
      <c r="L483" s="134"/>
      <c r="M483" s="134"/>
      <c r="N483" s="134"/>
      <c r="O483" s="49"/>
      <c r="P483" s="49"/>
      <c r="Q483" s="49"/>
      <c r="R483" s="49"/>
      <c r="S483" s="49"/>
      <c r="T483" s="49"/>
      <c r="U483" s="49"/>
      <c r="V483" s="49"/>
      <c r="W483" s="49"/>
    </row>
    <row r="484" spans="1:23" ht="13.2" x14ac:dyDescent="0.25">
      <c r="A484" s="122"/>
      <c r="B484" s="42"/>
      <c r="C484" s="11"/>
      <c r="D484" s="11"/>
      <c r="E484" s="8"/>
      <c r="F484" s="36"/>
      <c r="G484" s="36"/>
      <c r="H484" s="36"/>
      <c r="I484" s="36"/>
      <c r="J484" s="36"/>
      <c r="K484" s="36"/>
      <c r="L484" s="36"/>
      <c r="M484" s="36"/>
      <c r="N484" s="36"/>
      <c r="O484" s="49"/>
      <c r="P484" s="49"/>
      <c r="Q484" s="49"/>
      <c r="R484" s="49"/>
      <c r="S484" s="49"/>
      <c r="T484" s="49"/>
      <c r="U484" s="49"/>
      <c r="V484" s="49"/>
      <c r="W484" s="49"/>
    </row>
    <row r="485" spans="1:23" ht="13.2" x14ac:dyDescent="0.25">
      <c r="A485" s="122"/>
      <c r="B485" s="42"/>
      <c r="C485" s="11"/>
      <c r="D485" s="11"/>
      <c r="E485" s="8"/>
      <c r="F485" s="134"/>
      <c r="G485" s="36"/>
      <c r="H485" s="36"/>
      <c r="I485" s="36"/>
      <c r="J485" s="36"/>
      <c r="K485" s="36"/>
      <c r="L485" s="36"/>
      <c r="M485" s="36"/>
      <c r="N485" s="36"/>
      <c r="O485" s="49"/>
      <c r="P485" s="49"/>
      <c r="Q485" s="49"/>
      <c r="R485" s="49"/>
      <c r="S485" s="49"/>
      <c r="T485" s="49"/>
      <c r="U485" s="49"/>
      <c r="V485" s="49"/>
      <c r="W485" s="49"/>
    </row>
    <row r="486" spans="1:23" ht="13.2" x14ac:dyDescent="0.25">
      <c r="A486" s="122"/>
      <c r="B486" s="46"/>
      <c r="C486" s="47"/>
      <c r="D486" s="47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 spans="1:23" ht="13.2" x14ac:dyDescent="0.25">
      <c r="A487" s="135"/>
      <c r="B487" s="4"/>
      <c r="C487" s="6"/>
      <c r="D487" s="6"/>
      <c r="E487" s="3"/>
      <c r="F487" s="133"/>
      <c r="G487" s="133"/>
      <c r="H487" s="133"/>
      <c r="I487" s="133"/>
      <c r="J487" s="133"/>
      <c r="K487" s="133"/>
      <c r="L487" s="133"/>
      <c r="M487" s="133"/>
      <c r="N487" s="133"/>
      <c r="O487" s="49"/>
      <c r="P487" s="49"/>
      <c r="Q487" s="49"/>
      <c r="R487" s="49"/>
      <c r="S487" s="49"/>
      <c r="T487" s="49"/>
      <c r="U487" s="49"/>
      <c r="V487" s="49"/>
      <c r="W487" s="49"/>
    </row>
    <row r="488" spans="1:23" ht="13.2" x14ac:dyDescent="0.25">
      <c r="A488" s="8"/>
      <c r="B488" s="42"/>
      <c r="C488" s="11"/>
      <c r="D488" s="11"/>
      <c r="E488" s="8"/>
      <c r="F488" s="8"/>
      <c r="G488" s="36"/>
      <c r="H488" s="36"/>
      <c r="I488" s="36"/>
      <c r="J488" s="36"/>
      <c r="K488" s="36"/>
      <c r="L488" s="36"/>
      <c r="M488" s="36"/>
      <c r="N488" s="36"/>
      <c r="O488" s="49"/>
      <c r="P488" s="49"/>
      <c r="Q488" s="49"/>
      <c r="R488" s="49"/>
      <c r="S488" s="49"/>
      <c r="T488" s="49"/>
      <c r="U488" s="49"/>
      <c r="V488" s="49"/>
      <c r="W488" s="49"/>
    </row>
    <row r="489" spans="1:23" ht="13.2" x14ac:dyDescent="0.25">
      <c r="A489" s="8"/>
      <c r="B489" s="42"/>
      <c r="C489" s="11"/>
      <c r="D489" s="11"/>
      <c r="E489" s="8"/>
      <c r="F489" s="132"/>
      <c r="G489" s="20"/>
      <c r="H489" s="20"/>
      <c r="I489" s="20"/>
      <c r="J489" s="20"/>
      <c r="K489" s="20"/>
      <c r="L489" s="20"/>
      <c r="M489" s="20"/>
      <c r="N489" s="20"/>
      <c r="O489" s="49"/>
      <c r="P489" s="49"/>
      <c r="Q489" s="49"/>
      <c r="R489" s="49"/>
      <c r="S489" s="49"/>
      <c r="T489" s="49"/>
      <c r="U489" s="49"/>
      <c r="V489" s="49"/>
      <c r="W489" s="49"/>
    </row>
    <row r="490" spans="1:23" ht="13.2" x14ac:dyDescent="0.25">
      <c r="A490" s="8"/>
      <c r="B490" s="42"/>
      <c r="C490" s="11"/>
      <c r="D490" s="11"/>
      <c r="E490" s="8"/>
      <c r="F490" s="132"/>
      <c r="G490" s="20"/>
      <c r="H490" s="20"/>
      <c r="I490" s="20"/>
      <c r="J490" s="20"/>
      <c r="K490" s="20"/>
      <c r="L490" s="20"/>
      <c r="M490" s="20"/>
      <c r="N490" s="20"/>
      <c r="O490" s="49"/>
      <c r="P490" s="49"/>
      <c r="Q490" s="49"/>
      <c r="R490" s="49"/>
      <c r="S490" s="49"/>
      <c r="T490" s="49"/>
      <c r="U490" s="49"/>
      <c r="V490" s="49"/>
      <c r="W490" s="49"/>
    </row>
    <row r="491" spans="1:23" ht="13.2" x14ac:dyDescent="0.25">
      <c r="A491" s="8"/>
      <c r="B491" s="42"/>
      <c r="C491" s="11"/>
      <c r="D491" s="11"/>
      <c r="E491" s="8"/>
      <c r="F491" s="8"/>
      <c r="G491" s="20"/>
      <c r="H491" s="20"/>
      <c r="I491" s="20"/>
      <c r="J491" s="20"/>
      <c r="K491" s="20"/>
      <c r="L491" s="20"/>
      <c r="M491" s="20"/>
      <c r="N491" s="20"/>
      <c r="O491" s="49"/>
      <c r="P491" s="49"/>
      <c r="Q491" s="49"/>
      <c r="R491" s="49"/>
      <c r="S491" s="49"/>
      <c r="T491" s="49"/>
      <c r="U491" s="49"/>
      <c r="V491" s="49"/>
      <c r="W491" s="49"/>
    </row>
    <row r="492" spans="1:23" ht="13.2" x14ac:dyDescent="0.25">
      <c r="A492" s="8"/>
      <c r="B492" s="42"/>
      <c r="C492" s="11"/>
      <c r="D492" s="11"/>
      <c r="E492" s="8"/>
      <c r="F492" s="8"/>
      <c r="G492" s="20"/>
      <c r="H492" s="20"/>
      <c r="I492" s="20"/>
      <c r="J492" s="20"/>
      <c r="K492" s="20"/>
      <c r="L492" s="20"/>
      <c r="M492" s="20"/>
      <c r="N492" s="20"/>
      <c r="O492" s="49"/>
      <c r="P492" s="49"/>
      <c r="Q492" s="49"/>
      <c r="R492" s="49"/>
      <c r="S492" s="49"/>
      <c r="T492" s="49"/>
      <c r="U492" s="49"/>
      <c r="V492" s="49"/>
      <c r="W492" s="49"/>
    </row>
    <row r="493" spans="1:23" ht="13.2" x14ac:dyDescent="0.25">
      <c r="A493" s="8"/>
      <c r="B493" s="42"/>
      <c r="C493" s="11"/>
      <c r="D493" s="11"/>
      <c r="E493" s="8"/>
      <c r="F493" s="8"/>
      <c r="G493" s="20"/>
      <c r="H493" s="20"/>
      <c r="I493" s="20"/>
      <c r="J493" s="20"/>
      <c r="K493" s="20"/>
      <c r="L493" s="20"/>
      <c r="M493" s="20"/>
      <c r="N493" s="20"/>
      <c r="O493" s="49"/>
      <c r="P493" s="49"/>
      <c r="Q493" s="49"/>
      <c r="R493" s="49"/>
      <c r="S493" s="49"/>
      <c r="T493" s="49"/>
      <c r="U493" s="49"/>
      <c r="V493" s="49"/>
      <c r="W493" s="49"/>
    </row>
    <row r="494" spans="1:23" ht="13.2" x14ac:dyDescent="0.25">
      <c r="A494" s="8"/>
      <c r="B494" s="42"/>
      <c r="C494" s="11"/>
      <c r="D494" s="11"/>
      <c r="E494" s="8"/>
      <c r="F494" s="8"/>
      <c r="G494" s="20"/>
      <c r="H494" s="20"/>
      <c r="I494" s="20"/>
      <c r="J494" s="20"/>
      <c r="K494" s="20"/>
      <c r="L494" s="20"/>
      <c r="M494" s="20"/>
      <c r="N494" s="20"/>
      <c r="O494" s="49"/>
      <c r="P494" s="49"/>
      <c r="Q494" s="49"/>
      <c r="R494" s="49"/>
      <c r="S494" s="49"/>
      <c r="T494" s="49"/>
      <c r="U494" s="49"/>
      <c r="V494" s="49"/>
      <c r="W494" s="49"/>
    </row>
    <row r="495" spans="1:23" ht="13.2" x14ac:dyDescent="0.25">
      <c r="A495" s="8"/>
      <c r="B495" s="42"/>
      <c r="C495" s="11"/>
      <c r="D495" s="11"/>
      <c r="E495" s="8"/>
      <c r="F495" s="20"/>
      <c r="G495" s="20"/>
      <c r="H495" s="20"/>
      <c r="I495" s="8"/>
      <c r="J495" s="8"/>
      <c r="K495" s="8"/>
      <c r="L495" s="20"/>
      <c r="M495" s="20"/>
      <c r="N495" s="20"/>
      <c r="O495" s="49"/>
      <c r="P495" s="49"/>
      <c r="Q495" s="49"/>
      <c r="R495" s="49"/>
      <c r="S495" s="49"/>
      <c r="T495" s="49"/>
      <c r="U495" s="49"/>
      <c r="V495" s="49"/>
      <c r="W495" s="49"/>
    </row>
    <row r="496" spans="1:23" ht="13.2" x14ac:dyDescent="0.25">
      <c r="A496" s="8"/>
      <c r="B496" s="42"/>
      <c r="C496" s="11"/>
      <c r="D496" s="11"/>
      <c r="E496" s="8"/>
      <c r="F496" s="8"/>
      <c r="G496" s="37"/>
      <c r="H496" s="37"/>
      <c r="I496" s="37"/>
      <c r="J496" s="37"/>
      <c r="K496" s="37"/>
      <c r="L496" s="135"/>
      <c r="M496" s="37"/>
      <c r="N496" s="37"/>
      <c r="O496" s="49"/>
      <c r="P496" s="49"/>
      <c r="Q496" s="49"/>
      <c r="R496" s="49"/>
      <c r="S496" s="49"/>
      <c r="T496" s="49"/>
      <c r="U496" s="49"/>
      <c r="V496" s="49"/>
      <c r="W496" s="49"/>
    </row>
    <row r="497" spans="1:23" ht="13.2" x14ac:dyDescent="0.25">
      <c r="A497" s="8"/>
      <c r="B497" s="42"/>
      <c r="C497" s="11"/>
      <c r="D497" s="11"/>
      <c r="E497" s="8"/>
      <c r="F497" s="8"/>
      <c r="G497" s="136"/>
      <c r="H497" s="136"/>
      <c r="I497" s="136"/>
      <c r="J497" s="136"/>
      <c r="K497" s="136"/>
      <c r="L497" s="136"/>
      <c r="M497" s="136"/>
      <c r="N497" s="136"/>
      <c r="O497" s="49"/>
      <c r="P497" s="49"/>
      <c r="Q497" s="49"/>
      <c r="R497" s="49"/>
      <c r="S497" s="49"/>
      <c r="T497" s="49"/>
      <c r="U497" s="49"/>
      <c r="V497" s="49"/>
      <c r="W497" s="49"/>
    </row>
    <row r="498" spans="1:23" ht="13.2" x14ac:dyDescent="0.25">
      <c r="A498" s="8"/>
      <c r="B498" s="42"/>
      <c r="C498" s="11"/>
      <c r="D498" s="11"/>
      <c r="E498" s="8"/>
      <c r="F498" s="37"/>
      <c r="G498" s="8"/>
      <c r="H498" s="8"/>
      <c r="I498" s="8"/>
      <c r="J498" s="8"/>
      <c r="K498" s="37"/>
      <c r="L498" s="37"/>
      <c r="M498" s="37"/>
      <c r="N498" s="37"/>
      <c r="O498" s="49"/>
      <c r="P498" s="49"/>
      <c r="Q498" s="49"/>
      <c r="R498" s="49"/>
      <c r="S498" s="49"/>
      <c r="T498" s="49"/>
      <c r="U498" s="49"/>
      <c r="V498" s="49"/>
      <c r="W498" s="49"/>
    </row>
    <row r="499" spans="1:23" ht="13.2" x14ac:dyDescent="0.25">
      <c r="A499" s="8"/>
      <c r="B499" s="42"/>
      <c r="C499" s="11"/>
      <c r="D499" s="11"/>
      <c r="E499" s="8"/>
      <c r="F499" s="37"/>
      <c r="G499" s="37"/>
      <c r="H499" s="8"/>
      <c r="I499" s="8"/>
      <c r="J499" s="8"/>
      <c r="K499" s="8"/>
      <c r="L499" s="37"/>
      <c r="M499" s="37"/>
      <c r="N499" s="37"/>
      <c r="O499" s="49"/>
      <c r="P499" s="49"/>
      <c r="Q499" s="49"/>
      <c r="R499" s="49"/>
      <c r="S499" s="49"/>
      <c r="T499" s="49"/>
      <c r="U499" s="49"/>
      <c r="V499" s="49"/>
      <c r="W499" s="49"/>
    </row>
    <row r="500" spans="1:23" ht="13.2" x14ac:dyDescent="0.25">
      <c r="A500" s="8"/>
      <c r="B500" s="42"/>
      <c r="C500" s="11"/>
      <c r="D500" s="11"/>
      <c r="E500" s="8"/>
      <c r="F500" s="8"/>
      <c r="G500" s="37"/>
      <c r="H500" s="37"/>
      <c r="I500" s="37"/>
      <c r="J500" s="37"/>
      <c r="K500" s="37"/>
      <c r="L500" s="37"/>
      <c r="M500" s="37"/>
      <c r="N500" s="37"/>
      <c r="O500" s="49"/>
      <c r="P500" s="49"/>
      <c r="Q500" s="49"/>
      <c r="R500" s="49"/>
      <c r="S500" s="49"/>
      <c r="T500" s="49"/>
      <c r="U500" s="49"/>
      <c r="V500" s="49"/>
      <c r="W500" s="49"/>
    </row>
    <row r="501" spans="1:23" ht="13.2" x14ac:dyDescent="0.25">
      <c r="A501" s="8"/>
      <c r="B501" s="42"/>
      <c r="C501" s="11"/>
      <c r="D501" s="11"/>
      <c r="E501" s="8"/>
      <c r="F501" s="8"/>
      <c r="G501" s="37"/>
      <c r="H501" s="37"/>
      <c r="I501" s="37"/>
      <c r="J501" s="37"/>
      <c r="K501" s="37"/>
      <c r="L501" s="37"/>
      <c r="M501" s="37"/>
      <c r="N501" s="37"/>
      <c r="O501" s="49"/>
      <c r="P501" s="49"/>
      <c r="Q501" s="49"/>
      <c r="R501" s="49"/>
      <c r="S501" s="49"/>
      <c r="T501" s="49"/>
      <c r="U501" s="49"/>
      <c r="V501" s="49"/>
      <c r="W501" s="49"/>
    </row>
    <row r="502" spans="1:23" ht="13.2" x14ac:dyDescent="0.25">
      <c r="A502" s="8"/>
      <c r="B502" s="42"/>
      <c r="C502" s="11"/>
      <c r="D502" s="11"/>
      <c r="E502" s="8"/>
      <c r="F502" s="8"/>
      <c r="G502" s="37"/>
      <c r="H502" s="37"/>
      <c r="I502" s="37"/>
      <c r="J502" s="37"/>
      <c r="K502" s="37"/>
      <c r="L502" s="37"/>
      <c r="M502" s="37"/>
      <c r="N502" s="37"/>
      <c r="O502" s="49"/>
      <c r="P502" s="49"/>
      <c r="Q502" s="49"/>
      <c r="R502" s="49"/>
      <c r="S502" s="49"/>
      <c r="T502" s="49"/>
      <c r="U502" s="49"/>
      <c r="V502" s="49"/>
      <c r="W502" s="49"/>
    </row>
    <row r="503" spans="1:23" ht="13.2" x14ac:dyDescent="0.25">
      <c r="A503" s="8"/>
      <c r="B503" s="42"/>
      <c r="C503" s="11"/>
      <c r="D503" s="11"/>
      <c r="E503" s="8"/>
      <c r="F503" s="137"/>
      <c r="G503" s="37"/>
      <c r="H503" s="132"/>
      <c r="I503" s="132"/>
      <c r="J503" s="132"/>
      <c r="K503" s="132"/>
      <c r="L503" s="132"/>
      <c r="M503" s="132"/>
      <c r="N503" s="37"/>
      <c r="O503" s="49"/>
      <c r="P503" s="49"/>
      <c r="Q503" s="49"/>
      <c r="R503" s="49"/>
      <c r="S503" s="49"/>
      <c r="T503" s="49"/>
      <c r="U503" s="49"/>
      <c r="V503" s="49"/>
      <c r="W503" s="49"/>
    </row>
    <row r="504" spans="1:23" ht="13.2" x14ac:dyDescent="0.25">
      <c r="A504" s="8"/>
      <c r="B504" s="42"/>
      <c r="C504" s="11"/>
      <c r="D504" s="11"/>
      <c r="E504" s="8"/>
      <c r="F504" s="8"/>
      <c r="G504" s="37"/>
      <c r="H504" s="37"/>
      <c r="I504" s="37"/>
      <c r="J504" s="37"/>
      <c r="K504" s="37"/>
      <c r="L504" s="37"/>
      <c r="M504" s="37"/>
      <c r="N504" s="37"/>
      <c r="O504" s="49"/>
      <c r="P504" s="49"/>
      <c r="Q504" s="49"/>
      <c r="R504" s="49"/>
      <c r="S504" s="49"/>
      <c r="T504" s="49"/>
      <c r="U504" s="49"/>
      <c r="V504" s="49"/>
      <c r="W504" s="49"/>
    </row>
    <row r="505" spans="1:23" ht="13.2" x14ac:dyDescent="0.25">
      <c r="A505" s="8"/>
      <c r="B505" s="42"/>
      <c r="C505" s="11"/>
      <c r="D505" s="11"/>
      <c r="E505" s="8"/>
      <c r="F505" s="8"/>
      <c r="G505" s="37"/>
      <c r="H505" s="37"/>
      <c r="I505" s="37"/>
      <c r="J505" s="37"/>
      <c r="K505" s="37"/>
      <c r="L505" s="37"/>
      <c r="M505" s="37"/>
      <c r="N505" s="37"/>
      <c r="O505" s="49"/>
      <c r="P505" s="49"/>
      <c r="Q505" s="49"/>
      <c r="R505" s="49"/>
      <c r="S505" s="49"/>
      <c r="T505" s="49"/>
      <c r="U505" s="49"/>
      <c r="V505" s="49"/>
      <c r="W505" s="49"/>
    </row>
    <row r="506" spans="1:23" ht="13.2" x14ac:dyDescent="0.25">
      <c r="A506" s="8"/>
      <c r="B506" s="42"/>
      <c r="C506" s="11"/>
      <c r="D506" s="11"/>
      <c r="E506" s="8"/>
      <c r="F506" s="8"/>
      <c r="G506" s="37"/>
      <c r="H506" s="37"/>
      <c r="I506" s="37"/>
      <c r="J506" s="37"/>
      <c r="K506" s="37"/>
      <c r="L506" s="37"/>
      <c r="M506" s="37"/>
      <c r="N506" s="37"/>
      <c r="O506" s="49"/>
      <c r="P506" s="49"/>
      <c r="Q506" s="49"/>
      <c r="R506" s="49"/>
      <c r="S506" s="49"/>
      <c r="T506" s="49"/>
      <c r="U506" s="49"/>
      <c r="V506" s="49"/>
      <c r="W506" s="49"/>
    </row>
    <row r="507" spans="1:23" ht="13.2" x14ac:dyDescent="0.25">
      <c r="A507" s="8"/>
      <c r="B507" s="42"/>
      <c r="C507" s="11"/>
      <c r="D507" s="11"/>
      <c r="E507" s="8"/>
      <c r="F507" s="8"/>
      <c r="G507" s="135"/>
      <c r="H507" s="135"/>
      <c r="I507" s="135"/>
      <c r="J507" s="135"/>
      <c r="K507" s="135"/>
      <c r="L507" s="135"/>
      <c r="M507" s="135"/>
      <c r="N507" s="135"/>
      <c r="O507" s="49"/>
      <c r="P507" s="49"/>
      <c r="Q507" s="49"/>
      <c r="R507" s="49"/>
      <c r="S507" s="49"/>
      <c r="T507" s="49"/>
      <c r="U507" s="49"/>
      <c r="V507" s="49"/>
      <c r="W507" s="49"/>
    </row>
    <row r="508" spans="1:23" ht="13.2" x14ac:dyDescent="0.25">
      <c r="A508" s="8"/>
      <c r="B508" s="42"/>
      <c r="C508" s="11"/>
      <c r="D508" s="11"/>
      <c r="E508" s="8"/>
      <c r="F508" s="8"/>
      <c r="G508" s="37"/>
      <c r="H508" s="37"/>
      <c r="I508" s="37"/>
      <c r="J508" s="37"/>
      <c r="K508" s="37"/>
      <c r="L508" s="135"/>
      <c r="M508" s="37"/>
      <c r="N508" s="37"/>
      <c r="O508" s="49"/>
      <c r="P508" s="49"/>
      <c r="Q508" s="49"/>
      <c r="R508" s="49"/>
      <c r="S508" s="49"/>
      <c r="T508" s="49"/>
      <c r="U508" s="49"/>
      <c r="V508" s="49"/>
      <c r="W508" s="49"/>
    </row>
    <row r="509" spans="1:23" ht="13.2" x14ac:dyDescent="0.25">
      <c r="A509" s="8"/>
      <c r="B509" s="42"/>
      <c r="C509" s="11"/>
      <c r="D509" s="11"/>
      <c r="E509" s="8"/>
      <c r="F509" s="8"/>
      <c r="G509" s="37"/>
      <c r="H509" s="37"/>
      <c r="I509" s="37"/>
      <c r="J509" s="37"/>
      <c r="K509" s="37"/>
      <c r="L509" s="37"/>
      <c r="M509" s="37"/>
      <c r="N509" s="37"/>
      <c r="O509" s="49"/>
      <c r="P509" s="49"/>
      <c r="Q509" s="49"/>
      <c r="R509" s="49"/>
      <c r="S509" s="49"/>
      <c r="T509" s="49"/>
      <c r="U509" s="49"/>
      <c r="V509" s="49"/>
      <c r="W509" s="49"/>
    </row>
    <row r="510" spans="1:23" ht="13.2" x14ac:dyDescent="0.25">
      <c r="A510" s="122"/>
      <c r="B510" s="46"/>
      <c r="C510" s="47"/>
      <c r="D510" s="47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 spans="1:23" ht="13.2" x14ac:dyDescent="0.25">
      <c r="A511" s="122"/>
      <c r="B511" s="4"/>
      <c r="C511" s="6"/>
      <c r="D511" s="6"/>
      <c r="E511" s="3"/>
      <c r="F511" s="133"/>
      <c r="G511" s="133"/>
      <c r="H511" s="133"/>
      <c r="I511" s="133"/>
      <c r="J511" s="133"/>
      <c r="K511" s="133"/>
      <c r="L511" s="133"/>
      <c r="M511" s="133"/>
      <c r="N511" s="133"/>
      <c r="O511" s="49"/>
      <c r="P511" s="49"/>
      <c r="Q511" s="49"/>
      <c r="R511" s="49"/>
      <c r="S511" s="49"/>
      <c r="T511" s="49"/>
      <c r="U511" s="49"/>
      <c r="V511" s="49"/>
      <c r="W511" s="49"/>
    </row>
    <row r="512" spans="1:23" ht="13.2" x14ac:dyDescent="0.25">
      <c r="A512" s="122"/>
      <c r="B512" s="42"/>
      <c r="C512" s="11"/>
      <c r="D512" s="11"/>
      <c r="E512" s="8"/>
      <c r="F512" s="8"/>
      <c r="G512" s="36"/>
      <c r="H512" s="36"/>
      <c r="I512" s="36"/>
      <c r="J512" s="36"/>
      <c r="K512" s="36"/>
      <c r="L512" s="36"/>
      <c r="M512" s="36"/>
      <c r="N512" s="36"/>
      <c r="O512" s="49"/>
      <c r="P512" s="49"/>
      <c r="Q512" s="49"/>
      <c r="R512" s="49"/>
      <c r="S512" s="49"/>
      <c r="T512" s="49"/>
      <c r="U512" s="49"/>
      <c r="V512" s="49"/>
      <c r="W512" s="49"/>
    </row>
    <row r="513" spans="1:23" ht="13.2" x14ac:dyDescent="0.25">
      <c r="A513" s="122"/>
      <c r="B513" s="42"/>
      <c r="C513" s="11"/>
      <c r="D513" s="11"/>
      <c r="E513" s="8"/>
      <c r="F513" s="20"/>
      <c r="G513" s="20"/>
      <c r="H513" s="34"/>
      <c r="I513" s="8"/>
      <c r="J513" s="8"/>
      <c r="K513" s="8"/>
      <c r="L513" s="132"/>
      <c r="M513" s="20"/>
      <c r="N513" s="20"/>
      <c r="O513" s="49"/>
      <c r="P513" s="49"/>
      <c r="Q513" s="49"/>
      <c r="R513" s="49"/>
      <c r="S513" s="49"/>
      <c r="T513" s="49"/>
      <c r="U513" s="49"/>
      <c r="V513" s="49"/>
      <c r="W513" s="49"/>
    </row>
    <row r="514" spans="1:23" ht="13.2" x14ac:dyDescent="0.25">
      <c r="A514" s="122"/>
      <c r="B514" s="42"/>
      <c r="C514" s="11"/>
      <c r="D514" s="11"/>
      <c r="E514" s="8"/>
      <c r="F514" s="8"/>
      <c r="G514" s="20"/>
      <c r="H514" s="34"/>
      <c r="I514" s="8"/>
      <c r="J514" s="8"/>
      <c r="K514" s="8"/>
      <c r="L514" s="34"/>
      <c r="M514" s="20"/>
      <c r="N514" s="20"/>
      <c r="O514" s="49"/>
      <c r="P514" s="49"/>
      <c r="Q514" s="49"/>
      <c r="R514" s="49"/>
      <c r="S514" s="49"/>
      <c r="T514" s="49"/>
      <c r="U514" s="49"/>
      <c r="V514" s="49"/>
      <c r="W514" s="49"/>
    </row>
    <row r="515" spans="1:23" ht="13.2" x14ac:dyDescent="0.25">
      <c r="A515" s="122"/>
      <c r="B515" s="42"/>
      <c r="C515" s="11"/>
      <c r="D515" s="11"/>
      <c r="E515" s="8"/>
      <c r="F515" s="20"/>
      <c r="G515" s="20"/>
      <c r="H515" s="20"/>
      <c r="I515" s="8"/>
      <c r="J515" s="8"/>
      <c r="K515" s="8"/>
      <c r="L515" s="8"/>
      <c r="M515" s="20"/>
      <c r="N515" s="20"/>
      <c r="O515" s="49"/>
      <c r="P515" s="49"/>
      <c r="Q515" s="49"/>
      <c r="R515" s="49"/>
      <c r="S515" s="49"/>
      <c r="T515" s="49"/>
      <c r="U515" s="49"/>
      <c r="V515" s="49"/>
      <c r="W515" s="49"/>
    </row>
    <row r="516" spans="1:23" ht="13.2" x14ac:dyDescent="0.25">
      <c r="A516" s="122"/>
      <c r="B516" s="42"/>
      <c r="C516" s="11"/>
      <c r="D516" s="11"/>
      <c r="E516" s="8"/>
      <c r="F516" s="20"/>
      <c r="G516" s="20"/>
      <c r="H516" s="20"/>
      <c r="I516" s="8"/>
      <c r="J516" s="8"/>
      <c r="K516" s="8"/>
      <c r="L516" s="8"/>
      <c r="M516" s="20"/>
      <c r="N516" s="20"/>
      <c r="O516" s="49"/>
      <c r="P516" s="49"/>
      <c r="Q516" s="49"/>
      <c r="R516" s="49"/>
      <c r="S516" s="49"/>
      <c r="T516" s="49"/>
      <c r="U516" s="49"/>
      <c r="V516" s="49"/>
      <c r="W516" s="49"/>
    </row>
    <row r="517" spans="1:23" ht="13.2" x14ac:dyDescent="0.25">
      <c r="A517" s="122"/>
      <c r="B517" s="42"/>
      <c r="C517" s="11"/>
      <c r="D517" s="11"/>
      <c r="E517" s="8"/>
      <c r="F517" s="20"/>
      <c r="G517" s="20"/>
      <c r="H517" s="20"/>
      <c r="I517" s="20"/>
      <c r="J517" s="20"/>
      <c r="K517" s="20"/>
      <c r="L517" s="20"/>
      <c r="M517" s="20"/>
      <c r="N517" s="20"/>
      <c r="O517" s="49"/>
      <c r="P517" s="49"/>
      <c r="Q517" s="49"/>
      <c r="R517" s="49"/>
      <c r="S517" s="49"/>
      <c r="T517" s="49"/>
      <c r="U517" s="49"/>
      <c r="V517" s="49"/>
      <c r="W517" s="49"/>
    </row>
    <row r="518" spans="1:23" ht="13.2" x14ac:dyDescent="0.25">
      <c r="A518" s="122"/>
      <c r="B518" s="42"/>
      <c r="C518" s="11"/>
      <c r="D518" s="11"/>
      <c r="E518" s="8"/>
      <c r="F518" s="20"/>
      <c r="G518" s="20"/>
      <c r="H518" s="20"/>
      <c r="I518" s="20"/>
      <c r="J518" s="20"/>
      <c r="K518" s="20"/>
      <c r="L518" s="20"/>
      <c r="M518" s="20"/>
      <c r="N518" s="20"/>
      <c r="O518" s="49"/>
      <c r="P518" s="49"/>
      <c r="Q518" s="49"/>
      <c r="R518" s="49"/>
      <c r="S518" s="49"/>
      <c r="T518" s="49"/>
      <c r="U518" s="49"/>
      <c r="V518" s="49"/>
      <c r="W518" s="49"/>
    </row>
    <row r="519" spans="1:23" ht="13.2" x14ac:dyDescent="0.25">
      <c r="A519" s="122"/>
      <c r="B519" s="42"/>
      <c r="C519" s="11"/>
      <c r="D519" s="11"/>
      <c r="E519" s="8"/>
      <c r="F519" s="20"/>
      <c r="G519" s="20"/>
      <c r="H519" s="20"/>
      <c r="I519" s="8"/>
      <c r="J519" s="8"/>
      <c r="K519" s="8"/>
      <c r="L519" s="20"/>
      <c r="M519" s="20"/>
      <c r="N519" s="20"/>
      <c r="O519" s="49"/>
      <c r="P519" s="49"/>
      <c r="Q519" s="49"/>
      <c r="R519" s="49"/>
      <c r="S519" s="49"/>
      <c r="T519" s="49"/>
      <c r="U519" s="49"/>
      <c r="V519" s="49"/>
      <c r="W519" s="49"/>
    </row>
    <row r="520" spans="1:23" ht="13.2" x14ac:dyDescent="0.25">
      <c r="A520" s="122"/>
      <c r="B520" s="42"/>
      <c r="C520" s="11"/>
      <c r="D520" s="11"/>
      <c r="E520" s="8"/>
      <c r="F520" s="8"/>
      <c r="G520" s="37"/>
      <c r="H520" s="37"/>
      <c r="I520" s="37"/>
      <c r="J520" s="37"/>
      <c r="K520" s="37"/>
      <c r="L520" s="37"/>
      <c r="M520" s="37"/>
      <c r="N520" s="37"/>
      <c r="O520" s="49"/>
      <c r="P520" s="49"/>
      <c r="Q520" s="49"/>
      <c r="R520" s="49"/>
      <c r="S520" s="49"/>
      <c r="T520" s="49"/>
      <c r="U520" s="49"/>
      <c r="V520" s="49"/>
      <c r="W520" s="49"/>
    </row>
    <row r="521" spans="1:23" ht="13.2" x14ac:dyDescent="0.25">
      <c r="A521" s="122"/>
      <c r="B521" s="42"/>
      <c r="C521" s="11"/>
      <c r="D521" s="11"/>
      <c r="E521" s="8"/>
      <c r="F521" s="37"/>
      <c r="G521" s="136"/>
      <c r="H521" s="136"/>
      <c r="I521" s="136"/>
      <c r="J521" s="136"/>
      <c r="K521" s="136"/>
      <c r="L521" s="136"/>
      <c r="M521" s="136"/>
      <c r="N521" s="136"/>
      <c r="O521" s="49"/>
      <c r="P521" s="49"/>
      <c r="Q521" s="49"/>
      <c r="R521" s="49"/>
      <c r="S521" s="49"/>
      <c r="T521" s="49"/>
      <c r="U521" s="49"/>
      <c r="V521" s="49"/>
      <c r="W521" s="49"/>
    </row>
    <row r="522" spans="1:23" ht="13.2" x14ac:dyDescent="0.25">
      <c r="A522" s="122"/>
      <c r="B522" s="42"/>
      <c r="C522" s="11"/>
      <c r="D522" s="11"/>
      <c r="E522" s="8"/>
      <c r="F522" s="37"/>
      <c r="G522" s="8"/>
      <c r="H522" s="8"/>
      <c r="I522" s="8"/>
      <c r="J522" s="8"/>
      <c r="K522" s="37"/>
      <c r="L522" s="37"/>
      <c r="M522" s="37"/>
      <c r="N522" s="37"/>
      <c r="O522" s="49"/>
      <c r="P522" s="49"/>
      <c r="Q522" s="49"/>
      <c r="R522" s="49"/>
      <c r="S522" s="49"/>
      <c r="T522" s="49"/>
      <c r="U522" s="49"/>
      <c r="V522" s="49"/>
      <c r="W522" s="49"/>
    </row>
    <row r="523" spans="1:23" ht="13.2" x14ac:dyDescent="0.25">
      <c r="A523" s="122"/>
      <c r="B523" s="42"/>
      <c r="C523" s="11"/>
      <c r="D523" s="11"/>
      <c r="E523" s="8"/>
      <c r="F523" s="37"/>
      <c r="G523" s="37"/>
      <c r="H523" s="8"/>
      <c r="I523" s="8"/>
      <c r="J523" s="8"/>
      <c r="K523" s="8"/>
      <c r="L523" s="37"/>
      <c r="M523" s="37"/>
      <c r="N523" s="37"/>
      <c r="O523" s="49"/>
      <c r="P523" s="49"/>
      <c r="Q523" s="49"/>
      <c r="R523" s="49"/>
      <c r="S523" s="49"/>
      <c r="T523" s="49"/>
      <c r="U523" s="49"/>
      <c r="V523" s="49"/>
      <c r="W523" s="49"/>
    </row>
    <row r="524" spans="1:23" ht="13.2" x14ac:dyDescent="0.25">
      <c r="A524" s="122"/>
      <c r="B524" s="42"/>
      <c r="C524" s="11"/>
      <c r="D524" s="11"/>
      <c r="E524" s="8"/>
      <c r="F524" s="37"/>
      <c r="G524" s="37"/>
      <c r="H524" s="37"/>
      <c r="I524" s="8"/>
      <c r="J524" s="8"/>
      <c r="K524" s="8"/>
      <c r="L524" s="8"/>
      <c r="M524" s="8"/>
      <c r="N524" s="37"/>
      <c r="O524" s="49"/>
      <c r="P524" s="49"/>
      <c r="Q524" s="49"/>
      <c r="R524" s="49"/>
      <c r="S524" s="49"/>
      <c r="T524" s="49"/>
      <c r="U524" s="49"/>
      <c r="V524" s="49"/>
      <c r="W524" s="49"/>
    </row>
    <row r="525" spans="1:23" ht="13.2" x14ac:dyDescent="0.25">
      <c r="A525" s="122"/>
      <c r="B525" s="42"/>
      <c r="C525" s="11"/>
      <c r="D525" s="11"/>
      <c r="E525" s="8"/>
      <c r="F525" s="8"/>
      <c r="G525" s="37"/>
      <c r="H525" s="37"/>
      <c r="I525" s="8"/>
      <c r="J525" s="8"/>
      <c r="K525" s="8"/>
      <c r="L525" s="37"/>
      <c r="M525" s="37"/>
      <c r="N525" s="37"/>
      <c r="O525" s="49"/>
      <c r="P525" s="49"/>
      <c r="Q525" s="49"/>
      <c r="R525" s="49"/>
      <c r="S525" s="49"/>
      <c r="T525" s="49"/>
      <c r="U525" s="49"/>
      <c r="V525" s="49"/>
      <c r="W525" s="49"/>
    </row>
    <row r="526" spans="1:23" ht="13.2" x14ac:dyDescent="0.25">
      <c r="A526" s="122"/>
      <c r="B526" s="42"/>
      <c r="C526" s="11"/>
      <c r="D526" s="11"/>
      <c r="E526" s="8"/>
      <c r="F526" s="8"/>
      <c r="G526" s="37"/>
      <c r="H526" s="37"/>
      <c r="I526" s="37"/>
      <c r="J526" s="37"/>
      <c r="K526" s="37"/>
      <c r="L526" s="37"/>
      <c r="M526" s="37"/>
      <c r="N526" s="37"/>
      <c r="O526" s="49"/>
      <c r="P526" s="49"/>
      <c r="Q526" s="49"/>
      <c r="R526" s="49"/>
      <c r="S526" s="49"/>
      <c r="T526" s="49"/>
      <c r="U526" s="49"/>
      <c r="V526" s="49"/>
      <c r="W526" s="49"/>
    </row>
    <row r="527" spans="1:23" ht="13.2" x14ac:dyDescent="0.25">
      <c r="A527" s="122"/>
      <c r="B527" s="42"/>
      <c r="C527" s="11"/>
      <c r="D527" s="11"/>
      <c r="E527" s="8"/>
      <c r="F527" s="137"/>
      <c r="G527" s="37"/>
      <c r="H527" s="132"/>
      <c r="I527" s="132"/>
      <c r="J527" s="132"/>
      <c r="K527" s="132"/>
      <c r="L527" s="132"/>
      <c r="M527" s="132"/>
      <c r="N527" s="132"/>
      <c r="O527" s="49"/>
      <c r="P527" s="49"/>
      <c r="Q527" s="49"/>
      <c r="R527" s="49"/>
      <c r="S527" s="49"/>
      <c r="T527" s="49"/>
      <c r="U527" s="49"/>
      <c r="V527" s="49"/>
      <c r="W527" s="49"/>
    </row>
    <row r="528" spans="1:23" ht="13.2" x14ac:dyDescent="0.25">
      <c r="A528" s="122"/>
      <c r="B528" s="42"/>
      <c r="C528" s="11"/>
      <c r="D528" s="11"/>
      <c r="E528" s="8"/>
      <c r="F528" s="37"/>
      <c r="G528" s="37"/>
      <c r="H528" s="37"/>
      <c r="I528" s="37"/>
      <c r="J528" s="37"/>
      <c r="K528" s="37"/>
      <c r="L528" s="37"/>
      <c r="M528" s="37"/>
      <c r="N528" s="37"/>
      <c r="O528" s="49"/>
      <c r="P528" s="49"/>
      <c r="Q528" s="49"/>
      <c r="R528" s="49"/>
      <c r="S528" s="49"/>
      <c r="T528" s="49"/>
      <c r="U528" s="49"/>
      <c r="V528" s="49"/>
      <c r="W528" s="49"/>
    </row>
    <row r="529" spans="1:23" ht="13.2" x14ac:dyDescent="0.25">
      <c r="A529" s="122"/>
      <c r="B529" s="42"/>
      <c r="C529" s="11"/>
      <c r="D529" s="11"/>
      <c r="E529" s="8"/>
      <c r="F529" s="8"/>
      <c r="G529" s="37"/>
      <c r="H529" s="37"/>
      <c r="I529" s="37"/>
      <c r="J529" s="37"/>
      <c r="K529" s="37"/>
      <c r="L529" s="37"/>
      <c r="M529" s="37"/>
      <c r="N529" s="37"/>
      <c r="O529" s="49"/>
      <c r="P529" s="49"/>
      <c r="Q529" s="49"/>
      <c r="R529" s="49"/>
      <c r="S529" s="49"/>
      <c r="T529" s="49"/>
      <c r="U529" s="49"/>
      <c r="V529" s="49"/>
      <c r="W529" s="49"/>
    </row>
    <row r="530" spans="1:23" ht="13.2" x14ac:dyDescent="0.25">
      <c r="A530" s="122"/>
      <c r="B530" s="42"/>
      <c r="C530" s="11"/>
      <c r="D530" s="11"/>
      <c r="E530" s="8"/>
      <c r="F530" s="37"/>
      <c r="G530" s="37"/>
      <c r="H530" s="37"/>
      <c r="I530" s="37"/>
      <c r="J530" s="37"/>
      <c r="K530" s="37"/>
      <c r="L530" s="37"/>
      <c r="M530" s="37"/>
      <c r="N530" s="37"/>
      <c r="O530" s="49"/>
      <c r="P530" s="49"/>
      <c r="Q530" s="49"/>
      <c r="R530" s="49"/>
      <c r="S530" s="49"/>
      <c r="T530" s="49"/>
      <c r="U530" s="49"/>
      <c r="V530" s="49"/>
      <c r="W530" s="49"/>
    </row>
    <row r="531" spans="1:23" ht="13.2" x14ac:dyDescent="0.25">
      <c r="A531" s="122"/>
      <c r="B531" s="42"/>
      <c r="C531" s="11"/>
      <c r="D531" s="11"/>
      <c r="E531" s="8"/>
      <c r="F531" s="135"/>
      <c r="G531" s="135"/>
      <c r="H531" s="37"/>
      <c r="I531" s="8"/>
      <c r="J531" s="8"/>
      <c r="K531" s="8"/>
      <c r="L531" s="37"/>
      <c r="M531" s="37"/>
      <c r="N531" s="135"/>
      <c r="O531" s="49"/>
      <c r="P531" s="49"/>
      <c r="Q531" s="49"/>
      <c r="R531" s="49"/>
      <c r="S531" s="49"/>
      <c r="T531" s="49"/>
      <c r="U531" s="49"/>
      <c r="V531" s="49"/>
      <c r="W531" s="49"/>
    </row>
    <row r="532" spans="1:23" ht="13.2" x14ac:dyDescent="0.25">
      <c r="A532" s="122"/>
      <c r="B532" s="42"/>
      <c r="C532" s="11"/>
      <c r="D532" s="11"/>
      <c r="E532" s="8"/>
      <c r="F532" s="37"/>
      <c r="G532" s="37"/>
      <c r="H532" s="37"/>
      <c r="I532" s="37"/>
      <c r="J532" s="37"/>
      <c r="K532" s="37"/>
      <c r="L532" s="37"/>
      <c r="M532" s="37"/>
      <c r="N532" s="37"/>
      <c r="O532" s="49"/>
      <c r="P532" s="49"/>
      <c r="Q532" s="49"/>
      <c r="R532" s="49"/>
      <c r="S532" s="49"/>
      <c r="T532" s="49"/>
      <c r="U532" s="49"/>
      <c r="V532" s="49"/>
      <c r="W532" s="49"/>
    </row>
    <row r="533" spans="1:23" ht="13.2" x14ac:dyDescent="0.25">
      <c r="A533" s="122"/>
      <c r="B533" s="42"/>
      <c r="C533" s="11"/>
      <c r="D533" s="11"/>
      <c r="E533" s="8"/>
      <c r="F533" s="37"/>
      <c r="G533" s="37"/>
      <c r="H533" s="37"/>
      <c r="I533" s="37"/>
      <c r="J533" s="37"/>
      <c r="K533" s="37"/>
      <c r="L533" s="37"/>
      <c r="M533" s="37"/>
      <c r="N533" s="37"/>
      <c r="O533" s="49"/>
      <c r="P533" s="49"/>
      <c r="Q533" s="49"/>
      <c r="R533" s="49"/>
      <c r="S533" s="49"/>
      <c r="T533" s="49"/>
      <c r="U533" s="49"/>
      <c r="V533" s="49"/>
      <c r="W533" s="49"/>
    </row>
    <row r="534" spans="1:23" ht="13.2" x14ac:dyDescent="0.25">
      <c r="A534" s="122"/>
      <c r="B534" s="46"/>
      <c r="C534" s="47"/>
      <c r="D534" s="47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 spans="1:23" ht="13.2" x14ac:dyDescent="0.25">
      <c r="A535" s="122"/>
      <c r="B535" s="46"/>
      <c r="C535" s="47"/>
      <c r="D535" s="47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 spans="1:23" ht="13.2" x14ac:dyDescent="0.25">
      <c r="A536" s="122"/>
      <c r="B536" s="46"/>
      <c r="C536" s="47"/>
      <c r="D536" s="47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 spans="1:23" ht="13.2" x14ac:dyDescent="0.25">
      <c r="A537" s="122"/>
      <c r="B537" s="46"/>
      <c r="C537" s="47"/>
      <c r="D537" s="47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 spans="1:23" ht="13.2" x14ac:dyDescent="0.25">
      <c r="A538" s="122"/>
      <c r="B538" s="46"/>
      <c r="C538" s="47"/>
      <c r="D538" s="47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 spans="1:23" ht="13.2" x14ac:dyDescent="0.25">
      <c r="A539" s="122"/>
      <c r="B539" s="46"/>
      <c r="C539" s="47"/>
      <c r="D539" s="47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 spans="1:23" ht="13.2" x14ac:dyDescent="0.25">
      <c r="A540" s="122"/>
      <c r="B540" s="46"/>
      <c r="C540" s="47"/>
      <c r="D540" s="47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 spans="1:23" ht="13.2" x14ac:dyDescent="0.25">
      <c r="A541" s="122"/>
      <c r="B541" s="46"/>
      <c r="C541" s="47"/>
      <c r="D541" s="47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 spans="1:23" ht="13.2" x14ac:dyDescent="0.25">
      <c r="A542" s="122"/>
      <c r="B542" s="46"/>
      <c r="C542" s="47"/>
      <c r="D542" s="47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 spans="1:23" ht="13.2" x14ac:dyDescent="0.25">
      <c r="A543" s="122"/>
      <c r="B543" s="46"/>
      <c r="C543" s="47"/>
      <c r="D543" s="47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 spans="1:23" ht="13.2" x14ac:dyDescent="0.25">
      <c r="A544" s="122"/>
      <c r="B544" s="46"/>
      <c r="C544" s="47"/>
      <c r="D544" s="47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 spans="1:23" ht="13.2" x14ac:dyDescent="0.25">
      <c r="A545" s="122"/>
      <c r="B545" s="46"/>
      <c r="C545" s="47"/>
      <c r="D545" s="47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 spans="1:23" ht="13.2" x14ac:dyDescent="0.25">
      <c r="A546" s="122"/>
      <c r="B546" s="46"/>
      <c r="C546" s="47"/>
      <c r="D546" s="47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 spans="1:23" ht="13.2" x14ac:dyDescent="0.25">
      <c r="A547" s="122"/>
      <c r="B547" s="46"/>
      <c r="C547" s="47"/>
      <c r="D547" s="47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 spans="1:23" ht="13.2" x14ac:dyDescent="0.25">
      <c r="A548" s="122"/>
      <c r="B548" s="46"/>
      <c r="C548" s="47"/>
      <c r="D548" s="47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 spans="1:23" ht="13.2" x14ac:dyDescent="0.25">
      <c r="A549" s="122"/>
      <c r="B549" s="46"/>
      <c r="C549" s="47"/>
      <c r="D549" s="47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 spans="1:23" ht="13.2" x14ac:dyDescent="0.25">
      <c r="A550" s="122"/>
      <c r="B550" s="46"/>
      <c r="C550" s="47"/>
      <c r="D550" s="47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 spans="1:23" ht="13.2" x14ac:dyDescent="0.25">
      <c r="A551" s="122"/>
      <c r="B551" s="46"/>
      <c r="C551" s="47"/>
      <c r="D551" s="47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 spans="1:23" ht="13.2" x14ac:dyDescent="0.25">
      <c r="A552" s="122"/>
      <c r="B552" s="46"/>
      <c r="C552" s="47"/>
      <c r="D552" s="47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 spans="1:23" ht="13.2" x14ac:dyDescent="0.25">
      <c r="A553" s="122"/>
      <c r="B553" s="46"/>
      <c r="C553" s="47"/>
      <c r="D553" s="47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 spans="1:23" ht="13.2" x14ac:dyDescent="0.25">
      <c r="A554" s="122"/>
      <c r="B554" s="46"/>
      <c r="C554" s="47"/>
      <c r="D554" s="47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 spans="1:23" ht="13.2" x14ac:dyDescent="0.25">
      <c r="A555" s="122"/>
      <c r="B555" s="46"/>
      <c r="C555" s="47"/>
      <c r="D555" s="47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 spans="1:23" ht="13.2" x14ac:dyDescent="0.25">
      <c r="A556" s="122"/>
      <c r="B556" s="46"/>
      <c r="C556" s="47"/>
      <c r="D556" s="47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 spans="1:23" ht="13.2" x14ac:dyDescent="0.25">
      <c r="A557" s="122"/>
      <c r="B557" s="46"/>
      <c r="C557" s="47"/>
      <c r="D557" s="47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 spans="1:23" ht="13.2" x14ac:dyDescent="0.25">
      <c r="A558" s="122"/>
      <c r="B558" s="46"/>
      <c r="C558" s="47"/>
      <c r="D558" s="47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 spans="1:23" ht="13.2" x14ac:dyDescent="0.25">
      <c r="A559" s="122"/>
      <c r="B559" s="46"/>
      <c r="C559" s="47"/>
      <c r="D559" s="47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 spans="1:23" ht="13.2" x14ac:dyDescent="0.25">
      <c r="A560" s="122"/>
      <c r="B560" s="46"/>
      <c r="C560" s="47"/>
      <c r="D560" s="47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 spans="1:23" ht="13.2" x14ac:dyDescent="0.25">
      <c r="A561" s="122"/>
      <c r="B561" s="46"/>
      <c r="C561" s="47"/>
      <c r="D561" s="47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 spans="1:23" ht="13.2" x14ac:dyDescent="0.25">
      <c r="A562" s="122"/>
      <c r="B562" s="46"/>
      <c r="C562" s="47"/>
      <c r="D562" s="47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 spans="1:23" ht="13.2" x14ac:dyDescent="0.25">
      <c r="A563" s="122"/>
      <c r="B563" s="46"/>
      <c r="C563" s="47"/>
      <c r="D563" s="47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 spans="1:23" ht="13.2" x14ac:dyDescent="0.25">
      <c r="A564" s="122"/>
      <c r="B564" s="46"/>
      <c r="C564" s="47"/>
      <c r="D564" s="47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 spans="1:23" ht="13.2" x14ac:dyDescent="0.25">
      <c r="A565" s="122"/>
      <c r="B565" s="46"/>
      <c r="C565" s="47"/>
      <c r="D565" s="47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 spans="1:23" ht="13.2" x14ac:dyDescent="0.25">
      <c r="A566" s="122"/>
      <c r="B566" s="46"/>
      <c r="C566" s="47"/>
      <c r="D566" s="47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 spans="1:23" ht="13.2" x14ac:dyDescent="0.25">
      <c r="A567" s="122"/>
      <c r="B567" s="46"/>
      <c r="C567" s="47"/>
      <c r="D567" s="47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 spans="1:23" ht="13.2" x14ac:dyDescent="0.25">
      <c r="A568" s="122"/>
      <c r="B568" s="46"/>
      <c r="C568" s="47"/>
      <c r="D568" s="47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 spans="1:23" ht="13.2" x14ac:dyDescent="0.25">
      <c r="A569" s="122"/>
      <c r="B569" s="46"/>
      <c r="C569" s="47"/>
      <c r="D569" s="47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 spans="1:23" ht="13.2" x14ac:dyDescent="0.25">
      <c r="A570" s="122"/>
      <c r="B570" s="46"/>
      <c r="C570" s="47"/>
      <c r="D570" s="47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 spans="1:23" ht="13.2" x14ac:dyDescent="0.25">
      <c r="A571" s="122"/>
      <c r="B571" s="46"/>
      <c r="C571" s="47"/>
      <c r="D571" s="47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 spans="1:23" ht="13.2" x14ac:dyDescent="0.25">
      <c r="A572" s="122"/>
      <c r="B572" s="46"/>
      <c r="C572" s="47"/>
      <c r="D572" s="47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 spans="1:23" ht="13.2" x14ac:dyDescent="0.25">
      <c r="A573" s="122"/>
      <c r="B573" s="46"/>
      <c r="C573" s="47"/>
      <c r="D573" s="47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 spans="1:23" ht="13.2" x14ac:dyDescent="0.25">
      <c r="A574" s="122"/>
      <c r="B574" s="46"/>
      <c r="C574" s="47"/>
      <c r="D574" s="47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 spans="1:23" ht="13.2" x14ac:dyDescent="0.25">
      <c r="A575" s="122"/>
      <c r="B575" s="46"/>
      <c r="C575" s="47"/>
      <c r="D575" s="47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 spans="1:23" ht="13.2" x14ac:dyDescent="0.25">
      <c r="A576" s="122"/>
      <c r="B576" s="46"/>
      <c r="C576" s="47"/>
      <c r="D576" s="47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 spans="1:23" ht="13.2" x14ac:dyDescent="0.25">
      <c r="A577" s="122"/>
      <c r="B577" s="46"/>
      <c r="C577" s="47"/>
      <c r="D577" s="47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 spans="1:23" ht="13.2" x14ac:dyDescent="0.25">
      <c r="A578" s="122"/>
      <c r="B578" s="46"/>
      <c r="C578" s="47"/>
      <c r="D578" s="47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 spans="1:23" ht="13.2" x14ac:dyDescent="0.25">
      <c r="A579" s="122"/>
      <c r="B579" s="46"/>
      <c r="C579" s="47"/>
      <c r="D579" s="47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 spans="1:23" ht="13.2" x14ac:dyDescent="0.25">
      <c r="A580" s="122"/>
      <c r="B580" s="46"/>
      <c r="C580" s="47"/>
      <c r="D580" s="47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 spans="1:23" ht="13.2" x14ac:dyDescent="0.25">
      <c r="A581" s="122"/>
      <c r="B581" s="46"/>
      <c r="C581" s="47"/>
      <c r="D581" s="47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 spans="1:23" ht="13.2" x14ac:dyDescent="0.25">
      <c r="A582" s="122"/>
      <c r="B582" s="46"/>
      <c r="C582" s="47"/>
      <c r="D582" s="47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 spans="1:23" ht="13.2" x14ac:dyDescent="0.25">
      <c r="A583" s="122"/>
      <c r="B583" s="46"/>
      <c r="C583" s="47"/>
      <c r="D583" s="47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 spans="1:23" ht="13.2" x14ac:dyDescent="0.25">
      <c r="A584" s="122"/>
      <c r="B584" s="46"/>
      <c r="C584" s="47"/>
      <c r="D584" s="47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 spans="1:23" ht="13.2" x14ac:dyDescent="0.25">
      <c r="A585" s="122"/>
      <c r="B585" s="46"/>
      <c r="C585" s="47"/>
      <c r="D585" s="47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 spans="1:23" ht="13.2" x14ac:dyDescent="0.25">
      <c r="A586" s="122"/>
      <c r="B586" s="46"/>
      <c r="C586" s="47"/>
      <c r="D586" s="47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 spans="1:23" ht="13.2" x14ac:dyDescent="0.25">
      <c r="A587" s="122"/>
      <c r="B587" s="46"/>
      <c r="C587" s="47"/>
      <c r="D587" s="47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 spans="1:23" ht="13.2" x14ac:dyDescent="0.25">
      <c r="A588" s="122"/>
      <c r="B588" s="46"/>
      <c r="C588" s="47"/>
      <c r="D588" s="47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 spans="1:23" ht="13.2" x14ac:dyDescent="0.25">
      <c r="A589" s="122"/>
      <c r="B589" s="46"/>
      <c r="C589" s="47"/>
      <c r="D589" s="47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 spans="1:23" ht="13.2" x14ac:dyDescent="0.25">
      <c r="A590" s="122"/>
      <c r="B590" s="46"/>
      <c r="C590" s="47"/>
      <c r="D590" s="47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 spans="1:23" ht="13.2" x14ac:dyDescent="0.25">
      <c r="A591" s="122"/>
      <c r="B591" s="46"/>
      <c r="C591" s="47"/>
      <c r="D591" s="47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 spans="1:23" ht="13.2" x14ac:dyDescent="0.25">
      <c r="A592" s="122"/>
      <c r="B592" s="46"/>
      <c r="C592" s="47"/>
      <c r="D592" s="47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 spans="1:23" ht="13.2" x14ac:dyDescent="0.25">
      <c r="A593" s="122"/>
      <c r="B593" s="46"/>
      <c r="C593" s="47"/>
      <c r="D593" s="47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 spans="1:23" ht="13.2" x14ac:dyDescent="0.25">
      <c r="A594" s="122"/>
      <c r="B594" s="46"/>
      <c r="C594" s="47"/>
      <c r="D594" s="47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 spans="1:23" ht="13.2" x14ac:dyDescent="0.25">
      <c r="A595" s="122"/>
      <c r="B595" s="46"/>
      <c r="C595" s="47"/>
      <c r="D595" s="47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 spans="1:23" ht="13.2" x14ac:dyDescent="0.25">
      <c r="A596" s="122"/>
      <c r="B596" s="46"/>
      <c r="C596" s="47"/>
      <c r="D596" s="47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 spans="1:23" ht="13.2" x14ac:dyDescent="0.25">
      <c r="A597" s="122"/>
      <c r="B597" s="46"/>
      <c r="C597" s="47"/>
      <c r="D597" s="47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 spans="1:23" ht="13.2" x14ac:dyDescent="0.25">
      <c r="A598" s="122"/>
      <c r="B598" s="46"/>
      <c r="C598" s="47"/>
      <c r="D598" s="47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 spans="1:23" ht="13.2" x14ac:dyDescent="0.25">
      <c r="A599" s="122"/>
      <c r="B599" s="46"/>
      <c r="C599" s="47"/>
      <c r="D599" s="47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 spans="1:23" ht="13.2" x14ac:dyDescent="0.25">
      <c r="A600" s="122"/>
      <c r="B600" s="46"/>
      <c r="C600" s="47"/>
      <c r="D600" s="47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 spans="1:23" ht="13.2" x14ac:dyDescent="0.25">
      <c r="A601" s="122"/>
      <c r="B601" s="46"/>
      <c r="C601" s="47"/>
      <c r="D601" s="47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 spans="1:23" ht="13.2" x14ac:dyDescent="0.25">
      <c r="A602" s="122"/>
      <c r="B602" s="46"/>
      <c r="C602" s="47"/>
      <c r="D602" s="47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 spans="1:23" ht="13.2" x14ac:dyDescent="0.25">
      <c r="A603" s="122"/>
      <c r="B603" s="46"/>
      <c r="C603" s="47"/>
      <c r="D603" s="47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 spans="1:23" ht="13.2" x14ac:dyDescent="0.25">
      <c r="A604" s="122"/>
      <c r="B604" s="46"/>
      <c r="C604" s="47"/>
      <c r="D604" s="47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 spans="1:23" ht="13.2" x14ac:dyDescent="0.25">
      <c r="A605" s="122"/>
      <c r="B605" s="46"/>
      <c r="C605" s="47"/>
      <c r="D605" s="47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 spans="1:23" ht="13.2" x14ac:dyDescent="0.25">
      <c r="A606" s="122"/>
      <c r="B606" s="46"/>
      <c r="C606" s="47"/>
      <c r="D606" s="47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 spans="1:23" ht="13.2" x14ac:dyDescent="0.25">
      <c r="A607" s="122"/>
      <c r="B607" s="46"/>
      <c r="C607" s="47"/>
      <c r="D607" s="47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 spans="1:23" ht="13.2" x14ac:dyDescent="0.25">
      <c r="A608" s="122"/>
      <c r="B608" s="46"/>
      <c r="C608" s="47"/>
      <c r="D608" s="47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 spans="1:23" ht="13.2" x14ac:dyDescent="0.25">
      <c r="A609" s="122"/>
      <c r="B609" s="46"/>
      <c r="C609" s="47"/>
      <c r="D609" s="47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 spans="1:23" ht="13.2" x14ac:dyDescent="0.25">
      <c r="A610" s="122"/>
      <c r="B610" s="46"/>
      <c r="C610" s="47"/>
      <c r="D610" s="47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 spans="1:23" ht="13.2" x14ac:dyDescent="0.25">
      <c r="A611" s="122"/>
      <c r="B611" s="46"/>
      <c r="C611" s="47"/>
      <c r="D611" s="47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 spans="1:23" ht="13.2" x14ac:dyDescent="0.25">
      <c r="A612" s="122"/>
      <c r="B612" s="46"/>
      <c r="C612" s="47"/>
      <c r="D612" s="47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 spans="1:23" ht="13.2" x14ac:dyDescent="0.25">
      <c r="A613" s="122"/>
      <c r="B613" s="46"/>
      <c r="C613" s="47"/>
      <c r="D613" s="47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 spans="1:23" ht="13.2" x14ac:dyDescent="0.25">
      <c r="A614" s="122"/>
      <c r="B614" s="46"/>
      <c r="C614" s="47"/>
      <c r="D614" s="47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 spans="1:23" ht="13.2" x14ac:dyDescent="0.25">
      <c r="A615" s="122"/>
      <c r="B615" s="46"/>
      <c r="C615" s="47"/>
      <c r="D615" s="47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 spans="1:23" ht="13.2" x14ac:dyDescent="0.25">
      <c r="A616" s="122"/>
      <c r="B616" s="46"/>
      <c r="C616" s="47"/>
      <c r="D616" s="47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 spans="1:23" ht="13.2" x14ac:dyDescent="0.25">
      <c r="A617" s="122"/>
      <c r="B617" s="46"/>
      <c r="C617" s="47"/>
      <c r="D617" s="47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 spans="1:23" ht="13.2" x14ac:dyDescent="0.25">
      <c r="A618" s="122"/>
      <c r="B618" s="46"/>
      <c r="C618" s="47"/>
      <c r="D618" s="47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 spans="1:23" ht="13.2" x14ac:dyDescent="0.25">
      <c r="A619" s="122"/>
      <c r="B619" s="46"/>
      <c r="C619" s="47"/>
      <c r="D619" s="47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 spans="1:23" ht="13.2" x14ac:dyDescent="0.25">
      <c r="A620" s="122"/>
      <c r="B620" s="46"/>
      <c r="C620" s="47"/>
      <c r="D620" s="47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 spans="1:23" ht="13.2" x14ac:dyDescent="0.25">
      <c r="A621" s="122"/>
      <c r="B621" s="46"/>
      <c r="C621" s="47"/>
      <c r="D621" s="47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 spans="1:23" ht="13.2" x14ac:dyDescent="0.25">
      <c r="A622" s="122"/>
      <c r="B622" s="46"/>
      <c r="C622" s="47"/>
      <c r="D622" s="47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 spans="1:23" ht="13.2" x14ac:dyDescent="0.25">
      <c r="A623" s="122"/>
      <c r="B623" s="46"/>
      <c r="C623" s="47"/>
      <c r="D623" s="47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 spans="1:23" ht="13.2" x14ac:dyDescent="0.25">
      <c r="A624" s="122"/>
      <c r="B624" s="46"/>
      <c r="C624" s="47"/>
      <c r="D624" s="47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 spans="1:23" ht="13.2" x14ac:dyDescent="0.25">
      <c r="A625" s="122"/>
      <c r="B625" s="46"/>
      <c r="C625" s="47"/>
      <c r="D625" s="47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 spans="1:23" ht="13.2" x14ac:dyDescent="0.25">
      <c r="A626" s="122"/>
      <c r="B626" s="46"/>
      <c r="C626" s="47"/>
      <c r="D626" s="47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 spans="1:23" ht="13.2" x14ac:dyDescent="0.25">
      <c r="A627" s="122"/>
      <c r="B627" s="46"/>
      <c r="C627" s="47"/>
      <c r="D627" s="47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 spans="1:23" ht="13.2" x14ac:dyDescent="0.25">
      <c r="A628" s="122"/>
      <c r="B628" s="46"/>
      <c r="C628" s="47"/>
      <c r="D628" s="47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 spans="1:23" ht="13.2" x14ac:dyDescent="0.25">
      <c r="A629" s="122"/>
      <c r="B629" s="46"/>
      <c r="C629" s="47"/>
      <c r="D629" s="47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 spans="1:23" ht="13.2" x14ac:dyDescent="0.25">
      <c r="A630" s="122"/>
      <c r="B630" s="46"/>
      <c r="C630" s="47"/>
      <c r="D630" s="47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 spans="1:23" ht="13.2" x14ac:dyDescent="0.25">
      <c r="A631" s="122"/>
      <c r="B631" s="46"/>
      <c r="C631" s="47"/>
      <c r="D631" s="47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 spans="1:23" ht="13.2" x14ac:dyDescent="0.25">
      <c r="A632" s="122"/>
      <c r="B632" s="46"/>
      <c r="C632" s="47"/>
      <c r="D632" s="47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 spans="1:23" ht="13.2" x14ac:dyDescent="0.25">
      <c r="A633" s="122"/>
      <c r="B633" s="46"/>
      <c r="C633" s="47"/>
      <c r="D633" s="47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 spans="1:23" ht="13.2" x14ac:dyDescent="0.25">
      <c r="A634" s="122"/>
      <c r="B634" s="46"/>
      <c r="C634" s="47"/>
      <c r="D634" s="47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 spans="1:23" ht="13.2" x14ac:dyDescent="0.25">
      <c r="A635" s="122"/>
      <c r="B635" s="46"/>
      <c r="C635" s="47"/>
      <c r="D635" s="47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 spans="1:23" ht="13.2" x14ac:dyDescent="0.25">
      <c r="A636" s="122"/>
      <c r="B636" s="46"/>
      <c r="C636" s="47"/>
      <c r="D636" s="47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 spans="1:23" ht="13.2" x14ac:dyDescent="0.25">
      <c r="A637" s="122"/>
      <c r="B637" s="46"/>
      <c r="C637" s="47"/>
      <c r="D637" s="47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 spans="1:23" ht="13.2" x14ac:dyDescent="0.25">
      <c r="A638" s="122"/>
      <c r="B638" s="46"/>
      <c r="C638" s="47"/>
      <c r="D638" s="47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 spans="1:23" ht="13.2" x14ac:dyDescent="0.25">
      <c r="A639" s="122"/>
      <c r="B639" s="46"/>
      <c r="C639" s="47"/>
      <c r="D639" s="47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 spans="1:23" ht="13.2" x14ac:dyDescent="0.25">
      <c r="A640" s="122"/>
      <c r="B640" s="46"/>
      <c r="C640" s="47"/>
      <c r="D640" s="47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 spans="1:23" ht="13.2" x14ac:dyDescent="0.25">
      <c r="A641" s="122"/>
      <c r="B641" s="46"/>
      <c r="C641" s="47"/>
      <c r="D641" s="47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 spans="1:23" ht="13.2" x14ac:dyDescent="0.25">
      <c r="A642" s="122"/>
      <c r="B642" s="46"/>
      <c r="C642" s="47"/>
      <c r="D642" s="47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 spans="1:23" ht="13.2" x14ac:dyDescent="0.25">
      <c r="A643" s="122"/>
      <c r="B643" s="46"/>
      <c r="C643" s="47"/>
      <c r="D643" s="47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 spans="1:23" ht="13.2" x14ac:dyDescent="0.25">
      <c r="A644" s="122"/>
      <c r="B644" s="46"/>
      <c r="C644" s="47"/>
      <c r="D644" s="47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 spans="1:23" ht="13.2" x14ac:dyDescent="0.25">
      <c r="A645" s="122"/>
      <c r="B645" s="46"/>
      <c r="C645" s="47"/>
      <c r="D645" s="47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 spans="1:23" ht="13.2" x14ac:dyDescent="0.25">
      <c r="A646" s="122"/>
      <c r="B646" s="46"/>
      <c r="C646" s="47"/>
      <c r="D646" s="47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 spans="1:23" ht="13.2" x14ac:dyDescent="0.25">
      <c r="A647" s="122"/>
      <c r="B647" s="46"/>
      <c r="C647" s="47"/>
      <c r="D647" s="47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 spans="1:23" ht="13.2" x14ac:dyDescent="0.25">
      <c r="A648" s="122"/>
      <c r="B648" s="46"/>
      <c r="C648" s="47"/>
      <c r="D648" s="47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 spans="1:23" ht="13.2" x14ac:dyDescent="0.25">
      <c r="A649" s="122"/>
      <c r="B649" s="46"/>
      <c r="C649" s="47"/>
      <c r="D649" s="47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 spans="1:23" ht="13.2" x14ac:dyDescent="0.25">
      <c r="A650" s="122"/>
      <c r="B650" s="46"/>
      <c r="C650" s="47"/>
      <c r="D650" s="47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 spans="1:23" ht="13.2" x14ac:dyDescent="0.25">
      <c r="A651" s="122"/>
      <c r="B651" s="46"/>
      <c r="C651" s="47"/>
      <c r="D651" s="47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 spans="1:23" ht="13.2" x14ac:dyDescent="0.25">
      <c r="A652" s="122"/>
      <c r="B652" s="46"/>
      <c r="C652" s="47"/>
      <c r="D652" s="47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 spans="1:23" ht="13.2" x14ac:dyDescent="0.25">
      <c r="A653" s="122"/>
      <c r="B653" s="46"/>
      <c r="C653" s="47"/>
      <c r="D653" s="47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 spans="1:23" ht="13.2" x14ac:dyDescent="0.25">
      <c r="A654" s="122"/>
      <c r="B654" s="46"/>
      <c r="C654" s="47"/>
      <c r="D654" s="47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 spans="1:23" ht="13.2" x14ac:dyDescent="0.25">
      <c r="A655" s="122"/>
      <c r="B655" s="46"/>
      <c r="C655" s="47"/>
      <c r="D655" s="47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 spans="1:23" ht="13.2" x14ac:dyDescent="0.25">
      <c r="A656" s="122"/>
      <c r="B656" s="46"/>
      <c r="C656" s="47"/>
      <c r="D656" s="47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 spans="1:23" ht="13.2" x14ac:dyDescent="0.25">
      <c r="A657" s="122"/>
      <c r="B657" s="46"/>
      <c r="C657" s="47"/>
      <c r="D657" s="47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 spans="1:23" ht="13.2" x14ac:dyDescent="0.25">
      <c r="A658" s="122"/>
      <c r="B658" s="46"/>
      <c r="C658" s="47"/>
      <c r="D658" s="47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 spans="1:23" ht="13.2" x14ac:dyDescent="0.25">
      <c r="A659" s="122"/>
      <c r="B659" s="46"/>
      <c r="C659" s="47"/>
      <c r="D659" s="47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 spans="1:23" ht="13.2" x14ac:dyDescent="0.25">
      <c r="A660" s="122"/>
      <c r="B660" s="46"/>
      <c r="C660" s="47"/>
      <c r="D660" s="47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 spans="1:23" ht="13.2" x14ac:dyDescent="0.25">
      <c r="A661" s="122"/>
      <c r="B661" s="46"/>
      <c r="C661" s="47"/>
      <c r="D661" s="47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 spans="1:23" ht="13.2" x14ac:dyDescent="0.25">
      <c r="A662" s="122"/>
      <c r="B662" s="46"/>
      <c r="C662" s="47"/>
      <c r="D662" s="47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 spans="1:23" ht="13.2" x14ac:dyDescent="0.25">
      <c r="A663" s="122"/>
      <c r="B663" s="46"/>
      <c r="C663" s="47"/>
      <c r="D663" s="47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 spans="1:23" ht="13.2" x14ac:dyDescent="0.25">
      <c r="A664" s="122"/>
      <c r="B664" s="46"/>
      <c r="C664" s="47"/>
      <c r="D664" s="47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 spans="1:23" ht="13.2" x14ac:dyDescent="0.25">
      <c r="A665" s="122"/>
      <c r="B665" s="46"/>
      <c r="C665" s="47"/>
      <c r="D665" s="47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 spans="1:23" ht="13.2" x14ac:dyDescent="0.25">
      <c r="A666" s="122"/>
      <c r="B666" s="46"/>
      <c r="C666" s="47"/>
      <c r="D666" s="47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 spans="1:23" ht="13.2" x14ac:dyDescent="0.25">
      <c r="A667" s="122"/>
      <c r="B667" s="46"/>
      <c r="C667" s="47"/>
      <c r="D667" s="47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 spans="1:23" ht="13.2" x14ac:dyDescent="0.25">
      <c r="A668" s="122"/>
      <c r="B668" s="46"/>
      <c r="C668" s="47"/>
      <c r="D668" s="47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 spans="1:23" ht="13.2" x14ac:dyDescent="0.25">
      <c r="A669" s="122"/>
      <c r="B669" s="46"/>
      <c r="C669" s="47"/>
      <c r="D669" s="47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 spans="1:23" ht="13.2" x14ac:dyDescent="0.25">
      <c r="A670" s="122"/>
      <c r="B670" s="46"/>
      <c r="C670" s="47"/>
      <c r="D670" s="47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 spans="1:23" ht="13.2" x14ac:dyDescent="0.25">
      <c r="A671" s="122"/>
      <c r="B671" s="46"/>
      <c r="C671" s="47"/>
      <c r="D671" s="47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 spans="1:23" ht="13.2" x14ac:dyDescent="0.25">
      <c r="A672" s="122"/>
      <c r="B672" s="46"/>
      <c r="C672" s="47"/>
      <c r="D672" s="47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 spans="1:23" ht="13.2" x14ac:dyDescent="0.25">
      <c r="A673" s="122"/>
      <c r="B673" s="46"/>
      <c r="C673" s="47"/>
      <c r="D673" s="47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 spans="1:23" ht="13.2" x14ac:dyDescent="0.25">
      <c r="A674" s="122"/>
      <c r="B674" s="46"/>
      <c r="C674" s="47"/>
      <c r="D674" s="47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 spans="1:23" ht="13.2" x14ac:dyDescent="0.25">
      <c r="A675" s="122"/>
      <c r="B675" s="46"/>
      <c r="C675" s="47"/>
      <c r="D675" s="47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 spans="1:23" ht="13.2" x14ac:dyDescent="0.25">
      <c r="A676" s="122"/>
      <c r="B676" s="46"/>
      <c r="C676" s="47"/>
      <c r="D676" s="47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 spans="1:23" ht="13.2" x14ac:dyDescent="0.25">
      <c r="A677" s="122"/>
      <c r="B677" s="46"/>
      <c r="C677" s="47"/>
      <c r="D677" s="47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 spans="1:23" ht="13.2" x14ac:dyDescent="0.25">
      <c r="A678" s="122"/>
      <c r="B678" s="46"/>
      <c r="C678" s="47"/>
      <c r="D678" s="47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 spans="1:23" ht="13.2" x14ac:dyDescent="0.25">
      <c r="A679" s="122"/>
      <c r="B679" s="46"/>
      <c r="C679" s="47"/>
      <c r="D679" s="47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 spans="1:23" ht="13.2" x14ac:dyDescent="0.25">
      <c r="A680" s="122"/>
      <c r="B680" s="46"/>
      <c r="C680" s="47"/>
      <c r="D680" s="47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 spans="1:23" ht="13.2" x14ac:dyDescent="0.25">
      <c r="A681" s="122"/>
      <c r="B681" s="46"/>
      <c r="C681" s="47"/>
      <c r="D681" s="47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 spans="1:23" ht="13.2" x14ac:dyDescent="0.25">
      <c r="A682" s="122"/>
      <c r="B682" s="46"/>
      <c r="C682" s="47"/>
      <c r="D682" s="47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 spans="1:23" ht="13.2" x14ac:dyDescent="0.25">
      <c r="A683" s="122"/>
      <c r="B683" s="46"/>
      <c r="C683" s="47"/>
      <c r="D683" s="47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 spans="1:23" ht="13.2" x14ac:dyDescent="0.25">
      <c r="A684" s="122"/>
      <c r="B684" s="46"/>
      <c r="C684" s="47"/>
      <c r="D684" s="47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 spans="1:23" ht="13.2" x14ac:dyDescent="0.25">
      <c r="A685" s="122"/>
      <c r="B685" s="46"/>
      <c r="C685" s="47"/>
      <c r="D685" s="47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 spans="1:23" ht="13.2" x14ac:dyDescent="0.25">
      <c r="A686" s="122"/>
      <c r="B686" s="46"/>
      <c r="C686" s="47"/>
      <c r="D686" s="47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 spans="1:23" ht="13.2" x14ac:dyDescent="0.25">
      <c r="A687" s="122"/>
      <c r="B687" s="46"/>
      <c r="C687" s="47"/>
      <c r="D687" s="47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 spans="1:23" ht="13.2" x14ac:dyDescent="0.25">
      <c r="A688" s="122"/>
      <c r="B688" s="46"/>
      <c r="C688" s="47"/>
      <c r="D688" s="47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 spans="1:23" ht="13.2" x14ac:dyDescent="0.25">
      <c r="A689" s="122"/>
      <c r="B689" s="46"/>
      <c r="C689" s="47"/>
      <c r="D689" s="47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 spans="1:23" ht="13.2" x14ac:dyDescent="0.25">
      <c r="A690" s="122"/>
      <c r="B690" s="46"/>
      <c r="C690" s="47"/>
      <c r="D690" s="47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 spans="1:23" ht="13.2" x14ac:dyDescent="0.25">
      <c r="A691" s="122"/>
      <c r="B691" s="46"/>
      <c r="C691" s="47"/>
      <c r="D691" s="47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 spans="1:23" ht="13.2" x14ac:dyDescent="0.25">
      <c r="A692" s="122"/>
      <c r="B692" s="46"/>
      <c r="C692" s="47"/>
      <c r="D692" s="47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</row>
    <row r="693" spans="1:23" ht="13.2" x14ac:dyDescent="0.25">
      <c r="A693" s="122"/>
      <c r="B693" s="46"/>
      <c r="C693" s="47"/>
      <c r="D693" s="47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</row>
    <row r="694" spans="1:23" ht="13.2" x14ac:dyDescent="0.25">
      <c r="A694" s="122"/>
      <c r="B694" s="46"/>
      <c r="C694" s="47"/>
      <c r="D694" s="47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</row>
    <row r="695" spans="1:23" ht="13.2" x14ac:dyDescent="0.25">
      <c r="A695" s="122"/>
      <c r="B695" s="46"/>
      <c r="C695" s="47"/>
      <c r="D695" s="47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</row>
    <row r="696" spans="1:23" ht="13.2" x14ac:dyDescent="0.25">
      <c r="A696" s="122"/>
      <c r="B696" s="46"/>
      <c r="C696" s="47"/>
      <c r="D696" s="47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</row>
    <row r="697" spans="1:23" ht="13.2" x14ac:dyDescent="0.25">
      <c r="A697" s="122"/>
      <c r="B697" s="46"/>
      <c r="C697" s="47"/>
      <c r="D697" s="47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</row>
    <row r="698" spans="1:23" ht="13.2" x14ac:dyDescent="0.25">
      <c r="A698" s="122"/>
      <c r="B698" s="46"/>
      <c r="C698" s="47"/>
      <c r="D698" s="47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</row>
    <row r="699" spans="1:23" ht="13.2" x14ac:dyDescent="0.25">
      <c r="A699" s="122"/>
      <c r="B699" s="46"/>
      <c r="C699" s="47"/>
      <c r="D699" s="47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</row>
    <row r="700" spans="1:23" ht="13.2" x14ac:dyDescent="0.25">
      <c r="A700" s="122"/>
      <c r="B700" s="46"/>
      <c r="C700" s="47"/>
      <c r="D700" s="47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</row>
    <row r="701" spans="1:23" ht="13.2" x14ac:dyDescent="0.25">
      <c r="A701" s="122"/>
      <c r="B701" s="46"/>
      <c r="C701" s="47"/>
      <c r="D701" s="47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</row>
    <row r="702" spans="1:23" ht="13.2" x14ac:dyDescent="0.25">
      <c r="A702" s="122"/>
      <c r="B702" s="46"/>
      <c r="C702" s="47"/>
      <c r="D702" s="47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</row>
    <row r="703" spans="1:23" ht="13.2" x14ac:dyDescent="0.25">
      <c r="A703" s="122"/>
      <c r="B703" s="46"/>
      <c r="C703" s="47"/>
      <c r="D703" s="47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</row>
    <row r="704" spans="1:23" ht="13.2" x14ac:dyDescent="0.25">
      <c r="A704" s="122"/>
      <c r="B704" s="46"/>
      <c r="C704" s="47"/>
      <c r="D704" s="47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</row>
    <row r="705" spans="1:23" ht="13.2" x14ac:dyDescent="0.25">
      <c r="A705" s="122"/>
      <c r="B705" s="46"/>
      <c r="C705" s="47"/>
      <c r="D705" s="47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</row>
    <row r="706" spans="1:23" ht="13.2" x14ac:dyDescent="0.25">
      <c r="A706" s="122"/>
      <c r="B706" s="46"/>
      <c r="C706" s="47"/>
      <c r="D706" s="47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</row>
    <row r="707" spans="1:23" ht="13.2" x14ac:dyDescent="0.25">
      <c r="A707" s="122"/>
      <c r="B707" s="46"/>
      <c r="C707" s="47"/>
      <c r="D707" s="47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</row>
    <row r="708" spans="1:23" ht="13.2" x14ac:dyDescent="0.25">
      <c r="A708" s="122"/>
      <c r="B708" s="46"/>
      <c r="C708" s="47"/>
      <c r="D708" s="47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</row>
    <row r="709" spans="1:23" ht="13.2" x14ac:dyDescent="0.25">
      <c r="A709" s="122"/>
      <c r="B709" s="46"/>
      <c r="C709" s="47"/>
      <c r="D709" s="47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</row>
    <row r="710" spans="1:23" ht="13.2" x14ac:dyDescent="0.25">
      <c r="A710" s="122"/>
      <c r="B710" s="46"/>
      <c r="C710" s="47"/>
      <c r="D710" s="47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</row>
    <row r="711" spans="1:23" ht="13.2" x14ac:dyDescent="0.25">
      <c r="A711" s="122"/>
      <c r="B711" s="46"/>
      <c r="C711" s="47"/>
      <c r="D711" s="47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</row>
    <row r="712" spans="1:23" ht="13.2" x14ac:dyDescent="0.25">
      <c r="A712" s="122"/>
      <c r="B712" s="46"/>
      <c r="C712" s="47"/>
      <c r="D712" s="47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</row>
    <row r="713" spans="1:23" ht="13.2" x14ac:dyDescent="0.25">
      <c r="A713" s="122"/>
      <c r="B713" s="46"/>
      <c r="C713" s="47"/>
      <c r="D713" s="47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</row>
    <row r="714" spans="1:23" ht="13.2" x14ac:dyDescent="0.25">
      <c r="A714" s="122"/>
      <c r="B714" s="46"/>
      <c r="C714" s="47"/>
      <c r="D714" s="47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</row>
    <row r="715" spans="1:23" ht="13.2" x14ac:dyDescent="0.25">
      <c r="A715" s="122"/>
      <c r="B715" s="46"/>
      <c r="C715" s="47"/>
      <c r="D715" s="47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</row>
    <row r="716" spans="1:23" ht="13.2" x14ac:dyDescent="0.25">
      <c r="A716" s="122"/>
      <c r="B716" s="46"/>
      <c r="C716" s="47"/>
      <c r="D716" s="47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</row>
    <row r="717" spans="1:23" ht="13.2" x14ac:dyDescent="0.25">
      <c r="A717" s="122"/>
      <c r="B717" s="46"/>
      <c r="C717" s="47"/>
      <c r="D717" s="47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</row>
    <row r="718" spans="1:23" ht="13.2" x14ac:dyDescent="0.25">
      <c r="A718" s="122"/>
      <c r="B718" s="46"/>
      <c r="C718" s="47"/>
      <c r="D718" s="47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</row>
    <row r="719" spans="1:23" ht="13.2" x14ac:dyDescent="0.25">
      <c r="A719" s="122"/>
      <c r="B719" s="46"/>
      <c r="C719" s="47"/>
      <c r="D719" s="47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</row>
    <row r="720" spans="1:23" ht="13.2" x14ac:dyDescent="0.25">
      <c r="A720" s="122"/>
      <c r="B720" s="46"/>
      <c r="C720" s="47"/>
      <c r="D720" s="47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</row>
    <row r="721" spans="1:23" ht="13.2" x14ac:dyDescent="0.25">
      <c r="A721" s="122"/>
      <c r="B721" s="46"/>
      <c r="C721" s="47"/>
      <c r="D721" s="47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</row>
    <row r="722" spans="1:23" ht="13.2" x14ac:dyDescent="0.25">
      <c r="A722" s="122"/>
      <c r="B722" s="46"/>
      <c r="C722" s="47"/>
      <c r="D722" s="47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</row>
    <row r="723" spans="1:23" ht="13.2" x14ac:dyDescent="0.25">
      <c r="A723" s="122"/>
      <c r="B723" s="46"/>
      <c r="C723" s="47"/>
      <c r="D723" s="47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</row>
    <row r="724" spans="1:23" ht="13.2" x14ac:dyDescent="0.25">
      <c r="A724" s="122"/>
      <c r="B724" s="46"/>
      <c r="C724" s="47"/>
      <c r="D724" s="47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</row>
    <row r="725" spans="1:23" ht="13.2" x14ac:dyDescent="0.25">
      <c r="A725" s="122"/>
      <c r="B725" s="46"/>
      <c r="C725" s="47"/>
      <c r="D725" s="47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</row>
    <row r="726" spans="1:23" ht="13.2" x14ac:dyDescent="0.25">
      <c r="A726" s="122"/>
      <c r="B726" s="46"/>
      <c r="C726" s="47"/>
      <c r="D726" s="47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</row>
    <row r="727" spans="1:23" ht="13.2" x14ac:dyDescent="0.25">
      <c r="A727" s="122"/>
      <c r="B727" s="46"/>
      <c r="C727" s="47"/>
      <c r="D727" s="47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</row>
    <row r="728" spans="1:23" ht="13.2" x14ac:dyDescent="0.25">
      <c r="A728" s="122"/>
      <c r="B728" s="46"/>
      <c r="C728" s="47"/>
      <c r="D728" s="47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</row>
    <row r="729" spans="1:23" ht="13.2" x14ac:dyDescent="0.25">
      <c r="A729" s="122"/>
      <c r="B729" s="46"/>
      <c r="C729" s="47"/>
      <c r="D729" s="47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</row>
    <row r="730" spans="1:23" ht="13.2" x14ac:dyDescent="0.25">
      <c r="A730" s="122"/>
      <c r="B730" s="46"/>
      <c r="C730" s="47"/>
      <c r="D730" s="47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</row>
    <row r="731" spans="1:23" ht="13.2" x14ac:dyDescent="0.25">
      <c r="A731" s="122"/>
      <c r="B731" s="46"/>
      <c r="C731" s="47"/>
      <c r="D731" s="47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</row>
    <row r="732" spans="1:23" ht="13.2" x14ac:dyDescent="0.25">
      <c r="A732" s="122"/>
      <c r="B732" s="46"/>
      <c r="C732" s="47"/>
      <c r="D732" s="47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</row>
    <row r="733" spans="1:23" ht="13.2" x14ac:dyDescent="0.25">
      <c r="A733" s="122"/>
      <c r="B733" s="46"/>
      <c r="C733" s="47"/>
      <c r="D733" s="47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</row>
    <row r="734" spans="1:23" ht="13.2" x14ac:dyDescent="0.25">
      <c r="A734" s="122"/>
      <c r="B734" s="46"/>
      <c r="C734" s="47"/>
      <c r="D734" s="47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</row>
    <row r="735" spans="1:23" ht="13.2" x14ac:dyDescent="0.25">
      <c r="A735" s="122"/>
      <c r="B735" s="46"/>
      <c r="C735" s="47"/>
      <c r="D735" s="47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</row>
    <row r="736" spans="1:23" ht="13.2" x14ac:dyDescent="0.25">
      <c r="A736" s="122"/>
      <c r="B736" s="46"/>
      <c r="C736" s="47"/>
      <c r="D736" s="47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</row>
    <row r="737" spans="1:23" ht="13.2" x14ac:dyDescent="0.25">
      <c r="A737" s="122"/>
      <c r="B737" s="46"/>
      <c r="C737" s="47"/>
      <c r="D737" s="47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</row>
    <row r="738" spans="1:23" ht="13.2" x14ac:dyDescent="0.25">
      <c r="A738" s="122"/>
      <c r="B738" s="46"/>
      <c r="C738" s="47"/>
      <c r="D738" s="47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</row>
    <row r="739" spans="1:23" ht="13.2" x14ac:dyDescent="0.25">
      <c r="A739" s="122"/>
      <c r="B739" s="46"/>
      <c r="C739" s="47"/>
      <c r="D739" s="47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</row>
    <row r="740" spans="1:23" ht="13.2" x14ac:dyDescent="0.25">
      <c r="A740" s="122"/>
      <c r="B740" s="46"/>
      <c r="C740" s="47"/>
      <c r="D740" s="47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</row>
    <row r="741" spans="1:23" ht="13.2" x14ac:dyDescent="0.25">
      <c r="A741" s="122"/>
      <c r="B741" s="46"/>
      <c r="C741" s="47"/>
      <c r="D741" s="47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</row>
    <row r="742" spans="1:23" ht="13.2" x14ac:dyDescent="0.25">
      <c r="A742" s="122"/>
      <c r="B742" s="46"/>
      <c r="C742" s="47"/>
      <c r="D742" s="47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</row>
    <row r="743" spans="1:23" ht="13.2" x14ac:dyDescent="0.25">
      <c r="A743" s="122"/>
      <c r="B743" s="46"/>
      <c r="C743" s="47"/>
      <c r="D743" s="47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</row>
    <row r="744" spans="1:23" ht="13.2" x14ac:dyDescent="0.25">
      <c r="A744" s="122"/>
      <c r="B744" s="46"/>
      <c r="C744" s="47"/>
      <c r="D744" s="47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</row>
    <row r="745" spans="1:23" ht="13.2" x14ac:dyDescent="0.25">
      <c r="A745" s="122"/>
      <c r="B745" s="46"/>
      <c r="C745" s="47"/>
      <c r="D745" s="47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</row>
    <row r="746" spans="1:23" ht="13.2" x14ac:dyDescent="0.25">
      <c r="A746" s="122"/>
      <c r="B746" s="46"/>
      <c r="C746" s="47"/>
      <c r="D746" s="47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</row>
    <row r="747" spans="1:23" ht="13.2" x14ac:dyDescent="0.25">
      <c r="A747" s="122"/>
      <c r="B747" s="46"/>
      <c r="C747" s="47"/>
      <c r="D747" s="47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</row>
    <row r="748" spans="1:23" ht="13.2" x14ac:dyDescent="0.25">
      <c r="A748" s="122"/>
      <c r="B748" s="46"/>
      <c r="C748" s="47"/>
      <c r="D748" s="47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</row>
    <row r="749" spans="1:23" ht="13.2" x14ac:dyDescent="0.25">
      <c r="A749" s="122"/>
      <c r="B749" s="46"/>
      <c r="C749" s="47"/>
      <c r="D749" s="47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</row>
    <row r="750" spans="1:23" ht="13.2" x14ac:dyDescent="0.25">
      <c r="A750" s="122"/>
      <c r="B750" s="46"/>
      <c r="C750" s="47"/>
      <c r="D750" s="47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</row>
    <row r="751" spans="1:23" ht="13.2" x14ac:dyDescent="0.25">
      <c r="A751" s="122"/>
      <c r="B751" s="46"/>
      <c r="C751" s="47"/>
      <c r="D751" s="47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</row>
    <row r="752" spans="1:23" ht="13.2" x14ac:dyDescent="0.25">
      <c r="A752" s="122"/>
      <c r="B752" s="46"/>
      <c r="C752" s="47"/>
      <c r="D752" s="47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</row>
    <row r="753" spans="1:23" ht="13.2" x14ac:dyDescent="0.25">
      <c r="A753" s="122"/>
      <c r="B753" s="46"/>
      <c r="C753" s="47"/>
      <c r="D753" s="47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</row>
    <row r="754" spans="1:23" ht="13.2" x14ac:dyDescent="0.25">
      <c r="A754" s="122"/>
      <c r="B754" s="46"/>
      <c r="C754" s="47"/>
      <c r="D754" s="47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</row>
    <row r="755" spans="1:23" ht="13.2" x14ac:dyDescent="0.25">
      <c r="A755" s="122"/>
      <c r="B755" s="46"/>
      <c r="C755" s="47"/>
      <c r="D755" s="47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</row>
    <row r="756" spans="1:23" ht="13.2" x14ac:dyDescent="0.25">
      <c r="A756" s="122"/>
      <c r="B756" s="46"/>
      <c r="C756" s="47"/>
      <c r="D756" s="47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</row>
    <row r="757" spans="1:23" ht="13.2" x14ac:dyDescent="0.25">
      <c r="A757" s="122"/>
      <c r="B757" s="46"/>
      <c r="C757" s="47"/>
      <c r="D757" s="47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</row>
    <row r="758" spans="1:23" ht="13.2" x14ac:dyDescent="0.25">
      <c r="A758" s="122"/>
      <c r="B758" s="46"/>
      <c r="C758" s="47"/>
      <c r="D758" s="47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</row>
    <row r="759" spans="1:23" ht="13.2" x14ac:dyDescent="0.25">
      <c r="A759" s="122"/>
      <c r="B759" s="46"/>
      <c r="C759" s="47"/>
      <c r="D759" s="47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</row>
    <row r="760" spans="1:23" ht="13.2" x14ac:dyDescent="0.25">
      <c r="A760" s="122"/>
      <c r="B760" s="46"/>
      <c r="C760" s="47"/>
      <c r="D760" s="47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</row>
    <row r="761" spans="1:23" ht="13.2" x14ac:dyDescent="0.25">
      <c r="A761" s="122"/>
      <c r="B761" s="46"/>
      <c r="C761" s="47"/>
      <c r="D761" s="47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</row>
    <row r="762" spans="1:23" ht="13.2" x14ac:dyDescent="0.25">
      <c r="A762" s="122"/>
      <c r="B762" s="46"/>
      <c r="C762" s="47"/>
      <c r="D762" s="47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</row>
    <row r="763" spans="1:23" ht="13.2" x14ac:dyDescent="0.25">
      <c r="A763" s="122"/>
      <c r="B763" s="46"/>
      <c r="C763" s="47"/>
      <c r="D763" s="47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</row>
    <row r="764" spans="1:23" ht="13.2" x14ac:dyDescent="0.25">
      <c r="A764" s="122"/>
      <c r="B764" s="46"/>
      <c r="C764" s="47"/>
      <c r="D764" s="47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</row>
    <row r="765" spans="1:23" ht="13.2" x14ac:dyDescent="0.25">
      <c r="A765" s="122"/>
      <c r="B765" s="46"/>
      <c r="C765" s="47"/>
      <c r="D765" s="47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</row>
    <row r="766" spans="1:23" ht="13.2" x14ac:dyDescent="0.25">
      <c r="A766" s="122"/>
      <c r="B766" s="46"/>
      <c r="C766" s="47"/>
      <c r="D766" s="47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</row>
    <row r="767" spans="1:23" ht="13.2" x14ac:dyDescent="0.25">
      <c r="A767" s="122"/>
      <c r="B767" s="46"/>
      <c r="C767" s="47"/>
      <c r="D767" s="47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</row>
    <row r="768" spans="1:23" ht="13.2" x14ac:dyDescent="0.25">
      <c r="A768" s="122"/>
      <c r="B768" s="46"/>
      <c r="C768" s="47"/>
      <c r="D768" s="47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</row>
    <row r="769" spans="1:23" ht="13.2" x14ac:dyDescent="0.25">
      <c r="A769" s="122"/>
      <c r="B769" s="46"/>
      <c r="C769" s="47"/>
      <c r="D769" s="47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</row>
    <row r="770" spans="1:23" ht="13.2" x14ac:dyDescent="0.25">
      <c r="A770" s="122"/>
      <c r="B770" s="46"/>
      <c r="C770" s="47"/>
      <c r="D770" s="47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</row>
    <row r="771" spans="1:23" ht="13.2" x14ac:dyDescent="0.25">
      <c r="A771" s="122"/>
      <c r="B771" s="46"/>
      <c r="C771" s="47"/>
      <c r="D771" s="47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</row>
    <row r="772" spans="1:23" ht="13.2" x14ac:dyDescent="0.25">
      <c r="A772" s="122"/>
      <c r="B772" s="46"/>
      <c r="C772" s="47"/>
      <c r="D772" s="47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</row>
    <row r="773" spans="1:23" ht="13.2" x14ac:dyDescent="0.25">
      <c r="A773" s="122"/>
      <c r="B773" s="46"/>
      <c r="C773" s="47"/>
      <c r="D773" s="47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</row>
    <row r="774" spans="1:23" ht="13.2" x14ac:dyDescent="0.25">
      <c r="A774" s="122"/>
      <c r="B774" s="46"/>
      <c r="C774" s="47"/>
      <c r="D774" s="47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</row>
    <row r="775" spans="1:23" ht="13.2" x14ac:dyDescent="0.25">
      <c r="A775" s="122"/>
      <c r="B775" s="46"/>
      <c r="C775" s="47"/>
      <c r="D775" s="47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</row>
    <row r="776" spans="1:23" ht="13.2" x14ac:dyDescent="0.25">
      <c r="A776" s="122"/>
      <c r="B776" s="46"/>
      <c r="C776" s="47"/>
      <c r="D776" s="47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</row>
    <row r="777" spans="1:23" ht="13.2" x14ac:dyDescent="0.25">
      <c r="A777" s="122"/>
      <c r="B777" s="46"/>
      <c r="C777" s="47"/>
      <c r="D777" s="47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</row>
    <row r="778" spans="1:23" ht="13.2" x14ac:dyDescent="0.25">
      <c r="A778" s="122"/>
      <c r="B778" s="46"/>
      <c r="C778" s="47"/>
      <c r="D778" s="47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</row>
    <row r="779" spans="1:23" ht="13.2" x14ac:dyDescent="0.25">
      <c r="A779" s="122"/>
      <c r="B779" s="46"/>
      <c r="C779" s="47"/>
      <c r="D779" s="47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</row>
    <row r="780" spans="1:23" ht="13.2" x14ac:dyDescent="0.25">
      <c r="A780" s="122"/>
      <c r="B780" s="46"/>
      <c r="C780" s="47"/>
      <c r="D780" s="47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</row>
    <row r="781" spans="1:23" ht="13.2" x14ac:dyDescent="0.25">
      <c r="A781" s="122"/>
      <c r="B781" s="46"/>
      <c r="C781" s="47"/>
      <c r="D781" s="47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</row>
    <row r="782" spans="1:23" ht="13.2" x14ac:dyDescent="0.25">
      <c r="A782" s="122"/>
      <c r="B782" s="46"/>
      <c r="C782" s="47"/>
      <c r="D782" s="47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</row>
    <row r="783" spans="1:23" ht="13.2" x14ac:dyDescent="0.25">
      <c r="A783" s="122"/>
      <c r="B783" s="46"/>
      <c r="C783" s="47"/>
      <c r="D783" s="47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</row>
    <row r="784" spans="1:23" ht="13.2" x14ac:dyDescent="0.25">
      <c r="A784" s="122"/>
      <c r="B784" s="46"/>
      <c r="C784" s="47"/>
      <c r="D784" s="47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</row>
    <row r="785" spans="1:23" ht="13.2" x14ac:dyDescent="0.25">
      <c r="A785" s="122"/>
      <c r="B785" s="46"/>
      <c r="C785" s="47"/>
      <c r="D785" s="47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</row>
    <row r="786" spans="1:23" ht="13.2" x14ac:dyDescent="0.25">
      <c r="A786" s="122"/>
      <c r="B786" s="46"/>
      <c r="C786" s="47"/>
      <c r="D786" s="47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</row>
    <row r="787" spans="1:23" ht="13.2" x14ac:dyDescent="0.25">
      <c r="A787" s="122"/>
      <c r="B787" s="46"/>
      <c r="C787" s="47"/>
      <c r="D787" s="47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</row>
    <row r="788" spans="1:23" ht="13.2" x14ac:dyDescent="0.25">
      <c r="A788" s="122"/>
      <c r="B788" s="46"/>
      <c r="C788" s="47"/>
      <c r="D788" s="47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</row>
    <row r="789" spans="1:23" ht="13.2" x14ac:dyDescent="0.25">
      <c r="A789" s="122"/>
      <c r="B789" s="46"/>
      <c r="C789" s="47"/>
      <c r="D789" s="47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</row>
    <row r="790" spans="1:23" ht="13.2" x14ac:dyDescent="0.25">
      <c r="A790" s="122"/>
      <c r="B790" s="46"/>
      <c r="C790" s="47"/>
      <c r="D790" s="47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</row>
    <row r="791" spans="1:23" ht="13.2" x14ac:dyDescent="0.25">
      <c r="A791" s="122"/>
      <c r="B791" s="46"/>
      <c r="C791" s="47"/>
      <c r="D791" s="47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</row>
    <row r="792" spans="1:23" ht="13.2" x14ac:dyDescent="0.25">
      <c r="A792" s="122"/>
      <c r="B792" s="46"/>
      <c r="C792" s="47"/>
      <c r="D792" s="47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</row>
    <row r="793" spans="1:23" ht="13.2" x14ac:dyDescent="0.25">
      <c r="A793" s="122"/>
      <c r="B793" s="46"/>
      <c r="C793" s="47"/>
      <c r="D793" s="47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</row>
    <row r="794" spans="1:23" ht="13.2" x14ac:dyDescent="0.25">
      <c r="A794" s="122"/>
      <c r="B794" s="46"/>
      <c r="C794" s="47"/>
      <c r="D794" s="47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</row>
    <row r="795" spans="1:23" ht="13.2" x14ac:dyDescent="0.25">
      <c r="A795" s="122"/>
      <c r="B795" s="46"/>
      <c r="C795" s="47"/>
      <c r="D795" s="47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</row>
    <row r="796" spans="1:23" ht="13.2" x14ac:dyDescent="0.25">
      <c r="A796" s="122"/>
      <c r="B796" s="46"/>
      <c r="C796" s="47"/>
      <c r="D796" s="47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</row>
    <row r="797" spans="1:23" ht="13.2" x14ac:dyDescent="0.25">
      <c r="A797" s="122"/>
      <c r="B797" s="46"/>
      <c r="C797" s="47"/>
      <c r="D797" s="47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</row>
    <row r="798" spans="1:23" ht="13.2" x14ac:dyDescent="0.25">
      <c r="A798" s="122"/>
      <c r="B798" s="46"/>
      <c r="C798" s="47"/>
      <c r="D798" s="47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</row>
    <row r="799" spans="1:23" ht="13.2" x14ac:dyDescent="0.25">
      <c r="A799" s="122"/>
      <c r="B799" s="46"/>
      <c r="C799" s="47"/>
      <c r="D799" s="47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</row>
    <row r="800" spans="1:23" ht="13.2" x14ac:dyDescent="0.25">
      <c r="A800" s="122"/>
      <c r="B800" s="46"/>
      <c r="C800" s="47"/>
      <c r="D800" s="47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</row>
    <row r="801" spans="1:23" ht="13.2" x14ac:dyDescent="0.25">
      <c r="A801" s="122"/>
      <c r="B801" s="46"/>
      <c r="C801" s="47"/>
      <c r="D801" s="47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</row>
    <row r="802" spans="1:23" ht="13.2" x14ac:dyDescent="0.25">
      <c r="A802" s="122"/>
      <c r="B802" s="46"/>
      <c r="C802" s="47"/>
      <c r="D802" s="47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</row>
    <row r="803" spans="1:23" ht="13.2" x14ac:dyDescent="0.25">
      <c r="A803" s="122"/>
      <c r="B803" s="46"/>
      <c r="C803" s="47"/>
      <c r="D803" s="47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</row>
    <row r="804" spans="1:23" ht="13.2" x14ac:dyDescent="0.25">
      <c r="A804" s="122"/>
      <c r="B804" s="46"/>
      <c r="C804" s="47"/>
      <c r="D804" s="47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</row>
    <row r="805" spans="1:23" ht="13.2" x14ac:dyDescent="0.25">
      <c r="A805" s="122"/>
      <c r="B805" s="46"/>
      <c r="C805" s="47"/>
      <c r="D805" s="47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</row>
    <row r="806" spans="1:23" ht="13.2" x14ac:dyDescent="0.25">
      <c r="A806" s="122"/>
      <c r="B806" s="46"/>
      <c r="C806" s="47"/>
      <c r="D806" s="47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</row>
    <row r="807" spans="1:23" ht="13.2" x14ac:dyDescent="0.25">
      <c r="A807" s="122"/>
      <c r="B807" s="46"/>
      <c r="C807" s="47"/>
      <c r="D807" s="47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</row>
    <row r="808" spans="1:23" ht="13.2" x14ac:dyDescent="0.25">
      <c r="A808" s="122"/>
      <c r="B808" s="46"/>
      <c r="C808" s="47"/>
      <c r="D808" s="47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</row>
    <row r="809" spans="1:23" ht="13.2" x14ac:dyDescent="0.25">
      <c r="A809" s="122"/>
      <c r="B809" s="46"/>
      <c r="C809" s="47"/>
      <c r="D809" s="47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</row>
    <row r="810" spans="1:23" ht="13.2" x14ac:dyDescent="0.25">
      <c r="A810" s="122"/>
      <c r="B810" s="46"/>
      <c r="C810" s="47"/>
      <c r="D810" s="47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</row>
    <row r="811" spans="1:23" ht="13.2" x14ac:dyDescent="0.25">
      <c r="A811" s="122"/>
      <c r="B811" s="46"/>
      <c r="C811" s="47"/>
      <c r="D811" s="47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</row>
    <row r="812" spans="1:23" ht="13.2" x14ac:dyDescent="0.25">
      <c r="A812" s="122"/>
      <c r="B812" s="46"/>
      <c r="C812" s="47"/>
      <c r="D812" s="47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</row>
    <row r="813" spans="1:23" ht="13.2" x14ac:dyDescent="0.25">
      <c r="A813" s="122"/>
      <c r="B813" s="46"/>
      <c r="C813" s="47"/>
      <c r="D813" s="47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</row>
    <row r="814" spans="1:23" ht="13.2" x14ac:dyDescent="0.25">
      <c r="A814" s="122"/>
      <c r="B814" s="46"/>
      <c r="C814" s="47"/>
      <c r="D814" s="47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</row>
    <row r="815" spans="1:23" ht="13.2" x14ac:dyDescent="0.25">
      <c r="A815" s="122"/>
      <c r="B815" s="46"/>
      <c r="C815" s="47"/>
      <c r="D815" s="47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</row>
    <row r="816" spans="1:23" ht="13.2" x14ac:dyDescent="0.25">
      <c r="A816" s="122"/>
      <c r="B816" s="46"/>
      <c r="C816" s="47"/>
      <c r="D816" s="47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</row>
    <row r="817" spans="1:23" ht="13.2" x14ac:dyDescent="0.25">
      <c r="A817" s="122"/>
      <c r="B817" s="46"/>
      <c r="C817" s="47"/>
      <c r="D817" s="47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</row>
    <row r="818" spans="1:23" ht="13.2" x14ac:dyDescent="0.25">
      <c r="A818" s="122"/>
      <c r="B818" s="46"/>
      <c r="C818" s="47"/>
      <c r="D818" s="47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</row>
    <row r="819" spans="1:23" ht="13.2" x14ac:dyDescent="0.25">
      <c r="A819" s="122"/>
      <c r="B819" s="46"/>
      <c r="C819" s="47"/>
      <c r="D819" s="47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</row>
    <row r="820" spans="1:23" ht="13.2" x14ac:dyDescent="0.25">
      <c r="A820" s="122"/>
      <c r="B820" s="46"/>
      <c r="C820" s="47"/>
      <c r="D820" s="47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</row>
    <row r="821" spans="1:23" ht="13.2" x14ac:dyDescent="0.25">
      <c r="A821" s="122"/>
      <c r="B821" s="46"/>
      <c r="C821" s="47"/>
      <c r="D821" s="47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</row>
    <row r="822" spans="1:23" ht="13.2" x14ac:dyDescent="0.25">
      <c r="A822" s="122"/>
      <c r="B822" s="46"/>
      <c r="C822" s="47"/>
      <c r="D822" s="47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</row>
    <row r="823" spans="1:23" ht="13.2" x14ac:dyDescent="0.25">
      <c r="A823" s="122"/>
      <c r="B823" s="46"/>
      <c r="C823" s="47"/>
      <c r="D823" s="47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</row>
    <row r="824" spans="1:23" ht="13.2" x14ac:dyDescent="0.25">
      <c r="A824" s="122"/>
      <c r="B824" s="46"/>
      <c r="C824" s="47"/>
      <c r="D824" s="47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</row>
    <row r="825" spans="1:23" ht="13.2" x14ac:dyDescent="0.25">
      <c r="A825" s="122"/>
      <c r="B825" s="46"/>
      <c r="C825" s="47"/>
      <c r="D825" s="47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</row>
    <row r="826" spans="1:23" ht="13.2" x14ac:dyDescent="0.25">
      <c r="A826" s="122"/>
      <c r="B826" s="46"/>
      <c r="C826" s="47"/>
      <c r="D826" s="47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</row>
    <row r="827" spans="1:23" ht="13.2" x14ac:dyDescent="0.25">
      <c r="A827" s="122"/>
      <c r="B827" s="46"/>
      <c r="C827" s="47"/>
      <c r="D827" s="47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</row>
    <row r="828" spans="1:23" ht="13.2" x14ac:dyDescent="0.25">
      <c r="A828" s="122"/>
      <c r="B828" s="46"/>
      <c r="C828" s="47"/>
      <c r="D828" s="47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</row>
    <row r="829" spans="1:23" ht="13.2" x14ac:dyDescent="0.25">
      <c r="A829" s="122"/>
      <c r="B829" s="46"/>
      <c r="C829" s="47"/>
      <c r="D829" s="47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</row>
    <row r="830" spans="1:23" ht="13.2" x14ac:dyDescent="0.25">
      <c r="A830" s="122"/>
      <c r="B830" s="46"/>
      <c r="C830" s="47"/>
      <c r="D830" s="47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</row>
    <row r="831" spans="1:23" ht="13.2" x14ac:dyDescent="0.25">
      <c r="A831" s="122"/>
      <c r="B831" s="46"/>
      <c r="C831" s="47"/>
      <c r="D831" s="47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</row>
    <row r="832" spans="1:23" ht="13.2" x14ac:dyDescent="0.25">
      <c r="A832" s="122"/>
      <c r="B832" s="46"/>
      <c r="C832" s="47"/>
      <c r="D832" s="47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</row>
    <row r="833" spans="1:23" ht="13.2" x14ac:dyDescent="0.25">
      <c r="A833" s="122"/>
      <c r="B833" s="46"/>
      <c r="C833" s="47"/>
      <c r="D833" s="47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</row>
    <row r="834" spans="1:23" ht="13.2" x14ac:dyDescent="0.25">
      <c r="A834" s="122"/>
      <c r="B834" s="46"/>
      <c r="C834" s="47"/>
      <c r="D834" s="47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</row>
    <row r="835" spans="1:23" ht="13.2" x14ac:dyDescent="0.25">
      <c r="A835" s="122"/>
      <c r="B835" s="46"/>
      <c r="C835" s="47"/>
      <c r="D835" s="47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</row>
    <row r="836" spans="1:23" ht="13.2" x14ac:dyDescent="0.25">
      <c r="A836" s="122"/>
      <c r="B836" s="46"/>
      <c r="C836" s="47"/>
      <c r="D836" s="47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</row>
    <row r="837" spans="1:23" ht="13.2" x14ac:dyDescent="0.25">
      <c r="A837" s="122"/>
      <c r="B837" s="46"/>
      <c r="C837" s="47"/>
      <c r="D837" s="47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</row>
    <row r="838" spans="1:23" ht="13.2" x14ac:dyDescent="0.25">
      <c r="A838" s="122"/>
      <c r="B838" s="46"/>
      <c r="C838" s="47"/>
      <c r="D838" s="47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</row>
    <row r="839" spans="1:23" ht="13.2" x14ac:dyDescent="0.25">
      <c r="A839" s="122"/>
      <c r="B839" s="46"/>
      <c r="C839" s="47"/>
      <c r="D839" s="47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</row>
    <row r="840" spans="1:23" ht="13.2" x14ac:dyDescent="0.25">
      <c r="A840" s="122"/>
      <c r="B840" s="46"/>
      <c r="C840" s="47"/>
      <c r="D840" s="47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</row>
    <row r="841" spans="1:23" ht="13.2" x14ac:dyDescent="0.25">
      <c r="A841" s="122"/>
      <c r="B841" s="46"/>
      <c r="C841" s="47"/>
      <c r="D841" s="47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</row>
    <row r="842" spans="1:23" ht="13.2" x14ac:dyDescent="0.25">
      <c r="A842" s="122"/>
      <c r="B842" s="46"/>
      <c r="C842" s="47"/>
      <c r="D842" s="47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</row>
    <row r="843" spans="1:23" ht="13.2" x14ac:dyDescent="0.25">
      <c r="A843" s="122"/>
      <c r="B843" s="46"/>
      <c r="C843" s="47"/>
      <c r="D843" s="47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</row>
    <row r="844" spans="1:23" ht="13.2" x14ac:dyDescent="0.25">
      <c r="A844" s="122"/>
      <c r="B844" s="46"/>
      <c r="C844" s="47"/>
      <c r="D844" s="47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</row>
    <row r="845" spans="1:23" ht="13.2" x14ac:dyDescent="0.25">
      <c r="A845" s="122"/>
      <c r="B845" s="46"/>
      <c r="C845" s="47"/>
      <c r="D845" s="47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</row>
    <row r="846" spans="1:23" ht="13.2" x14ac:dyDescent="0.25">
      <c r="A846" s="122"/>
      <c r="B846" s="46"/>
      <c r="C846" s="47"/>
      <c r="D846" s="47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</row>
    <row r="847" spans="1:23" ht="13.2" x14ac:dyDescent="0.25">
      <c r="A847" s="122"/>
      <c r="B847" s="46"/>
      <c r="C847" s="47"/>
      <c r="D847" s="47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</row>
    <row r="848" spans="1:23" ht="13.2" x14ac:dyDescent="0.25">
      <c r="A848" s="122"/>
      <c r="B848" s="46"/>
      <c r="C848" s="47"/>
      <c r="D848" s="47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</row>
    <row r="849" spans="1:23" ht="13.2" x14ac:dyDescent="0.25">
      <c r="A849" s="122"/>
      <c r="B849" s="46"/>
      <c r="C849" s="47"/>
      <c r="D849" s="47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</row>
    <row r="850" spans="1:23" ht="13.2" x14ac:dyDescent="0.25">
      <c r="A850" s="122"/>
      <c r="B850" s="46"/>
      <c r="C850" s="47"/>
      <c r="D850" s="47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</row>
    <row r="851" spans="1:23" ht="13.2" x14ac:dyDescent="0.25">
      <c r="A851" s="122"/>
      <c r="B851" s="46"/>
      <c r="C851" s="47"/>
      <c r="D851" s="47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</row>
    <row r="852" spans="1:23" ht="13.2" x14ac:dyDescent="0.25">
      <c r="A852" s="122"/>
      <c r="B852" s="46"/>
      <c r="C852" s="47"/>
      <c r="D852" s="47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</row>
    <row r="853" spans="1:23" ht="13.2" x14ac:dyDescent="0.25">
      <c r="A853" s="122"/>
      <c r="B853" s="46"/>
      <c r="C853" s="47"/>
      <c r="D853" s="47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</row>
    <row r="854" spans="1:23" ht="13.2" x14ac:dyDescent="0.25">
      <c r="A854" s="122"/>
      <c r="B854" s="46"/>
      <c r="C854" s="47"/>
      <c r="D854" s="47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</row>
    <row r="855" spans="1:23" ht="13.2" x14ac:dyDescent="0.25">
      <c r="A855" s="122"/>
      <c r="B855" s="46"/>
      <c r="C855" s="47"/>
      <c r="D855" s="47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</row>
    <row r="856" spans="1:23" ht="13.2" x14ac:dyDescent="0.25">
      <c r="A856" s="122"/>
      <c r="B856" s="46"/>
      <c r="C856" s="47"/>
      <c r="D856" s="47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</row>
    <row r="857" spans="1:23" ht="13.2" x14ac:dyDescent="0.25">
      <c r="A857" s="122"/>
      <c r="B857" s="46"/>
      <c r="C857" s="47"/>
      <c r="D857" s="47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</row>
    <row r="858" spans="1:23" ht="13.2" x14ac:dyDescent="0.25">
      <c r="A858" s="122"/>
      <c r="B858" s="46"/>
      <c r="C858" s="47"/>
      <c r="D858" s="47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</row>
    <row r="859" spans="1:23" ht="13.2" x14ac:dyDescent="0.25">
      <c r="A859" s="122"/>
      <c r="B859" s="46"/>
      <c r="C859" s="47"/>
      <c r="D859" s="47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</row>
    <row r="860" spans="1:23" ht="13.2" x14ac:dyDescent="0.25">
      <c r="A860" s="122"/>
      <c r="B860" s="46"/>
      <c r="C860" s="47"/>
      <c r="D860" s="47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</row>
    <row r="861" spans="1:23" ht="13.2" x14ac:dyDescent="0.25">
      <c r="A861" s="122"/>
      <c r="B861" s="46"/>
      <c r="C861" s="47"/>
      <c r="D861" s="47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</row>
    <row r="862" spans="1:23" ht="13.2" x14ac:dyDescent="0.25">
      <c r="A862" s="122"/>
      <c r="B862" s="46"/>
      <c r="C862" s="47"/>
      <c r="D862" s="47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</row>
    <row r="863" spans="1:23" ht="13.2" x14ac:dyDescent="0.25">
      <c r="A863" s="122"/>
      <c r="B863" s="46"/>
      <c r="C863" s="47"/>
      <c r="D863" s="47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</row>
    <row r="864" spans="1:23" ht="13.2" x14ac:dyDescent="0.25">
      <c r="A864" s="122"/>
      <c r="B864" s="46"/>
      <c r="C864" s="47"/>
      <c r="D864" s="47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</row>
    <row r="865" spans="1:23" ht="13.2" x14ac:dyDescent="0.25">
      <c r="A865" s="122"/>
      <c r="B865" s="46"/>
      <c r="C865" s="47"/>
      <c r="D865" s="47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</row>
    <row r="866" spans="1:23" ht="13.2" x14ac:dyDescent="0.25">
      <c r="A866" s="122"/>
      <c r="B866" s="46"/>
      <c r="C866" s="47"/>
      <c r="D866" s="47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</row>
    <row r="867" spans="1:23" ht="13.2" x14ac:dyDescent="0.25">
      <c r="A867" s="122"/>
      <c r="B867" s="46"/>
      <c r="C867" s="47"/>
      <c r="D867" s="47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</row>
    <row r="868" spans="1:23" ht="13.2" x14ac:dyDescent="0.25">
      <c r="A868" s="122"/>
      <c r="B868" s="46"/>
      <c r="C868" s="47"/>
      <c r="D868" s="47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</row>
    <row r="869" spans="1:23" ht="13.2" x14ac:dyDescent="0.25">
      <c r="A869" s="122"/>
      <c r="B869" s="46"/>
      <c r="C869" s="47"/>
      <c r="D869" s="47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</row>
    <row r="870" spans="1:23" ht="13.2" x14ac:dyDescent="0.25">
      <c r="A870" s="122"/>
      <c r="B870" s="46"/>
      <c r="C870" s="47"/>
      <c r="D870" s="47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</row>
    <row r="871" spans="1:23" ht="13.2" x14ac:dyDescent="0.25">
      <c r="A871" s="122"/>
      <c r="B871" s="46"/>
      <c r="C871" s="47"/>
      <c r="D871" s="47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</row>
    <row r="872" spans="1:23" ht="13.2" x14ac:dyDescent="0.25">
      <c r="A872" s="122"/>
      <c r="B872" s="46"/>
      <c r="C872" s="47"/>
      <c r="D872" s="47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</row>
    <row r="873" spans="1:23" ht="13.2" x14ac:dyDescent="0.25">
      <c r="A873" s="122"/>
      <c r="B873" s="46"/>
      <c r="C873" s="47"/>
      <c r="D873" s="47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</row>
    <row r="874" spans="1:23" ht="13.2" x14ac:dyDescent="0.25">
      <c r="A874" s="122"/>
      <c r="B874" s="46"/>
      <c r="C874" s="47"/>
      <c r="D874" s="47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</row>
    <row r="875" spans="1:23" ht="13.2" x14ac:dyDescent="0.25">
      <c r="A875" s="122"/>
      <c r="B875" s="46"/>
      <c r="C875" s="47"/>
      <c r="D875" s="47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</row>
    <row r="876" spans="1:23" ht="13.2" x14ac:dyDescent="0.25">
      <c r="A876" s="122"/>
      <c r="B876" s="46"/>
      <c r="C876" s="47"/>
      <c r="D876" s="47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</row>
    <row r="877" spans="1:23" ht="13.2" x14ac:dyDescent="0.25">
      <c r="A877" s="122"/>
      <c r="B877" s="46"/>
      <c r="C877" s="47"/>
      <c r="D877" s="47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</row>
    <row r="878" spans="1:23" ht="13.2" x14ac:dyDescent="0.25">
      <c r="A878" s="122"/>
      <c r="B878" s="46"/>
      <c r="C878" s="47"/>
      <c r="D878" s="47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</row>
    <row r="879" spans="1:23" ht="13.2" x14ac:dyDescent="0.25">
      <c r="A879" s="122"/>
      <c r="B879" s="46"/>
      <c r="C879" s="47"/>
      <c r="D879" s="47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</row>
    <row r="880" spans="1:23" ht="13.2" x14ac:dyDescent="0.25">
      <c r="A880" s="122"/>
      <c r="B880" s="46"/>
      <c r="C880" s="47"/>
      <c r="D880" s="47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</row>
    <row r="881" spans="1:23" ht="13.2" x14ac:dyDescent="0.25">
      <c r="A881" s="122"/>
      <c r="B881" s="46"/>
      <c r="C881" s="47"/>
      <c r="D881" s="47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</row>
    <row r="882" spans="1:23" ht="13.2" x14ac:dyDescent="0.25">
      <c r="A882" s="122"/>
      <c r="B882" s="46"/>
      <c r="C882" s="47"/>
      <c r="D882" s="47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</row>
    <row r="883" spans="1:23" ht="13.2" x14ac:dyDescent="0.25">
      <c r="A883" s="122"/>
      <c r="B883" s="46"/>
      <c r="C883" s="47"/>
      <c r="D883" s="47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</row>
    <row r="884" spans="1:23" ht="13.2" x14ac:dyDescent="0.25">
      <c r="A884" s="122"/>
      <c r="B884" s="46"/>
      <c r="C884" s="47"/>
      <c r="D884" s="47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</row>
    <row r="885" spans="1:23" ht="13.2" x14ac:dyDescent="0.25">
      <c r="A885" s="122"/>
      <c r="B885" s="46"/>
      <c r="C885" s="47"/>
      <c r="D885" s="47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</row>
    <row r="886" spans="1:23" ht="13.2" x14ac:dyDescent="0.25">
      <c r="A886" s="122"/>
      <c r="B886" s="46"/>
      <c r="C886" s="47"/>
      <c r="D886" s="47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</row>
    <row r="887" spans="1:23" ht="13.2" x14ac:dyDescent="0.25">
      <c r="A887" s="122"/>
      <c r="B887" s="46"/>
      <c r="C887" s="47"/>
      <c r="D887" s="47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</row>
    <row r="888" spans="1:23" ht="13.2" x14ac:dyDescent="0.25">
      <c r="A888" s="122"/>
      <c r="B888" s="46"/>
      <c r="C888" s="47"/>
      <c r="D888" s="47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</row>
    <row r="889" spans="1:23" ht="13.2" x14ac:dyDescent="0.25">
      <c r="A889" s="122"/>
      <c r="B889" s="46"/>
      <c r="C889" s="47"/>
      <c r="D889" s="47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</row>
    <row r="890" spans="1:23" ht="13.2" x14ac:dyDescent="0.25">
      <c r="A890" s="122"/>
      <c r="B890" s="46"/>
      <c r="C890" s="47"/>
      <c r="D890" s="47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</row>
    <row r="891" spans="1:23" ht="13.2" x14ac:dyDescent="0.25">
      <c r="A891" s="122"/>
      <c r="B891" s="46"/>
      <c r="C891" s="47"/>
      <c r="D891" s="47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</row>
    <row r="892" spans="1:23" ht="13.2" x14ac:dyDescent="0.25">
      <c r="A892" s="122"/>
      <c r="B892" s="46"/>
      <c r="C892" s="47"/>
      <c r="D892" s="47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</row>
    <row r="893" spans="1:23" ht="13.2" x14ac:dyDescent="0.25">
      <c r="A893" s="122"/>
      <c r="B893" s="46"/>
      <c r="C893" s="47"/>
      <c r="D893" s="47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</row>
    <row r="894" spans="1:23" ht="13.2" x14ac:dyDescent="0.25">
      <c r="A894" s="122"/>
      <c r="B894" s="46"/>
      <c r="C894" s="47"/>
      <c r="D894" s="47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</row>
    <row r="895" spans="1:23" ht="13.2" x14ac:dyDescent="0.25">
      <c r="A895" s="122"/>
      <c r="B895" s="46"/>
      <c r="C895" s="47"/>
      <c r="D895" s="47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</row>
    <row r="896" spans="1:23" ht="13.2" x14ac:dyDescent="0.25">
      <c r="A896" s="122"/>
      <c r="B896" s="46"/>
      <c r="C896" s="47"/>
      <c r="D896" s="47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</row>
    <row r="897" spans="1:23" ht="13.2" x14ac:dyDescent="0.25">
      <c r="A897" s="122"/>
      <c r="B897" s="46"/>
      <c r="C897" s="47"/>
      <c r="D897" s="47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</row>
    <row r="898" spans="1:23" ht="13.2" x14ac:dyDescent="0.25">
      <c r="A898" s="122"/>
      <c r="B898" s="46"/>
      <c r="C898" s="47"/>
      <c r="D898" s="47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</row>
    <row r="899" spans="1:23" ht="13.2" x14ac:dyDescent="0.25">
      <c r="A899" s="122"/>
      <c r="B899" s="46"/>
      <c r="C899" s="47"/>
      <c r="D899" s="47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</row>
    <row r="900" spans="1:23" ht="13.2" x14ac:dyDescent="0.25">
      <c r="A900" s="122"/>
      <c r="B900" s="46"/>
      <c r="C900" s="47"/>
      <c r="D900" s="47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</row>
    <row r="901" spans="1:23" ht="13.2" x14ac:dyDescent="0.25">
      <c r="A901" s="122"/>
      <c r="B901" s="46"/>
      <c r="C901" s="47"/>
      <c r="D901" s="47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</row>
    <row r="902" spans="1:23" ht="13.2" x14ac:dyDescent="0.25">
      <c r="A902" s="122"/>
      <c r="B902" s="46"/>
      <c r="C902" s="47"/>
      <c r="D902" s="47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</row>
    <row r="903" spans="1:23" ht="13.2" x14ac:dyDescent="0.25">
      <c r="A903" s="122"/>
      <c r="B903" s="46"/>
      <c r="C903" s="47"/>
      <c r="D903" s="47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</row>
    <row r="904" spans="1:23" ht="13.2" x14ac:dyDescent="0.25">
      <c r="A904" s="122"/>
      <c r="B904" s="46"/>
      <c r="C904" s="47"/>
      <c r="D904" s="47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</row>
    <row r="905" spans="1:23" ht="13.2" x14ac:dyDescent="0.25">
      <c r="A905" s="122"/>
      <c r="B905" s="46"/>
      <c r="C905" s="47"/>
      <c r="D905" s="47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</row>
    <row r="906" spans="1:23" ht="13.2" x14ac:dyDescent="0.25">
      <c r="A906" s="122"/>
      <c r="B906" s="46"/>
      <c r="C906" s="47"/>
      <c r="D906" s="47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</row>
    <row r="907" spans="1:23" ht="13.2" x14ac:dyDescent="0.25">
      <c r="A907" s="122"/>
      <c r="B907" s="46"/>
      <c r="C907" s="47"/>
      <c r="D907" s="47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</row>
    <row r="908" spans="1:23" ht="13.2" x14ac:dyDescent="0.25">
      <c r="A908" s="122"/>
      <c r="B908" s="46"/>
      <c r="C908" s="47"/>
      <c r="D908" s="47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</row>
    <row r="909" spans="1:23" ht="13.2" x14ac:dyDescent="0.25">
      <c r="A909" s="122"/>
      <c r="B909" s="46"/>
      <c r="C909" s="47"/>
      <c r="D909" s="47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</row>
    <row r="910" spans="1:23" ht="13.2" x14ac:dyDescent="0.25">
      <c r="A910" s="122"/>
      <c r="B910" s="46"/>
      <c r="C910" s="47"/>
      <c r="D910" s="47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</row>
    <row r="911" spans="1:23" ht="13.2" x14ac:dyDescent="0.25">
      <c r="A911" s="122"/>
      <c r="B911" s="46"/>
      <c r="C911" s="47"/>
      <c r="D911" s="47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</row>
    <row r="912" spans="1:23" ht="13.2" x14ac:dyDescent="0.25">
      <c r="A912" s="122"/>
      <c r="B912" s="46"/>
      <c r="C912" s="47"/>
      <c r="D912" s="47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</row>
    <row r="913" spans="1:23" ht="13.2" x14ac:dyDescent="0.25">
      <c r="A913" s="122"/>
      <c r="B913" s="46"/>
      <c r="C913" s="47"/>
      <c r="D913" s="47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</row>
    <row r="914" spans="1:23" ht="13.2" x14ac:dyDescent="0.25">
      <c r="A914" s="122"/>
      <c r="B914" s="46"/>
      <c r="C914" s="47"/>
      <c r="D914" s="47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</row>
    <row r="915" spans="1:23" ht="13.2" x14ac:dyDescent="0.25">
      <c r="A915" s="122"/>
      <c r="B915" s="46"/>
      <c r="C915" s="47"/>
      <c r="D915" s="47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</row>
    <row r="916" spans="1:23" ht="13.2" x14ac:dyDescent="0.25">
      <c r="A916" s="122"/>
      <c r="B916" s="46"/>
      <c r="C916" s="47"/>
      <c r="D916" s="47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</row>
    <row r="917" spans="1:23" ht="13.2" x14ac:dyDescent="0.25">
      <c r="A917" s="122"/>
      <c r="B917" s="46"/>
      <c r="C917" s="47"/>
      <c r="D917" s="47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</row>
    <row r="918" spans="1:23" ht="13.2" x14ac:dyDescent="0.25">
      <c r="A918" s="122"/>
      <c r="B918" s="46"/>
      <c r="C918" s="47"/>
      <c r="D918" s="47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</row>
    <row r="919" spans="1:23" ht="13.2" x14ac:dyDescent="0.25">
      <c r="A919" s="122"/>
      <c r="B919" s="46"/>
      <c r="C919" s="47"/>
      <c r="D919" s="47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</row>
    <row r="920" spans="1:23" ht="13.2" x14ac:dyDescent="0.25">
      <c r="A920" s="122"/>
      <c r="B920" s="46"/>
      <c r="C920" s="47"/>
      <c r="D920" s="47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</row>
    <row r="921" spans="1:23" ht="13.2" x14ac:dyDescent="0.25">
      <c r="A921" s="122"/>
      <c r="B921" s="46"/>
      <c r="C921" s="47"/>
      <c r="D921" s="47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</row>
    <row r="922" spans="1:23" ht="13.2" x14ac:dyDescent="0.25">
      <c r="A922" s="122"/>
      <c r="B922" s="46"/>
      <c r="C922" s="47"/>
      <c r="D922" s="47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</row>
    <row r="923" spans="1:23" ht="13.2" x14ac:dyDescent="0.25">
      <c r="A923" s="122"/>
      <c r="B923" s="46"/>
      <c r="C923" s="47"/>
      <c r="D923" s="47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</row>
    <row r="924" spans="1:23" ht="13.2" x14ac:dyDescent="0.25">
      <c r="A924" s="122"/>
      <c r="B924" s="46"/>
      <c r="C924" s="47"/>
      <c r="D924" s="47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</row>
    <row r="925" spans="1:23" ht="13.2" x14ac:dyDescent="0.25">
      <c r="A925" s="122"/>
      <c r="B925" s="46"/>
      <c r="C925" s="47"/>
      <c r="D925" s="47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</row>
    <row r="926" spans="1:23" ht="13.2" x14ac:dyDescent="0.25">
      <c r="A926" s="122"/>
      <c r="B926" s="46"/>
      <c r="C926" s="47"/>
      <c r="D926" s="47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</row>
    <row r="927" spans="1:23" ht="13.2" x14ac:dyDescent="0.25">
      <c r="A927" s="122"/>
      <c r="B927" s="46"/>
      <c r="C927" s="47"/>
      <c r="D927" s="47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</row>
    <row r="928" spans="1:23" ht="13.2" x14ac:dyDescent="0.25">
      <c r="A928" s="122"/>
      <c r="B928" s="46"/>
      <c r="C928" s="47"/>
      <c r="D928" s="47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</row>
    <row r="929" spans="1:23" ht="13.2" x14ac:dyDescent="0.25">
      <c r="A929" s="122"/>
      <c r="B929" s="46"/>
      <c r="C929" s="47"/>
      <c r="D929" s="47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</row>
    <row r="930" spans="1:23" ht="13.2" x14ac:dyDescent="0.25">
      <c r="A930" s="122"/>
      <c r="B930" s="46"/>
      <c r="C930" s="47"/>
      <c r="D930" s="47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</row>
    <row r="931" spans="1:23" ht="13.2" x14ac:dyDescent="0.25">
      <c r="A931" s="122"/>
      <c r="B931" s="46"/>
      <c r="C931" s="47"/>
      <c r="D931" s="47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</row>
    <row r="932" spans="1:23" ht="13.2" x14ac:dyDescent="0.25">
      <c r="A932" s="122"/>
      <c r="B932" s="46"/>
      <c r="C932" s="47"/>
      <c r="D932" s="47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</row>
    <row r="933" spans="1:23" ht="13.2" x14ac:dyDescent="0.25">
      <c r="A933" s="122"/>
      <c r="B933" s="46"/>
      <c r="C933" s="47"/>
      <c r="D933" s="47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</row>
    <row r="934" spans="1:23" ht="13.2" x14ac:dyDescent="0.25">
      <c r="A934" s="122"/>
      <c r="B934" s="46"/>
      <c r="C934" s="47"/>
      <c r="D934" s="47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</row>
    <row r="935" spans="1:23" ht="13.2" x14ac:dyDescent="0.25">
      <c r="A935" s="122"/>
      <c r="B935" s="46"/>
      <c r="C935" s="47"/>
      <c r="D935" s="47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</row>
    <row r="936" spans="1:23" ht="13.2" x14ac:dyDescent="0.25">
      <c r="A936" s="122"/>
      <c r="B936" s="46"/>
      <c r="C936" s="47"/>
      <c r="D936" s="47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</row>
    <row r="937" spans="1:23" ht="13.2" x14ac:dyDescent="0.25">
      <c r="A937" s="122"/>
      <c r="B937" s="46"/>
      <c r="C937" s="47"/>
      <c r="D937" s="47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</row>
    <row r="938" spans="1:23" ht="13.2" x14ac:dyDescent="0.25">
      <c r="A938" s="122"/>
      <c r="B938" s="46"/>
      <c r="C938" s="47"/>
      <c r="D938" s="47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</row>
    <row r="939" spans="1:23" ht="13.2" x14ac:dyDescent="0.25">
      <c r="A939" s="122"/>
      <c r="B939" s="46"/>
      <c r="C939" s="47"/>
      <c r="D939" s="47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</row>
    <row r="940" spans="1:23" ht="13.2" x14ac:dyDescent="0.25">
      <c r="A940" s="122"/>
      <c r="B940" s="46"/>
      <c r="C940" s="47"/>
      <c r="D940" s="47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</row>
    <row r="941" spans="1:23" ht="13.2" x14ac:dyDescent="0.25">
      <c r="A941" s="122"/>
      <c r="B941" s="46"/>
      <c r="C941" s="47"/>
      <c r="D941" s="47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</row>
    <row r="942" spans="1:23" ht="13.2" x14ac:dyDescent="0.25">
      <c r="A942" s="122"/>
      <c r="B942" s="46"/>
      <c r="C942" s="47"/>
      <c r="D942" s="47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</row>
    <row r="943" spans="1:23" ht="13.2" x14ac:dyDescent="0.25">
      <c r="A943" s="122"/>
      <c r="B943" s="46"/>
      <c r="C943" s="47"/>
      <c r="D943" s="47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</row>
    <row r="944" spans="1:23" ht="13.2" x14ac:dyDescent="0.25">
      <c r="A944" s="122"/>
      <c r="B944" s="46"/>
      <c r="C944" s="47"/>
      <c r="D944" s="47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</row>
    <row r="945" spans="1:23" ht="13.2" x14ac:dyDescent="0.25">
      <c r="A945" s="122"/>
      <c r="B945" s="46"/>
      <c r="C945" s="47"/>
      <c r="D945" s="47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</row>
    <row r="946" spans="1:23" ht="13.2" x14ac:dyDescent="0.25">
      <c r="A946" s="122"/>
      <c r="B946" s="46"/>
      <c r="C946" s="47"/>
      <c r="D946" s="47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</row>
    <row r="947" spans="1:23" ht="13.2" x14ac:dyDescent="0.25">
      <c r="A947" s="122"/>
      <c r="B947" s="46"/>
      <c r="C947" s="47"/>
      <c r="D947" s="47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</row>
    <row r="948" spans="1:23" ht="13.2" x14ac:dyDescent="0.25">
      <c r="A948" s="122"/>
      <c r="B948" s="46"/>
      <c r="C948" s="47"/>
      <c r="D948" s="47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</row>
    <row r="949" spans="1:23" ht="13.2" x14ac:dyDescent="0.25">
      <c r="A949" s="122"/>
      <c r="B949" s="46"/>
      <c r="C949" s="47"/>
      <c r="D949" s="47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</row>
    <row r="950" spans="1:23" ht="13.2" x14ac:dyDescent="0.25">
      <c r="A950" s="122"/>
      <c r="B950" s="46"/>
      <c r="C950" s="47"/>
      <c r="D950" s="47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</row>
    <row r="951" spans="1:23" ht="13.2" x14ac:dyDescent="0.25">
      <c r="A951" s="122"/>
      <c r="B951" s="46"/>
      <c r="C951" s="47"/>
      <c r="D951" s="47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</row>
    <row r="952" spans="1:23" ht="13.2" x14ac:dyDescent="0.25">
      <c r="A952" s="122"/>
      <c r="B952" s="46"/>
      <c r="C952" s="47"/>
      <c r="D952" s="47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</row>
    <row r="953" spans="1:23" ht="13.2" x14ac:dyDescent="0.25">
      <c r="A953" s="122"/>
      <c r="B953" s="46"/>
      <c r="C953" s="47"/>
      <c r="D953" s="47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</row>
    <row r="954" spans="1:23" ht="13.2" x14ac:dyDescent="0.25">
      <c r="A954" s="122"/>
      <c r="B954" s="46"/>
      <c r="C954" s="47"/>
      <c r="D954" s="47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</row>
    <row r="955" spans="1:23" ht="13.2" x14ac:dyDescent="0.25">
      <c r="A955" s="122"/>
      <c r="B955" s="46"/>
      <c r="C955" s="47"/>
      <c r="D955" s="47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</row>
    <row r="956" spans="1:23" ht="13.2" x14ac:dyDescent="0.25">
      <c r="A956" s="122"/>
      <c r="B956" s="46"/>
      <c r="C956" s="47"/>
      <c r="D956" s="47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</row>
    <row r="957" spans="1:23" ht="13.2" x14ac:dyDescent="0.25">
      <c r="A957" s="122"/>
      <c r="B957" s="46"/>
      <c r="C957" s="47"/>
      <c r="D957" s="47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</row>
    <row r="958" spans="1:23" ht="13.2" x14ac:dyDescent="0.25">
      <c r="A958" s="122"/>
      <c r="B958" s="46"/>
      <c r="C958" s="47"/>
      <c r="D958" s="47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</row>
    <row r="959" spans="1:23" ht="13.2" x14ac:dyDescent="0.25">
      <c r="A959" s="122"/>
      <c r="B959" s="46"/>
      <c r="C959" s="47"/>
      <c r="D959" s="47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</row>
    <row r="960" spans="1:23" ht="13.2" x14ac:dyDescent="0.25">
      <c r="A960" s="122"/>
      <c r="B960" s="46"/>
      <c r="C960" s="47"/>
      <c r="D960" s="47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</row>
    <row r="961" spans="1:23" ht="13.2" x14ac:dyDescent="0.25">
      <c r="A961" s="122"/>
      <c r="B961" s="46"/>
      <c r="C961" s="47"/>
      <c r="D961" s="47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</row>
    <row r="962" spans="1:23" ht="13.2" x14ac:dyDescent="0.25">
      <c r="A962" s="122"/>
      <c r="B962" s="46"/>
      <c r="C962" s="47"/>
      <c r="D962" s="47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</row>
    <row r="963" spans="1:23" ht="13.2" x14ac:dyDescent="0.25">
      <c r="A963" s="122"/>
      <c r="B963" s="46"/>
      <c r="C963" s="47"/>
      <c r="D963" s="47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</row>
    <row r="964" spans="1:23" ht="13.2" x14ac:dyDescent="0.25">
      <c r="A964" s="122"/>
      <c r="B964" s="46"/>
      <c r="C964" s="47"/>
      <c r="D964" s="47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</row>
    <row r="965" spans="1:23" ht="13.2" x14ac:dyDescent="0.25">
      <c r="A965" s="122"/>
      <c r="B965" s="46"/>
      <c r="C965" s="47"/>
      <c r="D965" s="47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</row>
    <row r="966" spans="1:23" ht="13.2" x14ac:dyDescent="0.25">
      <c r="A966" s="122"/>
      <c r="B966" s="46"/>
      <c r="C966" s="47"/>
      <c r="D966" s="47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</row>
    <row r="967" spans="1:23" ht="13.2" x14ac:dyDescent="0.25">
      <c r="A967" s="122"/>
      <c r="B967" s="46"/>
      <c r="C967" s="47"/>
      <c r="D967" s="47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</row>
    <row r="968" spans="1:23" ht="13.2" x14ac:dyDescent="0.25">
      <c r="A968" s="122"/>
      <c r="B968" s="46"/>
      <c r="C968" s="47"/>
      <c r="D968" s="47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</row>
    <row r="969" spans="1:23" ht="13.2" x14ac:dyDescent="0.25">
      <c r="A969" s="122"/>
      <c r="B969" s="46"/>
      <c r="C969" s="47"/>
      <c r="D969" s="47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</row>
    <row r="970" spans="1:23" ht="13.2" x14ac:dyDescent="0.25">
      <c r="A970" s="122"/>
      <c r="B970" s="46"/>
      <c r="C970" s="47"/>
      <c r="D970" s="47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</row>
    <row r="971" spans="1:23" ht="13.2" x14ac:dyDescent="0.25">
      <c r="A971" s="122"/>
      <c r="B971" s="46"/>
      <c r="C971" s="47"/>
      <c r="D971" s="47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</row>
    <row r="972" spans="1:23" ht="13.2" x14ac:dyDescent="0.25">
      <c r="A972" s="122"/>
      <c r="B972" s="46"/>
      <c r="C972" s="47"/>
      <c r="D972" s="47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</row>
    <row r="973" spans="1:23" ht="13.2" x14ac:dyDescent="0.25">
      <c r="A973" s="122"/>
      <c r="B973" s="46"/>
      <c r="C973" s="47"/>
      <c r="D973" s="47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</row>
    <row r="974" spans="1:23" ht="13.2" x14ac:dyDescent="0.25">
      <c r="A974" s="122"/>
      <c r="B974" s="46"/>
      <c r="C974" s="47"/>
      <c r="D974" s="47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</row>
    <row r="975" spans="1:23" ht="13.2" x14ac:dyDescent="0.25">
      <c r="A975" s="122"/>
      <c r="B975" s="46"/>
      <c r="C975" s="47"/>
      <c r="D975" s="47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</row>
    <row r="976" spans="1:23" ht="13.2" x14ac:dyDescent="0.25">
      <c r="A976" s="122"/>
      <c r="B976" s="46"/>
      <c r="C976" s="47"/>
      <c r="D976" s="47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</row>
    <row r="977" spans="1:23" ht="13.2" x14ac:dyDescent="0.25">
      <c r="A977" s="122"/>
      <c r="B977" s="46"/>
      <c r="C977" s="47"/>
      <c r="D977" s="47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</row>
    <row r="978" spans="1:23" ht="13.2" x14ac:dyDescent="0.25">
      <c r="A978" s="122"/>
      <c r="B978" s="46"/>
      <c r="C978" s="47"/>
      <c r="D978" s="47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</row>
    <row r="979" spans="1:23" ht="13.2" x14ac:dyDescent="0.25">
      <c r="A979" s="122"/>
      <c r="B979" s="46"/>
      <c r="C979" s="47"/>
      <c r="D979" s="47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</row>
    <row r="980" spans="1:23" ht="13.2" x14ac:dyDescent="0.25">
      <c r="A980" s="122"/>
      <c r="B980" s="46"/>
      <c r="C980" s="47"/>
      <c r="D980" s="47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</row>
    <row r="981" spans="1:23" ht="13.2" x14ac:dyDescent="0.25">
      <c r="A981" s="122"/>
      <c r="B981" s="46"/>
      <c r="C981" s="47"/>
      <c r="D981" s="47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</row>
    <row r="982" spans="1:23" ht="13.2" x14ac:dyDescent="0.25">
      <c r="A982" s="122"/>
      <c r="B982" s="46"/>
      <c r="C982" s="47"/>
      <c r="D982" s="47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</row>
    <row r="983" spans="1:23" ht="13.2" x14ac:dyDescent="0.25">
      <c r="A983" s="122"/>
      <c r="B983" s="46"/>
      <c r="C983" s="47"/>
      <c r="D983" s="47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</row>
    <row r="984" spans="1:23" ht="13.2" x14ac:dyDescent="0.25">
      <c r="A984" s="122"/>
      <c r="B984" s="46"/>
      <c r="C984" s="47"/>
      <c r="D984" s="47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</row>
    <row r="985" spans="1:23" ht="13.2" x14ac:dyDescent="0.25">
      <c r="A985" s="122"/>
      <c r="B985" s="46"/>
      <c r="C985" s="47"/>
      <c r="D985" s="47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</row>
    <row r="986" spans="1:23" ht="13.2" x14ac:dyDescent="0.25">
      <c r="A986" s="122"/>
      <c r="B986" s="46"/>
      <c r="C986" s="47"/>
      <c r="D986" s="47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</row>
    <row r="987" spans="1:23" ht="13.2" x14ac:dyDescent="0.25">
      <c r="A987" s="122"/>
      <c r="B987" s="46"/>
      <c r="C987" s="47"/>
      <c r="D987" s="47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</row>
    <row r="988" spans="1:23" ht="13.2" x14ac:dyDescent="0.25">
      <c r="A988" s="122"/>
      <c r="B988" s="46"/>
      <c r="C988" s="47"/>
      <c r="D988" s="47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</row>
    <row r="989" spans="1:23" ht="13.2" x14ac:dyDescent="0.25">
      <c r="A989" s="122"/>
      <c r="B989" s="46"/>
      <c r="C989" s="47"/>
      <c r="D989" s="47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</row>
    <row r="990" spans="1:23" ht="13.2" x14ac:dyDescent="0.25">
      <c r="A990" s="122"/>
      <c r="B990" s="46"/>
      <c r="C990" s="47"/>
      <c r="D990" s="47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</row>
    <row r="991" spans="1:23" ht="13.2" x14ac:dyDescent="0.25">
      <c r="A991" s="122"/>
      <c r="B991" s="46"/>
      <c r="C991" s="47"/>
      <c r="D991" s="47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</row>
    <row r="992" spans="1:23" ht="13.2" x14ac:dyDescent="0.25">
      <c r="A992" s="122"/>
      <c r="B992" s="46"/>
      <c r="C992" s="47"/>
      <c r="D992" s="47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</row>
    <row r="993" spans="1:23" ht="13.2" x14ac:dyDescent="0.25">
      <c r="A993" s="122"/>
      <c r="B993" s="46"/>
      <c r="C993" s="47"/>
      <c r="D993" s="47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</row>
    <row r="994" spans="1:23" ht="13.2" x14ac:dyDescent="0.25">
      <c r="A994" s="122"/>
      <c r="B994" s="46"/>
      <c r="C994" s="47"/>
      <c r="D994" s="47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</row>
    <row r="995" spans="1:23" ht="13.2" x14ac:dyDescent="0.25">
      <c r="A995" s="122"/>
      <c r="B995" s="46"/>
      <c r="C995" s="47"/>
      <c r="D995" s="47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</row>
    <row r="996" spans="1:23" ht="13.2" x14ac:dyDescent="0.25">
      <c r="A996" s="122"/>
      <c r="B996" s="46"/>
      <c r="C996" s="47"/>
      <c r="D996" s="47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</row>
    <row r="997" spans="1:23" ht="13.2" x14ac:dyDescent="0.25">
      <c r="A997" s="122"/>
      <c r="B997" s="46"/>
      <c r="C997" s="47"/>
      <c r="D997" s="47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</row>
    <row r="998" spans="1:23" ht="13.2" x14ac:dyDescent="0.25">
      <c r="A998" s="122"/>
      <c r="B998" s="46"/>
      <c r="C998" s="47"/>
      <c r="D998" s="47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</row>
    <row r="999" spans="1:23" ht="13.2" x14ac:dyDescent="0.25">
      <c r="A999" s="122"/>
      <c r="B999" s="46"/>
      <c r="C999" s="47"/>
      <c r="D999" s="47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</row>
    <row r="1000" spans="1:23" ht="13.2" x14ac:dyDescent="0.25">
      <c r="A1000" s="122"/>
      <c r="B1000" s="46"/>
      <c r="C1000" s="47"/>
      <c r="D1000" s="47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</row>
    <row r="1001" spans="1:23" ht="13.2" x14ac:dyDescent="0.25">
      <c r="A1001" s="122"/>
      <c r="B1001" s="46"/>
      <c r="C1001" s="47"/>
      <c r="D1001" s="47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</row>
    <row r="1002" spans="1:23" ht="13.2" x14ac:dyDescent="0.25">
      <c r="A1002" s="122"/>
      <c r="B1002" s="46"/>
      <c r="C1002" s="47"/>
      <c r="D1002" s="47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</row>
    <row r="1003" spans="1:23" ht="13.2" x14ac:dyDescent="0.25">
      <c r="A1003" s="122"/>
      <c r="B1003" s="46"/>
      <c r="C1003" s="47"/>
      <c r="D1003" s="47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</row>
    <row r="1004" spans="1:23" ht="13.2" x14ac:dyDescent="0.25">
      <c r="A1004" s="122"/>
      <c r="B1004" s="46"/>
      <c r="C1004" s="47"/>
      <c r="D1004" s="4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</row>
    <row r="1005" spans="1:23" ht="13.2" x14ac:dyDescent="0.25">
      <c r="A1005" s="122"/>
      <c r="B1005" s="46"/>
      <c r="C1005" s="47"/>
      <c r="D1005" s="47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</row>
    <row r="1006" spans="1:23" ht="13.2" x14ac:dyDescent="0.25">
      <c r="A1006" s="122"/>
      <c r="B1006" s="46"/>
      <c r="C1006" s="47"/>
      <c r="D1006" s="47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</row>
    <row r="1007" spans="1:23" ht="13.2" x14ac:dyDescent="0.25">
      <c r="A1007" s="122"/>
      <c r="B1007" s="46"/>
      <c r="C1007" s="47"/>
      <c r="D1007" s="47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</row>
    <row r="1008" spans="1:23" ht="13.2" x14ac:dyDescent="0.25">
      <c r="A1008" s="122"/>
      <c r="B1008" s="46"/>
      <c r="C1008" s="47"/>
      <c r="D1008" s="47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</row>
    <row r="1009" spans="1:23" ht="13.2" x14ac:dyDescent="0.25">
      <c r="A1009" s="122"/>
      <c r="B1009" s="46"/>
      <c r="C1009" s="47"/>
      <c r="D1009" s="47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</row>
    <row r="1010" spans="1:23" ht="13.2" x14ac:dyDescent="0.25">
      <c r="A1010" s="122"/>
      <c r="B1010" s="46"/>
      <c r="C1010" s="47"/>
      <c r="D1010" s="47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</row>
    <row r="1011" spans="1:23" ht="13.2" x14ac:dyDescent="0.25">
      <c r="A1011" s="122"/>
      <c r="B1011" s="46"/>
      <c r="C1011" s="47"/>
      <c r="D1011" s="47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</row>
    <row r="1012" spans="1:23" ht="13.2" x14ac:dyDescent="0.25">
      <c r="A1012" s="122"/>
      <c r="B1012" s="46"/>
      <c r="C1012" s="47"/>
      <c r="D1012" s="47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</row>
    <row r="1013" spans="1:23" ht="13.2" x14ac:dyDescent="0.25">
      <c r="A1013" s="122"/>
      <c r="B1013" s="46"/>
      <c r="C1013" s="47"/>
      <c r="D1013" s="47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</row>
    <row r="1014" spans="1:23" ht="13.2" x14ac:dyDescent="0.25">
      <c r="A1014" s="122"/>
      <c r="B1014" s="46"/>
      <c r="C1014" s="47"/>
      <c r="D1014" s="47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</row>
    <row r="1015" spans="1:23" ht="13.2" x14ac:dyDescent="0.25">
      <c r="A1015" s="122"/>
      <c r="B1015" s="46"/>
      <c r="C1015" s="47"/>
      <c r="D1015" s="47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</row>
    <row r="1016" spans="1:23" ht="13.2" x14ac:dyDescent="0.25">
      <c r="A1016" s="122"/>
      <c r="B1016" s="46"/>
      <c r="C1016" s="47"/>
      <c r="D1016" s="47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</row>
    <row r="1017" spans="1:23" ht="13.2" x14ac:dyDescent="0.25">
      <c r="A1017" s="122"/>
      <c r="B1017" s="46"/>
      <c r="C1017" s="47"/>
      <c r="D1017" s="47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</row>
    <row r="1018" spans="1:23" ht="13.2" x14ac:dyDescent="0.25">
      <c r="A1018" s="122"/>
      <c r="B1018" s="46"/>
      <c r="C1018" s="47"/>
      <c r="D1018" s="47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</row>
    <row r="1019" spans="1:23" ht="13.2" x14ac:dyDescent="0.25">
      <c r="A1019" s="122"/>
      <c r="B1019" s="46"/>
      <c r="C1019" s="47"/>
      <c r="D1019" s="47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</row>
    <row r="1020" spans="1:23" ht="13.2" x14ac:dyDescent="0.25">
      <c r="A1020" s="122"/>
      <c r="B1020" s="46"/>
      <c r="C1020" s="47"/>
      <c r="D1020" s="47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</row>
    <row r="1021" spans="1:23" ht="13.2" x14ac:dyDescent="0.25">
      <c r="A1021" s="122"/>
      <c r="B1021" s="46"/>
      <c r="C1021" s="47"/>
      <c r="D1021" s="47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</row>
    <row r="1022" spans="1:23" ht="13.2" x14ac:dyDescent="0.25">
      <c r="A1022" s="122"/>
      <c r="B1022" s="46"/>
      <c r="C1022" s="47"/>
      <c r="D1022" s="47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</row>
    <row r="1023" spans="1:23" ht="13.2" x14ac:dyDescent="0.25">
      <c r="A1023" s="122"/>
      <c r="B1023" s="46"/>
      <c r="C1023" s="47"/>
      <c r="D1023" s="47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</row>
    <row r="1024" spans="1:23" ht="13.2" x14ac:dyDescent="0.25">
      <c r="A1024" s="122"/>
      <c r="B1024" s="46"/>
      <c r="C1024" s="47"/>
      <c r="D1024" s="47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</row>
    <row r="1025" spans="1:23" ht="13.2" x14ac:dyDescent="0.25">
      <c r="A1025" s="122"/>
      <c r="B1025" s="46"/>
      <c r="C1025" s="47"/>
      <c r="D1025" s="47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</row>
    <row r="1026" spans="1:23" ht="13.2" x14ac:dyDescent="0.25">
      <c r="A1026" s="122"/>
      <c r="B1026" s="46"/>
      <c r="C1026" s="47"/>
      <c r="D1026" s="47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</row>
    <row r="1027" spans="1:23" ht="13.2" x14ac:dyDescent="0.25">
      <c r="A1027" s="122"/>
      <c r="B1027" s="46"/>
      <c r="C1027" s="47"/>
      <c r="D1027" s="47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</row>
    <row r="1028" spans="1:23" ht="13.2" x14ac:dyDescent="0.25">
      <c r="A1028" s="122"/>
      <c r="B1028" s="46"/>
      <c r="C1028" s="47"/>
      <c r="D1028" s="47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</row>
    <row r="1029" spans="1:23" ht="13.2" x14ac:dyDescent="0.25">
      <c r="A1029" s="122"/>
      <c r="B1029" s="46"/>
      <c r="C1029" s="47"/>
      <c r="D1029" s="47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</row>
    <row r="1030" spans="1:23" ht="13.2" x14ac:dyDescent="0.25">
      <c r="A1030" s="122"/>
      <c r="B1030" s="46"/>
      <c r="C1030" s="47"/>
      <c r="D1030" s="47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</row>
    <row r="1031" spans="1:23" ht="13.2" x14ac:dyDescent="0.25">
      <c r="A1031" s="122"/>
      <c r="B1031" s="46"/>
      <c r="C1031" s="47"/>
      <c r="D1031" s="47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</row>
    <row r="1032" spans="1:23" ht="13.2" x14ac:dyDescent="0.25">
      <c r="A1032" s="122"/>
      <c r="B1032" s="46"/>
      <c r="C1032" s="47"/>
      <c r="D1032" s="47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</row>
    <row r="1033" spans="1:23" ht="13.2" x14ac:dyDescent="0.25">
      <c r="A1033" s="122"/>
      <c r="B1033" s="46"/>
      <c r="C1033" s="47"/>
      <c r="D1033" s="47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</row>
    <row r="1034" spans="1:23" ht="13.2" x14ac:dyDescent="0.25">
      <c r="A1034" s="122"/>
      <c r="B1034" s="46"/>
      <c r="C1034" s="47"/>
      <c r="D1034" s="47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</row>
    <row r="1035" spans="1:23" ht="13.2" x14ac:dyDescent="0.25">
      <c r="A1035" s="122"/>
      <c r="B1035" s="46"/>
      <c r="C1035" s="47"/>
      <c r="D1035" s="47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</row>
    <row r="1036" spans="1:23" ht="13.2" x14ac:dyDescent="0.25">
      <c r="A1036" s="122"/>
      <c r="B1036" s="46"/>
      <c r="C1036" s="47"/>
      <c r="D1036" s="47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</row>
    <row r="1037" spans="1:23" ht="13.2" x14ac:dyDescent="0.25">
      <c r="A1037" s="122"/>
      <c r="B1037" s="46"/>
      <c r="C1037" s="47"/>
      <c r="D1037" s="47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</row>
    <row r="1038" spans="1:23" ht="13.2" x14ac:dyDescent="0.25">
      <c r="A1038" s="122"/>
      <c r="B1038" s="46"/>
      <c r="C1038" s="47"/>
      <c r="D1038" s="47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</row>
    <row r="1039" spans="1:23" ht="13.2" x14ac:dyDescent="0.25">
      <c r="A1039" s="122"/>
      <c r="B1039" s="46"/>
      <c r="C1039" s="47"/>
      <c r="D1039" s="47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</row>
    <row r="1040" spans="1:23" ht="13.2" x14ac:dyDescent="0.25">
      <c r="A1040" s="122"/>
      <c r="B1040" s="46"/>
      <c r="C1040" s="47"/>
      <c r="D1040" s="47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</row>
    <row r="1041" spans="1:23" ht="13.2" x14ac:dyDescent="0.25">
      <c r="A1041" s="122"/>
      <c r="B1041" s="46"/>
      <c r="C1041" s="47"/>
      <c r="D1041" s="47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</row>
    <row r="1042" spans="1:23" ht="13.2" x14ac:dyDescent="0.25">
      <c r="A1042" s="122"/>
      <c r="B1042" s="46"/>
      <c r="C1042" s="47"/>
      <c r="D1042" s="47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</row>
    <row r="1043" spans="1:23" ht="13.2" x14ac:dyDescent="0.25">
      <c r="A1043" s="122"/>
      <c r="B1043" s="46"/>
      <c r="C1043" s="47"/>
      <c r="D1043" s="47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</row>
    <row r="1044" spans="1:23" ht="13.2" x14ac:dyDescent="0.25">
      <c r="A1044" s="122"/>
      <c r="B1044" s="46"/>
      <c r="C1044" s="47"/>
      <c r="D1044" s="47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</row>
    <row r="1045" spans="1:23" ht="13.2" x14ac:dyDescent="0.25">
      <c r="A1045" s="122"/>
      <c r="B1045" s="46"/>
      <c r="C1045" s="47"/>
      <c r="D1045" s="47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</row>
    <row r="1046" spans="1:23" ht="13.2" x14ac:dyDescent="0.25">
      <c r="A1046" s="122"/>
      <c r="B1046" s="46"/>
      <c r="C1046" s="47"/>
      <c r="D1046" s="47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</row>
    <row r="1047" spans="1:23" ht="13.2" x14ac:dyDescent="0.25">
      <c r="A1047" s="122"/>
      <c r="B1047" s="46"/>
      <c r="C1047" s="47"/>
      <c r="D1047" s="47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</row>
    <row r="1048" spans="1:23" ht="13.2" x14ac:dyDescent="0.25">
      <c r="A1048" s="122"/>
      <c r="B1048" s="46"/>
      <c r="C1048" s="47"/>
      <c r="D1048" s="47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</row>
    <row r="1049" spans="1:23" ht="13.2" x14ac:dyDescent="0.25">
      <c r="A1049" s="122"/>
      <c r="B1049" s="46"/>
      <c r="C1049" s="47"/>
      <c r="D1049" s="47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</row>
    <row r="1050" spans="1:23" ht="13.2" x14ac:dyDescent="0.25">
      <c r="A1050" s="122"/>
      <c r="B1050" s="46"/>
      <c r="C1050" s="47"/>
      <c r="D1050" s="47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</row>
    <row r="1051" spans="1:23" ht="13.2" x14ac:dyDescent="0.25">
      <c r="A1051" s="122"/>
      <c r="B1051" s="46"/>
      <c r="C1051" s="47"/>
      <c r="D1051" s="47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</row>
    <row r="1052" spans="1:23" ht="13.2" x14ac:dyDescent="0.25">
      <c r="A1052" s="122"/>
      <c r="B1052" s="46"/>
      <c r="C1052" s="47"/>
      <c r="D1052" s="47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</row>
    <row r="1053" spans="1:23" ht="13.2" x14ac:dyDescent="0.25">
      <c r="A1053" s="122"/>
      <c r="B1053" s="46"/>
      <c r="C1053" s="47"/>
      <c r="D1053" s="47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</row>
    <row r="1054" spans="1:23" ht="13.2" x14ac:dyDescent="0.25">
      <c r="A1054" s="122"/>
      <c r="B1054" s="46"/>
      <c r="C1054" s="47"/>
      <c r="D1054" s="47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</row>
    <row r="1055" spans="1:23" ht="13.2" x14ac:dyDescent="0.25">
      <c r="A1055" s="122"/>
      <c r="B1055" s="46"/>
      <c r="C1055" s="47"/>
      <c r="D1055" s="47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</row>
    <row r="1056" spans="1:23" ht="13.2" x14ac:dyDescent="0.25">
      <c r="A1056" s="122"/>
      <c r="B1056" s="46"/>
      <c r="C1056" s="47"/>
      <c r="D1056" s="47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</row>
    <row r="1057" spans="1:23" ht="13.2" x14ac:dyDescent="0.25">
      <c r="A1057" s="122"/>
      <c r="B1057" s="46"/>
      <c r="C1057" s="47"/>
      <c r="D1057" s="47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</row>
    <row r="1058" spans="1:23" ht="13.2" x14ac:dyDescent="0.25">
      <c r="A1058" s="122"/>
      <c r="B1058" s="46"/>
      <c r="C1058" s="47"/>
      <c r="D1058" s="47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</row>
    <row r="1059" spans="1:23" ht="13.2" x14ac:dyDescent="0.25">
      <c r="A1059" s="122"/>
      <c r="B1059" s="46"/>
      <c r="C1059" s="47"/>
      <c r="D1059" s="47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</row>
    <row r="1060" spans="1:23" ht="13.2" x14ac:dyDescent="0.25">
      <c r="A1060" s="122"/>
      <c r="B1060" s="46"/>
      <c r="C1060" s="47"/>
      <c r="D1060" s="47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</row>
    <row r="1061" spans="1:23" ht="13.2" x14ac:dyDescent="0.25">
      <c r="A1061" s="122"/>
      <c r="B1061" s="46"/>
      <c r="C1061" s="47"/>
      <c r="D1061" s="47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</row>
    <row r="1062" spans="1:23" ht="13.2" x14ac:dyDescent="0.25">
      <c r="A1062" s="122"/>
      <c r="B1062" s="46"/>
      <c r="C1062" s="47"/>
      <c r="D1062" s="47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</row>
    <row r="1063" spans="1:23" ht="13.2" x14ac:dyDescent="0.25">
      <c r="A1063" s="122"/>
      <c r="B1063" s="46"/>
      <c r="C1063" s="47"/>
      <c r="D1063" s="47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</row>
    <row r="1064" spans="1:23" ht="13.2" x14ac:dyDescent="0.25">
      <c r="A1064" s="122"/>
      <c r="B1064" s="46"/>
      <c r="C1064" s="47"/>
      <c r="D1064" s="47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</row>
    <row r="1065" spans="1:23" ht="13.2" x14ac:dyDescent="0.25">
      <c r="A1065" s="122"/>
      <c r="B1065" s="46"/>
      <c r="C1065" s="47"/>
      <c r="D1065" s="47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</row>
    <row r="1066" spans="1:23" ht="13.2" x14ac:dyDescent="0.25">
      <c r="A1066" s="122"/>
      <c r="B1066" s="46"/>
      <c r="C1066" s="47"/>
      <c r="D1066" s="47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</row>
    <row r="1067" spans="1:23" ht="13.2" x14ac:dyDescent="0.25">
      <c r="A1067" s="122"/>
      <c r="B1067" s="46"/>
      <c r="C1067" s="47"/>
      <c r="D1067" s="47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</row>
    <row r="1068" spans="1:23" ht="13.2" x14ac:dyDescent="0.25">
      <c r="A1068" s="122"/>
      <c r="B1068" s="46"/>
      <c r="C1068" s="47"/>
      <c r="D1068" s="47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</row>
    <row r="1069" spans="1:23" ht="13.2" x14ac:dyDescent="0.25">
      <c r="A1069" s="122"/>
      <c r="B1069" s="46"/>
      <c r="C1069" s="47"/>
      <c r="D1069" s="47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</row>
    <row r="1070" spans="1:23" ht="13.2" x14ac:dyDescent="0.25">
      <c r="A1070" s="122"/>
      <c r="B1070" s="46"/>
      <c r="C1070" s="47"/>
      <c r="D1070" s="47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</row>
    <row r="1071" spans="1:23" ht="13.2" x14ac:dyDescent="0.25">
      <c r="A1071" s="122"/>
      <c r="B1071" s="46"/>
      <c r="C1071" s="47"/>
      <c r="D1071" s="47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</row>
    <row r="1072" spans="1:23" ht="13.2" x14ac:dyDescent="0.25">
      <c r="A1072" s="122"/>
      <c r="B1072" s="46"/>
      <c r="C1072" s="47"/>
      <c r="D1072" s="47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</row>
    <row r="1073" spans="1:23" ht="13.2" x14ac:dyDescent="0.25">
      <c r="A1073" s="122"/>
      <c r="B1073" s="46"/>
      <c r="C1073" s="47"/>
      <c r="D1073" s="47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</row>
    <row r="1074" spans="1:23" ht="13.2" x14ac:dyDescent="0.25">
      <c r="A1074" s="122"/>
      <c r="B1074" s="46"/>
      <c r="C1074" s="47"/>
      <c r="D1074" s="47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</row>
    <row r="1075" spans="1:23" ht="13.2" x14ac:dyDescent="0.25">
      <c r="A1075" s="122"/>
      <c r="B1075" s="46"/>
      <c r="C1075" s="47"/>
      <c r="D1075" s="47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</row>
    <row r="1076" spans="1:23" ht="13.2" x14ac:dyDescent="0.25">
      <c r="A1076" s="122"/>
      <c r="B1076" s="46"/>
      <c r="C1076" s="47"/>
      <c r="D1076" s="47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</row>
    <row r="1077" spans="1:23" ht="13.2" x14ac:dyDescent="0.25">
      <c r="A1077" s="122"/>
      <c r="B1077" s="46"/>
      <c r="C1077" s="47"/>
      <c r="D1077" s="47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</row>
    <row r="1078" spans="1:23" ht="13.2" x14ac:dyDescent="0.25">
      <c r="A1078" s="122"/>
      <c r="B1078" s="46"/>
      <c r="C1078" s="47"/>
      <c r="D1078" s="47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</row>
    <row r="1079" spans="1:23" ht="13.2" x14ac:dyDescent="0.25">
      <c r="A1079" s="122"/>
      <c r="B1079" s="46"/>
      <c r="C1079" s="47"/>
      <c r="D1079" s="47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</row>
    <row r="1080" spans="1:23" ht="13.2" x14ac:dyDescent="0.25">
      <c r="A1080" s="122"/>
      <c r="B1080" s="46"/>
      <c r="C1080" s="47"/>
      <c r="D1080" s="47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</row>
    <row r="1081" spans="1:23" ht="13.2" x14ac:dyDescent="0.25">
      <c r="A1081" s="122"/>
      <c r="B1081" s="46"/>
      <c r="C1081" s="47"/>
      <c r="D1081" s="47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</row>
    <row r="1082" spans="1:23" ht="13.2" x14ac:dyDescent="0.25">
      <c r="A1082" s="122"/>
      <c r="B1082" s="46"/>
      <c r="C1082" s="47"/>
      <c r="D1082" s="47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</row>
    <row r="1083" spans="1:23" ht="13.2" x14ac:dyDescent="0.25">
      <c r="A1083" s="122"/>
      <c r="B1083" s="46"/>
      <c r="C1083" s="47"/>
      <c r="D1083" s="47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</row>
    <row r="1084" spans="1:23" ht="13.2" x14ac:dyDescent="0.25">
      <c r="A1084" s="122"/>
      <c r="B1084" s="46"/>
      <c r="C1084" s="47"/>
      <c r="D1084" s="47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</row>
    <row r="1085" spans="1:23" ht="13.2" x14ac:dyDescent="0.25">
      <c r="A1085" s="122"/>
      <c r="B1085" s="46"/>
      <c r="C1085" s="47"/>
      <c r="D1085" s="47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</row>
    <row r="1086" spans="1:23" ht="13.2" x14ac:dyDescent="0.25">
      <c r="A1086" s="122"/>
      <c r="B1086" s="46"/>
      <c r="C1086" s="47"/>
      <c r="D1086" s="47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</row>
    <row r="1087" spans="1:23" ht="13.2" x14ac:dyDescent="0.25">
      <c r="A1087" s="122"/>
      <c r="B1087" s="46"/>
      <c r="C1087" s="47"/>
      <c r="D1087" s="47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</row>
    <row r="1088" spans="1:23" ht="13.2" x14ac:dyDescent="0.25">
      <c r="A1088" s="122"/>
      <c r="B1088" s="46"/>
      <c r="C1088" s="47"/>
      <c r="D1088" s="47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</row>
    <row r="1089" spans="1:23" ht="13.2" x14ac:dyDescent="0.25">
      <c r="A1089" s="122"/>
      <c r="B1089" s="46"/>
      <c r="C1089" s="47"/>
      <c r="D1089" s="47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</row>
    <row r="1090" spans="1:23" ht="13.2" x14ac:dyDescent="0.25">
      <c r="A1090" s="122"/>
      <c r="B1090" s="46"/>
      <c r="C1090" s="47"/>
      <c r="D1090" s="47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</row>
    <row r="1091" spans="1:23" ht="13.2" x14ac:dyDescent="0.25">
      <c r="A1091" s="122"/>
      <c r="B1091" s="46"/>
      <c r="C1091" s="47"/>
      <c r="D1091" s="47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</row>
    <row r="1092" spans="1:23" ht="13.2" x14ac:dyDescent="0.25">
      <c r="A1092" s="122"/>
      <c r="B1092" s="46"/>
      <c r="C1092" s="47"/>
      <c r="D1092" s="47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</row>
    <row r="1093" spans="1:23" ht="13.2" x14ac:dyDescent="0.25">
      <c r="A1093" s="122"/>
      <c r="B1093" s="46"/>
      <c r="C1093" s="47"/>
      <c r="D1093" s="47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</row>
    <row r="1094" spans="1:23" ht="13.2" x14ac:dyDescent="0.25">
      <c r="A1094" s="122"/>
      <c r="B1094" s="46"/>
      <c r="C1094" s="47"/>
      <c r="D1094" s="47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</row>
    <row r="1095" spans="1:23" ht="13.2" x14ac:dyDescent="0.25">
      <c r="A1095" s="122"/>
      <c r="B1095" s="46"/>
      <c r="C1095" s="47"/>
      <c r="D1095" s="47"/>
      <c r="E1095" s="49"/>
      <c r="F1095" s="49"/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</row>
    <row r="1096" spans="1:23" ht="13.2" x14ac:dyDescent="0.25">
      <c r="A1096" s="122"/>
      <c r="B1096" s="46"/>
      <c r="C1096" s="47"/>
      <c r="D1096" s="47"/>
      <c r="E1096" s="49"/>
      <c r="F1096" s="49"/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</row>
    <row r="1097" spans="1:23" ht="13.2" x14ac:dyDescent="0.25">
      <c r="A1097" s="122"/>
      <c r="B1097" s="46"/>
      <c r="C1097" s="47"/>
      <c r="D1097" s="47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</row>
    <row r="1098" spans="1:23" ht="13.2" x14ac:dyDescent="0.25">
      <c r="A1098" s="122"/>
      <c r="B1098" s="46"/>
      <c r="C1098" s="47"/>
      <c r="D1098" s="47"/>
      <c r="E1098" s="49"/>
      <c r="F1098" s="49"/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</row>
    <row r="1099" spans="1:23" ht="13.2" x14ac:dyDescent="0.25">
      <c r="A1099" s="122"/>
      <c r="B1099" s="46"/>
      <c r="C1099" s="47"/>
      <c r="D1099" s="47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</row>
    <row r="1100" spans="1:23" ht="13.2" x14ac:dyDescent="0.25">
      <c r="A1100" s="122"/>
      <c r="B1100" s="46"/>
      <c r="C1100" s="47"/>
      <c r="D1100" s="47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</row>
    <row r="1101" spans="1:23" ht="13.2" x14ac:dyDescent="0.25">
      <c r="A1101" s="122"/>
      <c r="B1101" s="46"/>
      <c r="C1101" s="47"/>
      <c r="D1101" s="47"/>
      <c r="E1101" s="49"/>
      <c r="F1101" s="49"/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</row>
    <row r="1102" spans="1:23" ht="13.2" x14ac:dyDescent="0.25">
      <c r="A1102" s="122"/>
      <c r="B1102" s="46"/>
      <c r="C1102" s="47"/>
      <c r="D1102" s="47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</row>
    <row r="1103" spans="1:23" ht="13.2" x14ac:dyDescent="0.25">
      <c r="A1103" s="122"/>
      <c r="B1103" s="46"/>
      <c r="C1103" s="47"/>
      <c r="D1103" s="47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</row>
    <row r="1104" spans="1:23" ht="13.2" x14ac:dyDescent="0.25">
      <c r="A1104" s="122"/>
      <c r="B1104" s="46"/>
      <c r="C1104" s="47"/>
      <c r="D1104" s="47"/>
      <c r="E1104" s="49"/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</row>
    <row r="1105" spans="1:23" ht="13.2" x14ac:dyDescent="0.25">
      <c r="A1105" s="122"/>
      <c r="B1105" s="46"/>
      <c r="C1105" s="47"/>
      <c r="D1105" s="47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</row>
    <row r="1106" spans="1:23" ht="13.2" x14ac:dyDescent="0.25">
      <c r="A1106" s="122"/>
      <c r="B1106" s="46"/>
      <c r="C1106" s="47"/>
      <c r="D1106" s="47"/>
      <c r="E1106" s="49"/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</row>
    <row r="1107" spans="1:23" ht="13.2" x14ac:dyDescent="0.25">
      <c r="A1107" s="122"/>
      <c r="B1107" s="46"/>
      <c r="C1107" s="47"/>
      <c r="D1107" s="47"/>
      <c r="E1107" s="49"/>
      <c r="F1107" s="49"/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</row>
    <row r="1108" spans="1:23" ht="13.2" x14ac:dyDescent="0.25">
      <c r="A1108" s="122"/>
      <c r="B1108" s="46"/>
      <c r="C1108" s="47"/>
      <c r="D1108" s="47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</row>
    <row r="1109" spans="1:23" ht="13.2" x14ac:dyDescent="0.25">
      <c r="A1109" s="122"/>
      <c r="B1109" s="46"/>
      <c r="C1109" s="47"/>
      <c r="D1109" s="47"/>
      <c r="E1109" s="49"/>
      <c r="F1109" s="49"/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</row>
    <row r="1110" spans="1:23" ht="13.2" x14ac:dyDescent="0.25">
      <c r="A1110" s="122"/>
      <c r="B1110" s="46"/>
      <c r="C1110" s="47"/>
      <c r="D1110" s="47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</row>
    <row r="1111" spans="1:23" ht="13.2" x14ac:dyDescent="0.25">
      <c r="A1111" s="122"/>
      <c r="B1111" s="46"/>
      <c r="C1111" s="47"/>
      <c r="D1111" s="47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</row>
    <row r="1112" spans="1:23" ht="13.2" x14ac:dyDescent="0.25">
      <c r="A1112" s="122"/>
      <c r="B1112" s="46"/>
      <c r="C1112" s="47"/>
      <c r="D1112" s="47"/>
      <c r="E1112" s="49"/>
      <c r="F1112" s="49"/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</row>
    <row r="1113" spans="1:23" ht="13.2" x14ac:dyDescent="0.25">
      <c r="A1113" s="122"/>
      <c r="B1113" s="46"/>
      <c r="C1113" s="47"/>
      <c r="D1113" s="47"/>
      <c r="E1113" s="49"/>
      <c r="F1113" s="49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</row>
    <row r="1114" spans="1:23" ht="13.2" x14ac:dyDescent="0.25">
      <c r="A1114" s="122"/>
      <c r="B1114" s="46"/>
      <c r="C1114" s="47"/>
      <c r="D1114" s="47"/>
      <c r="E1114" s="49"/>
      <c r="F1114" s="49"/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</row>
    <row r="1115" spans="1:23" ht="13.2" x14ac:dyDescent="0.25">
      <c r="A1115" s="122"/>
      <c r="B1115" s="46"/>
      <c r="C1115" s="47"/>
      <c r="D1115" s="47"/>
      <c r="E1115" s="49"/>
      <c r="F1115" s="49"/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</row>
    <row r="1116" spans="1:23" ht="13.2" x14ac:dyDescent="0.25">
      <c r="A1116" s="122"/>
      <c r="B1116" s="46"/>
      <c r="C1116" s="47"/>
      <c r="D1116" s="47"/>
      <c r="E1116" s="49"/>
      <c r="F1116" s="49"/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</row>
    <row r="1117" spans="1:23" ht="13.2" x14ac:dyDescent="0.25">
      <c r="A1117" s="122"/>
      <c r="B1117" s="46"/>
      <c r="C1117" s="47"/>
      <c r="D1117" s="47"/>
      <c r="E1117" s="49"/>
      <c r="F1117" s="49"/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</row>
    <row r="1118" spans="1:23" ht="13.2" x14ac:dyDescent="0.25">
      <c r="A1118" s="122"/>
      <c r="B1118" s="46"/>
      <c r="C1118" s="47"/>
      <c r="D1118" s="47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</row>
    <row r="1119" spans="1:23" ht="13.2" x14ac:dyDescent="0.25">
      <c r="A1119" s="122"/>
      <c r="B1119" s="46"/>
      <c r="C1119" s="47"/>
      <c r="D1119" s="47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</row>
    <row r="1120" spans="1:23" ht="13.2" x14ac:dyDescent="0.25">
      <c r="A1120" s="122"/>
      <c r="B1120" s="46"/>
      <c r="C1120" s="47"/>
      <c r="D1120" s="47"/>
      <c r="E1120" s="49"/>
      <c r="F1120" s="49"/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</row>
    <row r="1121" spans="1:23" ht="13.2" x14ac:dyDescent="0.25">
      <c r="A1121" s="122"/>
      <c r="B1121" s="46"/>
      <c r="C1121" s="47"/>
      <c r="D1121" s="47"/>
      <c r="E1121" s="49"/>
      <c r="F1121" s="49"/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</row>
    <row r="1122" spans="1:23" ht="13.2" x14ac:dyDescent="0.25">
      <c r="A1122" s="122"/>
      <c r="B1122" s="46"/>
      <c r="C1122" s="47"/>
      <c r="D1122" s="47"/>
      <c r="E1122" s="49"/>
      <c r="F1122" s="49"/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</row>
    <row r="1123" spans="1:23" ht="13.2" x14ac:dyDescent="0.25">
      <c r="A1123" s="122"/>
      <c r="B1123" s="46"/>
      <c r="C1123" s="47"/>
      <c r="D1123" s="47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</row>
    <row r="1124" spans="1:23" ht="13.2" x14ac:dyDescent="0.25">
      <c r="A1124" s="122"/>
      <c r="B1124" s="46"/>
      <c r="C1124" s="47"/>
      <c r="D1124" s="47"/>
      <c r="E1124" s="49"/>
      <c r="F1124" s="49"/>
      <c r="G1124" s="49"/>
      <c r="H1124" s="49"/>
      <c r="I1124" s="49"/>
      <c r="J1124" s="49"/>
      <c r="K1124" s="49"/>
      <c r="L1124" s="49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  <c r="W1124" s="49"/>
    </row>
    <row r="1125" spans="1:23" ht="13.2" x14ac:dyDescent="0.25">
      <c r="A1125" s="122"/>
      <c r="B1125" s="46"/>
      <c r="C1125" s="47"/>
      <c r="D1125" s="47"/>
      <c r="E1125" s="49"/>
      <c r="F1125" s="49"/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</row>
    <row r="1126" spans="1:23" ht="13.2" x14ac:dyDescent="0.25">
      <c r="A1126" s="122"/>
      <c r="B1126" s="46"/>
      <c r="C1126" s="47"/>
      <c r="D1126" s="47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</row>
    <row r="1127" spans="1:23" ht="13.2" x14ac:dyDescent="0.25">
      <c r="A1127" s="122"/>
      <c r="B1127" s="46"/>
      <c r="C1127" s="47"/>
      <c r="D1127" s="47"/>
      <c r="E1127" s="49"/>
      <c r="F1127" s="49"/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</row>
    <row r="1128" spans="1:23" ht="13.2" x14ac:dyDescent="0.25">
      <c r="A1128" s="122"/>
      <c r="B1128" s="46"/>
      <c r="C1128" s="47"/>
      <c r="D1128" s="47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</row>
    <row r="1129" spans="1:23" ht="13.2" x14ac:dyDescent="0.25">
      <c r="A1129" s="122"/>
      <c r="B1129" s="46"/>
      <c r="C1129" s="47"/>
      <c r="D1129" s="47"/>
      <c r="E1129" s="49"/>
      <c r="F1129" s="49"/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</row>
    <row r="1130" spans="1:23" ht="13.2" x14ac:dyDescent="0.25">
      <c r="A1130" s="122"/>
      <c r="B1130" s="46"/>
      <c r="C1130" s="47"/>
      <c r="D1130" s="47"/>
      <c r="E1130" s="49"/>
      <c r="F1130" s="49"/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</row>
    <row r="1131" spans="1:23" ht="13.2" x14ac:dyDescent="0.25">
      <c r="A1131" s="122"/>
      <c r="B1131" s="46"/>
      <c r="C1131" s="47"/>
      <c r="D1131" s="47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</row>
    <row r="1132" spans="1:23" ht="13.2" x14ac:dyDescent="0.25">
      <c r="A1132" s="122"/>
      <c r="B1132" s="46"/>
      <c r="C1132" s="47"/>
      <c r="D1132" s="47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</row>
    <row r="1133" spans="1:23" ht="13.2" x14ac:dyDescent="0.25">
      <c r="A1133" s="122"/>
      <c r="B1133" s="46"/>
      <c r="C1133" s="47"/>
      <c r="D1133" s="47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</row>
    <row r="1134" spans="1:23" ht="13.2" x14ac:dyDescent="0.25">
      <c r="A1134" s="122"/>
      <c r="B1134" s="46"/>
      <c r="C1134" s="47"/>
      <c r="D1134" s="47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</row>
    <row r="1135" spans="1:23" ht="13.2" x14ac:dyDescent="0.25">
      <c r="A1135" s="122"/>
      <c r="B1135" s="46"/>
      <c r="C1135" s="47"/>
      <c r="D1135" s="47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</row>
    <row r="1136" spans="1:23" ht="13.2" x14ac:dyDescent="0.25">
      <c r="A1136" s="122"/>
      <c r="B1136" s="46"/>
      <c r="C1136" s="47"/>
      <c r="D1136" s="47"/>
      <c r="E1136" s="49"/>
      <c r="F1136" s="49"/>
      <c r="G1136" s="49"/>
      <c r="H1136" s="49"/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</row>
    <row r="1137" spans="1:23" ht="13.2" x14ac:dyDescent="0.25">
      <c r="A1137" s="122"/>
      <c r="B1137" s="46"/>
      <c r="C1137" s="47"/>
      <c r="D1137" s="47"/>
      <c r="E1137" s="49"/>
      <c r="F1137" s="49"/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</row>
    <row r="1138" spans="1:23" ht="13.2" x14ac:dyDescent="0.25">
      <c r="A1138" s="122"/>
      <c r="B1138" s="46"/>
      <c r="C1138" s="47"/>
      <c r="D1138" s="47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</row>
    <row r="1139" spans="1:23" ht="13.2" x14ac:dyDescent="0.25">
      <c r="A1139" s="122"/>
      <c r="B1139" s="46"/>
      <c r="C1139" s="47"/>
      <c r="D1139" s="47"/>
      <c r="E1139" s="49"/>
      <c r="F1139" s="49"/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</row>
    <row r="1140" spans="1:23" ht="13.2" x14ac:dyDescent="0.25">
      <c r="A1140" s="122"/>
      <c r="B1140" s="46"/>
      <c r="C1140" s="47"/>
      <c r="D1140" s="47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</row>
    <row r="1141" spans="1:23" ht="13.2" x14ac:dyDescent="0.25">
      <c r="A1141" s="122"/>
      <c r="B1141" s="46"/>
      <c r="C1141" s="47"/>
      <c r="D1141" s="47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</row>
    <row r="1142" spans="1:23" ht="13.2" x14ac:dyDescent="0.25">
      <c r="A1142" s="122"/>
      <c r="B1142" s="46"/>
      <c r="C1142" s="47"/>
      <c r="D1142" s="47"/>
      <c r="E1142" s="49"/>
      <c r="F1142" s="49"/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</row>
    <row r="1143" spans="1:23" ht="13.2" x14ac:dyDescent="0.25">
      <c r="A1143" s="122"/>
      <c r="B1143" s="46"/>
      <c r="C1143" s="47"/>
      <c r="D1143" s="47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</row>
    <row r="1144" spans="1:23" ht="13.2" x14ac:dyDescent="0.25">
      <c r="A1144" s="122"/>
      <c r="B1144" s="46"/>
      <c r="C1144" s="47"/>
      <c r="D1144" s="47"/>
      <c r="E1144" s="49"/>
      <c r="F1144" s="49"/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</row>
    <row r="1145" spans="1:23" ht="13.2" x14ac:dyDescent="0.25">
      <c r="A1145" s="122"/>
      <c r="B1145" s="46"/>
      <c r="C1145" s="47"/>
      <c r="D1145" s="47"/>
      <c r="E1145" s="49"/>
      <c r="F1145" s="49"/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</row>
    <row r="1146" spans="1:23" ht="13.2" x14ac:dyDescent="0.25">
      <c r="A1146" s="122"/>
      <c r="B1146" s="46"/>
      <c r="C1146" s="47"/>
      <c r="D1146" s="47"/>
      <c r="E1146" s="49"/>
      <c r="F1146" s="49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</row>
    <row r="1147" spans="1:23" ht="13.2" x14ac:dyDescent="0.25">
      <c r="A1147" s="122"/>
      <c r="B1147" s="46"/>
      <c r="C1147" s="47"/>
      <c r="D1147" s="47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</row>
    <row r="1148" spans="1:23" ht="13.2" x14ac:dyDescent="0.25">
      <c r="A1148" s="122"/>
      <c r="B1148" s="46"/>
      <c r="C1148" s="47"/>
      <c r="D1148" s="47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</row>
    <row r="1149" spans="1:23" ht="13.2" x14ac:dyDescent="0.25">
      <c r="A1149" s="122"/>
      <c r="B1149" s="46"/>
      <c r="C1149" s="47"/>
      <c r="D1149" s="47"/>
      <c r="E1149" s="49"/>
      <c r="F1149" s="49"/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</row>
    <row r="1150" spans="1:23" ht="13.2" x14ac:dyDescent="0.25">
      <c r="A1150" s="122"/>
      <c r="B1150" s="46"/>
      <c r="C1150" s="47"/>
      <c r="D1150" s="47"/>
      <c r="E1150" s="49"/>
      <c r="F1150" s="49"/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</row>
    <row r="1151" spans="1:23" ht="13.2" x14ac:dyDescent="0.25">
      <c r="A1151" s="122"/>
      <c r="B1151" s="46"/>
      <c r="C1151" s="47"/>
      <c r="D1151" s="47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</row>
    <row r="1152" spans="1:23" ht="13.2" x14ac:dyDescent="0.25">
      <c r="A1152" s="122"/>
      <c r="B1152" s="46"/>
      <c r="C1152" s="47"/>
      <c r="D1152" s="47"/>
      <c r="E1152" s="49"/>
      <c r="F1152" s="49"/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</row>
    <row r="1153" spans="1:23" ht="13.2" x14ac:dyDescent="0.25">
      <c r="A1153" s="122"/>
      <c r="B1153" s="46"/>
      <c r="C1153" s="47"/>
      <c r="D1153" s="47"/>
      <c r="E1153" s="49"/>
      <c r="F1153" s="49"/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</row>
    <row r="1154" spans="1:23" ht="13.2" x14ac:dyDescent="0.25">
      <c r="A1154" s="122"/>
      <c r="B1154" s="46"/>
      <c r="C1154" s="47"/>
      <c r="D1154" s="47"/>
      <c r="E1154" s="49"/>
      <c r="F1154" s="49"/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</row>
    <row r="1155" spans="1:23" ht="13.2" x14ac:dyDescent="0.25">
      <c r="A1155" s="122"/>
      <c r="B1155" s="46"/>
      <c r="C1155" s="47"/>
      <c r="D1155" s="47"/>
      <c r="E1155" s="49"/>
      <c r="F1155" s="49"/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</row>
    <row r="1156" spans="1:23" ht="13.2" x14ac:dyDescent="0.25">
      <c r="A1156" s="122"/>
      <c r="B1156" s="46"/>
      <c r="C1156" s="47"/>
      <c r="D1156" s="47"/>
      <c r="E1156" s="49"/>
      <c r="F1156" s="49"/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</row>
    <row r="1157" spans="1:23" ht="13.2" x14ac:dyDescent="0.25">
      <c r="A1157" s="122"/>
      <c r="B1157" s="46"/>
      <c r="C1157" s="47"/>
      <c r="D1157" s="47"/>
      <c r="E1157" s="49"/>
      <c r="F1157" s="49"/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</row>
    <row r="1158" spans="1:23" ht="13.2" x14ac:dyDescent="0.25">
      <c r="A1158" s="122"/>
      <c r="B1158" s="46"/>
      <c r="C1158" s="47"/>
      <c r="D1158" s="47"/>
      <c r="E1158" s="49"/>
      <c r="F1158" s="49"/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</row>
    <row r="1159" spans="1:23" ht="13.2" x14ac:dyDescent="0.25">
      <c r="A1159" s="122"/>
      <c r="B1159" s="46"/>
      <c r="C1159" s="47"/>
      <c r="D1159" s="47"/>
      <c r="E1159" s="49"/>
      <c r="F1159" s="49"/>
      <c r="G1159" s="49"/>
      <c r="H1159" s="49"/>
      <c r="I1159" s="49"/>
      <c r="J1159" s="49"/>
      <c r="K1159" s="49"/>
      <c r="L1159" s="49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  <c r="W1159" s="49"/>
    </row>
    <row r="1160" spans="1:23" ht="13.2" x14ac:dyDescent="0.25">
      <c r="A1160" s="122"/>
      <c r="B1160" s="46"/>
      <c r="C1160" s="47"/>
      <c r="D1160" s="47"/>
      <c r="E1160" s="49"/>
      <c r="F1160" s="49"/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</row>
    <row r="1161" spans="1:23" ht="13.2" x14ac:dyDescent="0.25">
      <c r="A1161" s="122"/>
      <c r="B1161" s="46"/>
      <c r="C1161" s="47"/>
      <c r="D1161" s="47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</row>
    <row r="1162" spans="1:23" ht="13.2" x14ac:dyDescent="0.25">
      <c r="A1162" s="122"/>
      <c r="B1162" s="46"/>
      <c r="C1162" s="47"/>
      <c r="D1162" s="47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</row>
    <row r="1163" spans="1:23" ht="13.2" x14ac:dyDescent="0.25">
      <c r="A1163" s="122"/>
      <c r="B1163" s="46"/>
      <c r="C1163" s="47"/>
      <c r="D1163" s="47"/>
      <c r="E1163" s="49"/>
      <c r="F1163" s="49"/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</row>
    <row r="1164" spans="1:23" ht="13.2" x14ac:dyDescent="0.25">
      <c r="A1164" s="122"/>
      <c r="B1164" s="46"/>
      <c r="C1164" s="47"/>
      <c r="D1164" s="47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</row>
    <row r="1165" spans="1:23" ht="13.2" x14ac:dyDescent="0.25">
      <c r="A1165" s="122"/>
      <c r="B1165" s="46"/>
      <c r="C1165" s="47"/>
      <c r="D1165" s="47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</row>
    <row r="1166" spans="1:23" ht="13.2" x14ac:dyDescent="0.25">
      <c r="A1166" s="122"/>
      <c r="B1166" s="46"/>
      <c r="C1166" s="47"/>
      <c r="D1166" s="47"/>
      <c r="E1166" s="49"/>
      <c r="F1166" s="49"/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</row>
    <row r="1167" spans="1:23" ht="13.2" x14ac:dyDescent="0.25">
      <c r="A1167" s="122"/>
      <c r="B1167" s="46"/>
      <c r="C1167" s="47"/>
      <c r="D1167" s="47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</row>
    <row r="1168" spans="1:23" ht="13.2" x14ac:dyDescent="0.25">
      <c r="A1168" s="122"/>
      <c r="B1168" s="46"/>
      <c r="C1168" s="47"/>
      <c r="D1168" s="47"/>
      <c r="E1168" s="49"/>
      <c r="F1168" s="49"/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</row>
    <row r="1169" spans="1:23" ht="13.2" x14ac:dyDescent="0.25">
      <c r="A1169" s="122"/>
      <c r="B1169" s="46"/>
      <c r="C1169" s="47"/>
      <c r="D1169" s="47"/>
      <c r="E1169" s="49"/>
      <c r="F1169" s="49"/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</row>
    <row r="1170" spans="1:23" ht="13.2" x14ac:dyDescent="0.25">
      <c r="A1170" s="122"/>
      <c r="B1170" s="46"/>
      <c r="C1170" s="47"/>
      <c r="D1170" s="47"/>
      <c r="E1170" s="49"/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</row>
    <row r="1171" spans="1:23" ht="13.2" x14ac:dyDescent="0.25">
      <c r="A1171" s="122"/>
      <c r="B1171" s="46"/>
      <c r="C1171" s="47"/>
      <c r="D1171" s="47"/>
      <c r="E1171" s="49"/>
      <c r="F1171" s="49"/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</row>
    <row r="1172" spans="1:23" ht="13.2" x14ac:dyDescent="0.25">
      <c r="A1172" s="122"/>
      <c r="B1172" s="46"/>
      <c r="C1172" s="47"/>
      <c r="D1172" s="47"/>
      <c r="E1172" s="49"/>
      <c r="F1172" s="49"/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</row>
    <row r="1173" spans="1:23" ht="13.2" x14ac:dyDescent="0.25">
      <c r="A1173" s="122"/>
      <c r="B1173" s="46"/>
      <c r="C1173" s="47"/>
      <c r="D1173" s="47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</row>
    <row r="1174" spans="1:23" ht="13.2" x14ac:dyDescent="0.25">
      <c r="A1174" s="122"/>
      <c r="B1174" s="46"/>
      <c r="C1174" s="47"/>
      <c r="D1174" s="47"/>
      <c r="E1174" s="49"/>
      <c r="F1174" s="49"/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</row>
    <row r="1175" spans="1:23" ht="13.2" x14ac:dyDescent="0.25">
      <c r="A1175" s="122"/>
      <c r="B1175" s="46"/>
      <c r="C1175" s="47"/>
      <c r="D1175" s="47"/>
      <c r="E1175" s="49"/>
      <c r="F1175" s="49"/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</row>
    <row r="1176" spans="1:23" ht="13.2" x14ac:dyDescent="0.25">
      <c r="A1176" s="122"/>
      <c r="B1176" s="46"/>
      <c r="C1176" s="47"/>
      <c r="D1176" s="47"/>
      <c r="E1176" s="49"/>
      <c r="F1176" s="49"/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</row>
    <row r="1177" spans="1:23" ht="13.2" x14ac:dyDescent="0.25">
      <c r="A1177" s="122"/>
      <c r="B1177" s="46"/>
      <c r="C1177" s="47"/>
      <c r="D1177" s="47"/>
      <c r="E1177" s="49"/>
      <c r="F1177" s="49"/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</row>
    <row r="1178" spans="1:23" ht="13.2" x14ac:dyDescent="0.25">
      <c r="A1178" s="122"/>
      <c r="B1178" s="46"/>
      <c r="C1178" s="47"/>
      <c r="D1178" s="47"/>
      <c r="E1178" s="49"/>
      <c r="F1178" s="49"/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</row>
    <row r="1179" spans="1:23" ht="13.2" x14ac:dyDescent="0.25">
      <c r="A1179" s="122"/>
      <c r="B1179" s="46"/>
      <c r="C1179" s="47"/>
      <c r="D1179" s="47"/>
      <c r="E1179" s="49"/>
      <c r="F1179" s="49"/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</row>
    <row r="1180" spans="1:23" ht="13.2" x14ac:dyDescent="0.25">
      <c r="A1180" s="122"/>
      <c r="B1180" s="46"/>
      <c r="C1180" s="47"/>
      <c r="D1180" s="47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</row>
    <row r="1181" spans="1:23" ht="13.2" x14ac:dyDescent="0.25">
      <c r="A1181" s="122"/>
      <c r="B1181" s="46"/>
      <c r="C1181" s="47"/>
      <c r="D1181" s="47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</row>
    <row r="1182" spans="1:23" ht="13.2" x14ac:dyDescent="0.25">
      <c r="A1182" s="122"/>
      <c r="B1182" s="46"/>
      <c r="C1182" s="47"/>
      <c r="D1182" s="47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</row>
    <row r="1183" spans="1:23" ht="13.2" x14ac:dyDescent="0.25">
      <c r="A1183" s="122"/>
      <c r="B1183" s="46"/>
      <c r="C1183" s="47"/>
      <c r="D1183" s="47"/>
      <c r="E1183" s="49"/>
      <c r="F1183" s="49"/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</row>
    <row r="1184" spans="1:23" ht="13.2" x14ac:dyDescent="0.25">
      <c r="A1184" s="122"/>
      <c r="B1184" s="46"/>
      <c r="C1184" s="47"/>
      <c r="D1184" s="47"/>
      <c r="E1184" s="49"/>
      <c r="F1184" s="49"/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</row>
    <row r="1185" spans="1:23" ht="13.2" x14ac:dyDescent="0.25">
      <c r="A1185" s="122"/>
      <c r="B1185" s="46"/>
      <c r="C1185" s="47"/>
      <c r="D1185" s="47"/>
      <c r="E1185" s="49"/>
      <c r="F1185" s="49"/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</row>
    <row r="1186" spans="1:23" ht="13.2" x14ac:dyDescent="0.25">
      <c r="A1186" s="122"/>
      <c r="B1186" s="46"/>
      <c r="C1186" s="47"/>
      <c r="D1186" s="47"/>
      <c r="E1186" s="49"/>
      <c r="F1186" s="49"/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</row>
    <row r="1187" spans="1:23" ht="13.2" x14ac:dyDescent="0.25">
      <c r="A1187" s="122"/>
      <c r="B1187" s="46"/>
      <c r="C1187" s="47"/>
      <c r="D1187" s="47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</row>
    <row r="1188" spans="1:23" ht="13.2" x14ac:dyDescent="0.25">
      <c r="A1188" s="122"/>
      <c r="B1188" s="46"/>
      <c r="C1188" s="47"/>
      <c r="D1188" s="47"/>
      <c r="E1188" s="49"/>
      <c r="F1188" s="49"/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</row>
    <row r="1189" spans="1:23" ht="13.2" x14ac:dyDescent="0.25">
      <c r="A1189" s="122"/>
      <c r="B1189" s="46"/>
      <c r="C1189" s="47"/>
      <c r="D1189" s="47"/>
      <c r="E1189" s="49"/>
      <c r="F1189" s="49"/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</row>
    <row r="1190" spans="1:23" ht="13.2" x14ac:dyDescent="0.25">
      <c r="A1190" s="122"/>
      <c r="B1190" s="46"/>
      <c r="C1190" s="47"/>
      <c r="D1190" s="47"/>
      <c r="E1190" s="49"/>
      <c r="F1190" s="49"/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</row>
    <row r="1191" spans="1:23" ht="13.2" x14ac:dyDescent="0.25">
      <c r="A1191" s="122"/>
      <c r="B1191" s="46"/>
      <c r="C1191" s="47"/>
      <c r="D1191" s="47"/>
      <c r="E1191" s="49"/>
      <c r="F1191" s="49"/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</row>
    <row r="1192" spans="1:23" ht="13.2" x14ac:dyDescent="0.25">
      <c r="A1192" s="122"/>
      <c r="B1192" s="46"/>
      <c r="C1192" s="47"/>
      <c r="D1192" s="47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</row>
    <row r="1193" spans="1:23" ht="13.2" x14ac:dyDescent="0.25">
      <c r="A1193" s="122"/>
      <c r="B1193" s="46"/>
      <c r="C1193" s="47"/>
      <c r="D1193" s="47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</row>
    <row r="1194" spans="1:23" ht="13.2" x14ac:dyDescent="0.25">
      <c r="A1194" s="122"/>
      <c r="B1194" s="46"/>
      <c r="C1194" s="47"/>
      <c r="D1194" s="47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</row>
    <row r="1195" spans="1:23" ht="13.2" x14ac:dyDescent="0.25">
      <c r="A1195" s="122"/>
      <c r="B1195" s="46"/>
      <c r="C1195" s="47"/>
      <c r="D1195" s="47"/>
      <c r="E1195" s="49"/>
      <c r="F1195" s="49"/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</row>
    <row r="1196" spans="1:23" ht="13.2" x14ac:dyDescent="0.25">
      <c r="A1196" s="122"/>
      <c r="B1196" s="46"/>
      <c r="C1196" s="47"/>
      <c r="D1196" s="47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</row>
    <row r="1197" spans="1:23" ht="13.2" x14ac:dyDescent="0.25">
      <c r="A1197" s="122"/>
      <c r="B1197" s="46"/>
      <c r="C1197" s="47"/>
      <c r="D1197" s="47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</row>
    <row r="1198" spans="1:23" ht="13.2" x14ac:dyDescent="0.25">
      <c r="A1198" s="122"/>
      <c r="B1198" s="46"/>
      <c r="C1198" s="47"/>
      <c r="D1198" s="47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</row>
    <row r="1199" spans="1:23" ht="13.2" x14ac:dyDescent="0.25">
      <c r="A1199" s="122"/>
      <c r="B1199" s="46"/>
      <c r="C1199" s="47"/>
      <c r="D1199" s="47"/>
      <c r="E1199" s="49"/>
      <c r="F1199" s="49"/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</row>
    <row r="1200" spans="1:23" ht="13.2" x14ac:dyDescent="0.25">
      <c r="A1200" s="122"/>
      <c r="B1200" s="46"/>
      <c r="C1200" s="47"/>
      <c r="D1200" s="47"/>
      <c r="E1200" s="49"/>
      <c r="F1200" s="49"/>
      <c r="G1200" s="49"/>
      <c r="H1200" s="49"/>
      <c r="I1200" s="49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</row>
    <row r="1201" spans="1:23" ht="13.2" x14ac:dyDescent="0.25">
      <c r="A1201" s="122"/>
      <c r="B1201" s="46"/>
      <c r="C1201" s="47"/>
      <c r="D1201" s="47"/>
      <c r="E1201" s="49"/>
      <c r="F1201" s="49"/>
      <c r="G1201" s="49"/>
      <c r="H1201" s="49"/>
      <c r="I1201" s="49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</row>
    <row r="1202" spans="1:23" ht="13.2" x14ac:dyDescent="0.25">
      <c r="A1202" s="122"/>
      <c r="B1202" s="46"/>
      <c r="C1202" s="47"/>
      <c r="D1202" s="47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</row>
    <row r="1203" spans="1:23" ht="13.2" x14ac:dyDescent="0.25">
      <c r="A1203" s="122"/>
      <c r="B1203" s="46"/>
      <c r="C1203" s="47"/>
      <c r="D1203" s="47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</row>
    <row r="1204" spans="1:23" ht="13.2" x14ac:dyDescent="0.25">
      <c r="A1204" s="122"/>
      <c r="B1204" s="46"/>
      <c r="C1204" s="47"/>
      <c r="D1204" s="47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</row>
    <row r="1205" spans="1:23" ht="13.2" x14ac:dyDescent="0.25">
      <c r="A1205" s="122"/>
      <c r="B1205" s="46"/>
      <c r="C1205" s="47"/>
      <c r="D1205" s="47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</row>
    <row r="1206" spans="1:23" ht="13.2" x14ac:dyDescent="0.25">
      <c r="A1206" s="122"/>
      <c r="B1206" s="46"/>
      <c r="C1206" s="47"/>
      <c r="D1206" s="47"/>
      <c r="E1206" s="49"/>
      <c r="F1206" s="49"/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</row>
    <row r="1207" spans="1:23" ht="13.2" x14ac:dyDescent="0.25">
      <c r="A1207" s="122"/>
      <c r="B1207" s="46"/>
      <c r="C1207" s="47"/>
      <c r="D1207" s="47"/>
      <c r="E1207" s="49"/>
      <c r="F1207" s="49"/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</row>
    <row r="1208" spans="1:23" ht="13.2" x14ac:dyDescent="0.25">
      <c r="A1208" s="122"/>
      <c r="B1208" s="46"/>
      <c r="C1208" s="47"/>
      <c r="D1208" s="47"/>
      <c r="E1208" s="49"/>
      <c r="F1208" s="49"/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</row>
    <row r="1209" spans="1:23" ht="13.2" x14ac:dyDescent="0.25">
      <c r="A1209" s="122"/>
      <c r="B1209" s="46"/>
      <c r="C1209" s="47"/>
      <c r="D1209" s="47"/>
      <c r="E1209" s="49"/>
      <c r="F1209" s="49"/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</row>
    <row r="1210" spans="1:23" ht="13.2" x14ac:dyDescent="0.25">
      <c r="A1210" s="122"/>
      <c r="B1210" s="46"/>
      <c r="C1210" s="47"/>
      <c r="D1210" s="47"/>
      <c r="E1210" s="49"/>
      <c r="F1210" s="49"/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</row>
    <row r="1211" spans="1:23" ht="13.2" x14ac:dyDescent="0.25">
      <c r="A1211" s="122"/>
      <c r="B1211" s="46"/>
      <c r="C1211" s="47"/>
      <c r="D1211" s="47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</row>
    <row r="1212" spans="1:23" ht="13.2" x14ac:dyDescent="0.25">
      <c r="A1212" s="122"/>
      <c r="B1212" s="46"/>
      <c r="C1212" s="47"/>
      <c r="D1212" s="47"/>
      <c r="E1212" s="49"/>
      <c r="F1212" s="49"/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</row>
    <row r="1213" spans="1:23" ht="13.2" x14ac:dyDescent="0.25">
      <c r="A1213" s="122"/>
      <c r="B1213" s="46"/>
      <c r="C1213" s="47"/>
      <c r="D1213" s="47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</row>
    <row r="1214" spans="1:23" ht="13.2" x14ac:dyDescent="0.25">
      <c r="A1214" s="122"/>
      <c r="B1214" s="46"/>
      <c r="C1214" s="47"/>
      <c r="D1214" s="47"/>
      <c r="E1214" s="49"/>
      <c r="F1214" s="49"/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</row>
    <row r="1215" spans="1:23" ht="13.2" x14ac:dyDescent="0.25">
      <c r="A1215" s="122"/>
      <c r="B1215" s="46"/>
      <c r="C1215" s="47"/>
      <c r="D1215" s="47"/>
      <c r="E1215" s="49"/>
      <c r="F1215" s="49"/>
      <c r="G1215" s="49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</row>
    <row r="1216" spans="1:23" ht="13.2" x14ac:dyDescent="0.25">
      <c r="A1216" s="122"/>
      <c r="B1216" s="46"/>
      <c r="C1216" s="47"/>
      <c r="D1216" s="47"/>
      <c r="E1216" s="49"/>
      <c r="F1216" s="49"/>
      <c r="G1216" s="49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</row>
    <row r="1217" spans="1:23" ht="13.2" x14ac:dyDescent="0.25">
      <c r="A1217" s="122"/>
      <c r="B1217" s="46"/>
      <c r="C1217" s="47"/>
      <c r="D1217" s="47"/>
      <c r="E1217" s="49"/>
      <c r="F1217" s="49"/>
      <c r="G1217" s="49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</row>
    <row r="1218" spans="1:23" ht="13.2" x14ac:dyDescent="0.25">
      <c r="A1218" s="122"/>
      <c r="B1218" s="46"/>
      <c r="C1218" s="47"/>
      <c r="D1218" s="47"/>
      <c r="E1218" s="49"/>
      <c r="F1218" s="49"/>
      <c r="G1218" s="49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</row>
    <row r="1219" spans="1:23" ht="13.2" x14ac:dyDescent="0.25">
      <c r="A1219" s="122"/>
      <c r="B1219" s="46"/>
      <c r="C1219" s="47"/>
      <c r="D1219" s="47"/>
      <c r="E1219" s="49"/>
      <c r="F1219" s="49"/>
      <c r="G1219" s="49"/>
      <c r="H1219" s="49"/>
      <c r="I1219" s="49"/>
      <c r="J1219" s="49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</row>
    <row r="1220" spans="1:23" ht="13.2" x14ac:dyDescent="0.25">
      <c r="A1220" s="122"/>
      <c r="B1220" s="46"/>
      <c r="C1220" s="47"/>
      <c r="D1220" s="47"/>
      <c r="E1220" s="49"/>
      <c r="F1220" s="49"/>
      <c r="G1220" s="49"/>
      <c r="H1220" s="49"/>
      <c r="I1220" s="49"/>
      <c r="J1220" s="49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</row>
    <row r="1221" spans="1:23" ht="13.2" x14ac:dyDescent="0.25">
      <c r="A1221" s="122"/>
      <c r="B1221" s="46"/>
      <c r="C1221" s="47"/>
      <c r="D1221" s="47"/>
      <c r="E1221" s="49"/>
      <c r="F1221" s="49"/>
      <c r="G1221" s="49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</row>
    <row r="1222" spans="1:23" ht="13.2" x14ac:dyDescent="0.25">
      <c r="A1222" s="122"/>
      <c r="B1222" s="46"/>
      <c r="C1222" s="47"/>
      <c r="D1222" s="47"/>
      <c r="E1222" s="49"/>
      <c r="F1222" s="49"/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</row>
    <row r="1223" spans="1:23" ht="13.2" x14ac:dyDescent="0.25">
      <c r="A1223" s="122"/>
      <c r="B1223" s="46"/>
      <c r="C1223" s="47"/>
      <c r="D1223" s="47"/>
      <c r="E1223" s="49"/>
      <c r="F1223" s="49"/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</row>
    <row r="1224" spans="1:23" ht="13.2" x14ac:dyDescent="0.25">
      <c r="A1224" s="122"/>
      <c r="B1224" s="46"/>
      <c r="C1224" s="47"/>
      <c r="D1224" s="47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</row>
    <row r="1225" spans="1:23" ht="13.2" x14ac:dyDescent="0.25">
      <c r="A1225" s="122"/>
      <c r="B1225" s="46"/>
      <c r="C1225" s="47"/>
      <c r="D1225" s="47"/>
      <c r="E1225" s="49"/>
      <c r="F1225" s="49"/>
      <c r="G1225" s="49"/>
      <c r="H1225" s="49"/>
      <c r="I1225" s="49"/>
      <c r="J1225" s="49"/>
      <c r="K1225" s="49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  <c r="W1225" s="49"/>
    </row>
    <row r="1226" spans="1:23" ht="13.2" x14ac:dyDescent="0.25">
      <c r="A1226" s="122"/>
      <c r="B1226" s="46"/>
      <c r="C1226" s="47"/>
      <c r="D1226" s="47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  <c r="W1226" s="49"/>
    </row>
    <row r="1227" spans="1:23" ht="13.2" x14ac:dyDescent="0.25">
      <c r="A1227" s="122"/>
      <c r="B1227" s="46"/>
      <c r="C1227" s="47"/>
      <c r="D1227" s="47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</row>
    <row r="1228" spans="1:23" ht="13.2" x14ac:dyDescent="0.25">
      <c r="A1228" s="122"/>
      <c r="B1228" s="46"/>
      <c r="C1228" s="47"/>
      <c r="D1228" s="47"/>
      <c r="E1228" s="49"/>
      <c r="F1228" s="49"/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</row>
    <row r="1229" spans="1:23" ht="13.2" x14ac:dyDescent="0.25">
      <c r="A1229" s="122"/>
      <c r="B1229" s="46"/>
      <c r="C1229" s="47"/>
      <c r="D1229" s="47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</row>
    <row r="1230" spans="1:23" ht="13.2" x14ac:dyDescent="0.25">
      <c r="A1230" s="122"/>
      <c r="B1230" s="46"/>
      <c r="C1230" s="47"/>
      <c r="D1230" s="47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</row>
    <row r="1231" spans="1:23" ht="13.2" x14ac:dyDescent="0.25">
      <c r="A1231" s="122"/>
      <c r="B1231" s="46"/>
      <c r="C1231" s="47"/>
      <c r="D1231" s="47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</row>
    <row r="1232" spans="1:23" ht="13.2" x14ac:dyDescent="0.25">
      <c r="A1232" s="122"/>
      <c r="B1232" s="46"/>
      <c r="C1232" s="47"/>
      <c r="D1232" s="47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</row>
    <row r="1233" spans="1:23" ht="13.2" x14ac:dyDescent="0.25">
      <c r="A1233" s="122"/>
      <c r="B1233" s="46"/>
      <c r="C1233" s="47"/>
      <c r="D1233" s="47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</row>
    <row r="1234" spans="1:23" ht="13.2" x14ac:dyDescent="0.25">
      <c r="A1234" s="122"/>
      <c r="B1234" s="46"/>
      <c r="C1234" s="47"/>
      <c r="D1234" s="47"/>
      <c r="E1234" s="49"/>
      <c r="F1234" s="49"/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</row>
    <row r="1235" spans="1:23" ht="13.2" x14ac:dyDescent="0.25">
      <c r="A1235" s="122"/>
      <c r="B1235" s="46"/>
      <c r="C1235" s="47"/>
      <c r="D1235" s="47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</row>
    <row r="1236" spans="1:23" ht="13.2" x14ac:dyDescent="0.25">
      <c r="A1236" s="122"/>
      <c r="B1236" s="46"/>
      <c r="C1236" s="47"/>
      <c r="D1236" s="47"/>
      <c r="E1236" s="49"/>
      <c r="F1236" s="49"/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</row>
    <row r="1237" spans="1:23" ht="13.2" x14ac:dyDescent="0.25">
      <c r="A1237" s="122"/>
      <c r="B1237" s="46"/>
      <c r="C1237" s="47"/>
      <c r="D1237" s="47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</row>
    <row r="1238" spans="1:23" ht="13.2" x14ac:dyDescent="0.25">
      <c r="A1238" s="122"/>
      <c r="B1238" s="46"/>
      <c r="C1238" s="47"/>
      <c r="D1238" s="47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</row>
    <row r="1239" spans="1:23" ht="13.2" x14ac:dyDescent="0.25">
      <c r="A1239" s="122"/>
      <c r="B1239" s="46"/>
      <c r="C1239" s="47"/>
      <c r="D1239" s="47"/>
      <c r="E1239" s="49"/>
      <c r="F1239" s="49"/>
      <c r="G1239" s="49"/>
      <c r="H1239" s="49"/>
      <c r="I1239" s="49"/>
      <c r="J1239" s="49"/>
      <c r="K1239" s="49"/>
      <c r="L1239" s="49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  <c r="W1239" s="49"/>
    </row>
    <row r="1240" spans="1:23" ht="13.2" x14ac:dyDescent="0.25">
      <c r="A1240" s="122"/>
      <c r="B1240" s="46"/>
      <c r="C1240" s="47"/>
      <c r="D1240" s="47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  <c r="W1240" s="49"/>
    </row>
    <row r="1241" spans="1:23" ht="13.2" x14ac:dyDescent="0.25">
      <c r="A1241" s="122"/>
      <c r="B1241" s="46"/>
      <c r="C1241" s="47"/>
      <c r="D1241" s="47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</row>
    <row r="1242" spans="1:23" ht="13.2" x14ac:dyDescent="0.25">
      <c r="A1242" s="122"/>
      <c r="B1242" s="46"/>
      <c r="C1242" s="47"/>
      <c r="D1242" s="47"/>
      <c r="E1242" s="49"/>
      <c r="F1242" s="49"/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</row>
    <row r="1243" spans="1:23" ht="13.2" x14ac:dyDescent="0.25">
      <c r="A1243" s="122"/>
      <c r="B1243" s="46"/>
      <c r="C1243" s="47"/>
      <c r="D1243" s="47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</row>
    <row r="1244" spans="1:23" ht="13.2" x14ac:dyDescent="0.25">
      <c r="A1244" s="122"/>
      <c r="B1244" s="46"/>
      <c r="C1244" s="47"/>
      <c r="D1244" s="47"/>
      <c r="E1244" s="49"/>
      <c r="F1244" s="49"/>
      <c r="G1244" s="49"/>
      <c r="H1244" s="49"/>
      <c r="I1244" s="49"/>
      <c r="J1244" s="49"/>
      <c r="K1244" s="49"/>
      <c r="L1244" s="49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  <c r="W1244" s="49"/>
    </row>
    <row r="1245" spans="1:23" ht="13.2" x14ac:dyDescent="0.25">
      <c r="A1245" s="122"/>
      <c r="B1245" s="46"/>
      <c r="C1245" s="47"/>
      <c r="D1245" s="47"/>
      <c r="E1245" s="49"/>
      <c r="F1245" s="49"/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</row>
    <row r="1246" spans="1:23" ht="13.2" x14ac:dyDescent="0.25">
      <c r="A1246" s="122"/>
      <c r="B1246" s="46"/>
      <c r="C1246" s="47"/>
      <c r="D1246" s="47"/>
      <c r="E1246" s="49"/>
      <c r="F1246" s="49"/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  <c r="W1246" s="49"/>
    </row>
    <row r="1247" spans="1:23" ht="13.2" x14ac:dyDescent="0.25">
      <c r="A1247" s="122"/>
      <c r="B1247" s="46"/>
      <c r="C1247" s="47"/>
      <c r="D1247" s="47"/>
      <c r="E1247" s="49"/>
      <c r="F1247" s="49"/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</row>
    <row r="1248" spans="1:23" ht="13.2" x14ac:dyDescent="0.25">
      <c r="A1248" s="122"/>
      <c r="B1248" s="46"/>
      <c r="C1248" s="47"/>
      <c r="D1248" s="47"/>
      <c r="E1248" s="49"/>
      <c r="F1248" s="49"/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</row>
    <row r="1249" spans="1:23" ht="13.2" x14ac:dyDescent="0.25">
      <c r="A1249" s="122"/>
      <c r="B1249" s="46"/>
      <c r="C1249" s="47"/>
      <c r="D1249" s="47"/>
      <c r="E1249" s="49"/>
      <c r="F1249" s="49"/>
      <c r="G1249" s="49"/>
      <c r="H1249" s="49"/>
      <c r="I1249" s="49"/>
      <c r="J1249" s="49"/>
      <c r="K1249" s="49"/>
      <c r="L1249" s="49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  <c r="W1249" s="49"/>
    </row>
    <row r="1250" spans="1:23" ht="13.2" x14ac:dyDescent="0.25">
      <c r="A1250" s="122"/>
      <c r="B1250" s="46"/>
      <c r="C1250" s="47"/>
      <c r="D1250" s="47"/>
      <c r="E1250" s="49"/>
      <c r="F1250" s="49"/>
      <c r="G1250" s="49"/>
      <c r="H1250" s="49"/>
      <c r="I1250" s="49"/>
      <c r="J1250" s="49"/>
      <c r="K1250" s="49"/>
      <c r="L1250" s="49"/>
      <c r="M1250" s="49"/>
      <c r="N1250" s="49"/>
      <c r="O1250" s="49"/>
      <c r="P1250" s="49"/>
      <c r="Q1250" s="49"/>
      <c r="R1250" s="49"/>
      <c r="S1250" s="49"/>
      <c r="T1250" s="49"/>
      <c r="U1250" s="49"/>
      <c r="V1250" s="49"/>
      <c r="W1250" s="49"/>
    </row>
    <row r="1251" spans="1:23" ht="13.2" x14ac:dyDescent="0.25">
      <c r="A1251" s="122"/>
      <c r="B1251" s="46"/>
      <c r="C1251" s="47"/>
      <c r="D1251" s="47"/>
      <c r="E1251" s="49"/>
      <c r="F1251" s="49"/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</row>
    <row r="1252" spans="1:23" ht="13.2" x14ac:dyDescent="0.25">
      <c r="A1252" s="122"/>
      <c r="B1252" s="46"/>
      <c r="C1252" s="47"/>
      <c r="D1252" s="47"/>
      <c r="E1252" s="49"/>
      <c r="F1252" s="49"/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  <c r="W1252" s="49"/>
    </row>
    <row r="1253" spans="1:23" ht="13.2" x14ac:dyDescent="0.25">
      <c r="A1253" s="122"/>
      <c r="B1253" s="46"/>
      <c r="C1253" s="47"/>
      <c r="D1253" s="47"/>
      <c r="E1253" s="49"/>
      <c r="F1253" s="49"/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  <c r="W1253" s="49"/>
    </row>
    <row r="1254" spans="1:23" ht="13.2" x14ac:dyDescent="0.25">
      <c r="A1254" s="122"/>
      <c r="B1254" s="46"/>
      <c r="C1254" s="47"/>
      <c r="D1254" s="47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</row>
    <row r="1255" spans="1:23" ht="13.2" x14ac:dyDescent="0.25">
      <c r="A1255" s="122"/>
      <c r="B1255" s="46"/>
      <c r="C1255" s="47"/>
      <c r="D1255" s="47"/>
      <c r="E1255" s="49"/>
      <c r="F1255" s="49"/>
      <c r="G1255" s="49"/>
      <c r="H1255" s="49"/>
      <c r="I1255" s="49"/>
      <c r="J1255" s="49"/>
      <c r="K1255" s="49"/>
      <c r="L1255" s="49"/>
      <c r="M1255" s="49"/>
      <c r="N1255" s="49"/>
      <c r="O1255" s="49"/>
      <c r="P1255" s="49"/>
      <c r="Q1255" s="49"/>
      <c r="R1255" s="49"/>
      <c r="S1255" s="49"/>
      <c r="T1255" s="49"/>
      <c r="U1255" s="49"/>
      <c r="V1255" s="49"/>
      <c r="W1255" s="49"/>
    </row>
    <row r="1256" spans="1:23" ht="13.2" x14ac:dyDescent="0.25">
      <c r="A1256" s="122"/>
      <c r="B1256" s="46"/>
      <c r="C1256" s="47"/>
      <c r="D1256" s="47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</row>
    <row r="1257" spans="1:23" ht="13.2" x14ac:dyDescent="0.25">
      <c r="A1257" s="122"/>
      <c r="B1257" s="46"/>
      <c r="C1257" s="47"/>
      <c r="D1257" s="47"/>
      <c r="E1257" s="49"/>
      <c r="F1257" s="49"/>
      <c r="G1257" s="49"/>
      <c r="H1257" s="49"/>
      <c r="I1257" s="49"/>
      <c r="J1257" s="49"/>
      <c r="K1257" s="49"/>
      <c r="L1257" s="49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</row>
    <row r="1258" spans="1:23" ht="13.2" x14ac:dyDescent="0.25">
      <c r="A1258" s="122"/>
      <c r="B1258" s="46"/>
      <c r="C1258" s="47"/>
      <c r="D1258" s="47"/>
      <c r="E1258" s="49"/>
      <c r="F1258" s="49"/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</row>
    <row r="1259" spans="1:23" ht="13.2" x14ac:dyDescent="0.25">
      <c r="A1259" s="122"/>
      <c r="B1259" s="46"/>
      <c r="C1259" s="47"/>
      <c r="D1259" s="47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</row>
    <row r="1260" spans="1:23" ht="13.2" x14ac:dyDescent="0.25">
      <c r="A1260" s="122"/>
      <c r="B1260" s="46"/>
      <c r="C1260" s="47"/>
      <c r="D1260" s="47"/>
      <c r="E1260" s="49"/>
      <c r="F1260" s="49"/>
      <c r="G1260" s="49"/>
      <c r="H1260" s="49"/>
      <c r="I1260" s="49"/>
      <c r="J1260" s="49"/>
      <c r="K1260" s="49"/>
      <c r="L1260" s="49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  <c r="W1260" s="49"/>
    </row>
    <row r="1261" spans="1:23" ht="13.2" x14ac:dyDescent="0.25">
      <c r="A1261" s="122"/>
      <c r="B1261" s="46"/>
      <c r="C1261" s="47"/>
      <c r="D1261" s="47"/>
      <c r="E1261" s="49"/>
      <c r="F1261" s="49"/>
      <c r="G1261" s="49"/>
      <c r="H1261" s="49"/>
      <c r="I1261" s="49"/>
      <c r="J1261" s="49"/>
      <c r="K1261" s="49"/>
      <c r="L1261" s="49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  <c r="W1261" s="49"/>
    </row>
    <row r="1262" spans="1:23" ht="13.2" x14ac:dyDescent="0.25">
      <c r="A1262" s="122"/>
      <c r="B1262" s="46"/>
      <c r="C1262" s="47"/>
      <c r="D1262" s="47"/>
      <c r="E1262" s="49"/>
      <c r="F1262" s="49"/>
      <c r="G1262" s="49"/>
      <c r="H1262" s="49"/>
      <c r="I1262" s="49"/>
      <c r="J1262" s="49"/>
      <c r="K1262" s="49"/>
      <c r="L1262" s="49"/>
      <c r="M1262" s="49"/>
      <c r="N1262" s="49"/>
      <c r="O1262" s="49"/>
      <c r="P1262" s="49"/>
      <c r="Q1262" s="49"/>
      <c r="R1262" s="49"/>
      <c r="S1262" s="49"/>
      <c r="T1262" s="49"/>
      <c r="U1262" s="49"/>
      <c r="V1262" s="49"/>
      <c r="W1262" s="49"/>
    </row>
    <row r="1263" spans="1:23" ht="13.2" x14ac:dyDescent="0.25">
      <c r="A1263" s="122"/>
      <c r="B1263" s="46"/>
      <c r="C1263" s="47"/>
      <c r="D1263" s="47"/>
      <c r="E1263" s="49"/>
      <c r="F1263" s="49"/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</row>
    <row r="1264" spans="1:23" ht="13.2" x14ac:dyDescent="0.25">
      <c r="A1264" s="122"/>
      <c r="B1264" s="46"/>
      <c r="C1264" s="47"/>
      <c r="D1264" s="47"/>
      <c r="E1264" s="49"/>
      <c r="F1264" s="49"/>
      <c r="G1264" s="49"/>
      <c r="H1264" s="49"/>
      <c r="I1264" s="49"/>
      <c r="J1264" s="49"/>
      <c r="K1264" s="49"/>
      <c r="L1264" s="49"/>
      <c r="M1264" s="49"/>
      <c r="N1264" s="49"/>
      <c r="O1264" s="49"/>
      <c r="P1264" s="49"/>
      <c r="Q1264" s="49"/>
      <c r="R1264" s="49"/>
      <c r="S1264" s="49"/>
      <c r="T1264" s="49"/>
      <c r="U1264" s="49"/>
      <c r="V1264" s="49"/>
      <c r="W1264" s="49"/>
    </row>
    <row r="1265" spans="1:23" ht="13.2" x14ac:dyDescent="0.25">
      <c r="A1265" s="122"/>
      <c r="B1265" s="46"/>
      <c r="C1265" s="47"/>
      <c r="D1265" s="47"/>
      <c r="E1265" s="49"/>
      <c r="F1265" s="49"/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</row>
    <row r="1266" spans="1:23" ht="13.2" x14ac:dyDescent="0.25">
      <c r="A1266" s="122"/>
      <c r="B1266" s="46"/>
      <c r="C1266" s="47"/>
      <c r="D1266" s="47"/>
      <c r="E1266" s="49"/>
      <c r="F1266" s="49"/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  <c r="W1266" s="49"/>
    </row>
    <row r="1267" spans="1:23" ht="13.2" x14ac:dyDescent="0.25">
      <c r="A1267" s="122"/>
      <c r="B1267" s="46"/>
      <c r="C1267" s="47"/>
      <c r="D1267" s="47"/>
      <c r="E1267" s="49"/>
      <c r="F1267" s="49"/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</row>
    <row r="1268" spans="1:23" ht="13.2" x14ac:dyDescent="0.25">
      <c r="A1268" s="122"/>
      <c r="B1268" s="46"/>
      <c r="C1268" s="47"/>
      <c r="D1268" s="47"/>
      <c r="E1268" s="49"/>
      <c r="F1268" s="49"/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</row>
    <row r="1269" spans="1:23" ht="13.2" x14ac:dyDescent="0.25">
      <c r="A1269" s="122"/>
      <c r="B1269" s="46"/>
      <c r="C1269" s="47"/>
      <c r="D1269" s="47"/>
      <c r="E1269" s="49"/>
      <c r="F1269" s="49"/>
      <c r="G1269" s="49"/>
      <c r="H1269" s="49"/>
      <c r="I1269" s="49"/>
      <c r="J1269" s="49"/>
      <c r="K1269" s="49"/>
      <c r="L1269" s="49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  <c r="W1269" s="49"/>
    </row>
    <row r="1270" spans="1:23" ht="13.2" x14ac:dyDescent="0.25">
      <c r="A1270" s="122"/>
      <c r="B1270" s="46"/>
      <c r="C1270" s="47"/>
      <c r="D1270" s="47"/>
      <c r="E1270" s="49"/>
      <c r="F1270" s="49"/>
      <c r="G1270" s="49"/>
      <c r="H1270" s="49"/>
      <c r="I1270" s="49"/>
      <c r="J1270" s="49"/>
      <c r="K1270" s="49"/>
      <c r="L1270" s="49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  <c r="W1270" s="49"/>
    </row>
    <row r="1271" spans="1:23" ht="13.2" x14ac:dyDescent="0.25">
      <c r="A1271" s="122"/>
      <c r="B1271" s="46"/>
      <c r="C1271" s="47"/>
      <c r="D1271" s="47"/>
      <c r="E1271" s="49"/>
      <c r="F1271" s="49"/>
      <c r="G1271" s="49"/>
      <c r="H1271" s="49"/>
      <c r="I1271" s="49"/>
      <c r="J1271" s="49"/>
      <c r="K1271" s="49"/>
      <c r="L1271" s="49"/>
      <c r="M1271" s="49"/>
      <c r="N1271" s="49"/>
      <c r="O1271" s="49"/>
      <c r="P1271" s="49"/>
      <c r="Q1271" s="49"/>
      <c r="R1271" s="49"/>
      <c r="S1271" s="49"/>
      <c r="T1271" s="49"/>
      <c r="U1271" s="49"/>
      <c r="V1271" s="49"/>
      <c r="W1271" s="49"/>
    </row>
    <row r="1272" spans="1:23" ht="13.2" x14ac:dyDescent="0.25">
      <c r="A1272" s="122"/>
      <c r="B1272" s="46"/>
      <c r="C1272" s="47"/>
      <c r="D1272" s="47"/>
      <c r="E1272" s="49"/>
      <c r="F1272" s="49"/>
      <c r="G1272" s="49"/>
      <c r="H1272" s="49"/>
      <c r="I1272" s="49"/>
      <c r="J1272" s="49"/>
      <c r="K1272" s="49"/>
      <c r="L1272" s="49"/>
      <c r="M1272" s="49"/>
      <c r="N1272" s="49"/>
      <c r="O1272" s="49"/>
      <c r="P1272" s="49"/>
      <c r="Q1272" s="49"/>
      <c r="R1272" s="49"/>
      <c r="S1272" s="49"/>
      <c r="T1272" s="49"/>
      <c r="U1272" s="49"/>
      <c r="V1272" s="49"/>
      <c r="W1272" s="49"/>
    </row>
    <row r="1273" spans="1:23" ht="13.2" x14ac:dyDescent="0.25">
      <c r="A1273" s="122"/>
      <c r="B1273" s="46"/>
      <c r="C1273" s="47"/>
      <c r="D1273" s="47"/>
      <c r="E1273" s="49"/>
      <c r="F1273" s="49"/>
      <c r="G1273" s="49"/>
      <c r="H1273" s="49"/>
      <c r="I1273" s="49"/>
      <c r="J1273" s="49"/>
      <c r="K1273" s="49"/>
      <c r="L1273" s="49"/>
      <c r="M1273" s="49"/>
      <c r="N1273" s="49"/>
      <c r="O1273" s="49"/>
      <c r="P1273" s="49"/>
      <c r="Q1273" s="49"/>
      <c r="R1273" s="49"/>
      <c r="S1273" s="49"/>
      <c r="T1273" s="49"/>
      <c r="U1273" s="49"/>
      <c r="V1273" s="49"/>
      <c r="W1273" s="49"/>
    </row>
    <row r="1274" spans="1:23" ht="13.2" x14ac:dyDescent="0.25">
      <c r="A1274" s="122"/>
      <c r="B1274" s="46"/>
      <c r="C1274" s="47"/>
      <c r="D1274" s="47"/>
      <c r="E1274" s="49"/>
      <c r="F1274" s="49"/>
      <c r="G1274" s="49"/>
      <c r="H1274" s="49"/>
      <c r="I1274" s="49"/>
      <c r="J1274" s="49"/>
      <c r="K1274" s="49"/>
      <c r="L1274" s="49"/>
      <c r="M1274" s="49"/>
      <c r="N1274" s="49"/>
      <c r="O1274" s="49"/>
      <c r="P1274" s="49"/>
      <c r="Q1274" s="49"/>
      <c r="R1274" s="49"/>
      <c r="S1274" s="49"/>
      <c r="T1274" s="49"/>
      <c r="U1274" s="49"/>
      <c r="V1274" s="49"/>
      <c r="W1274" s="49"/>
    </row>
    <row r="1275" spans="1:23" ht="13.2" x14ac:dyDescent="0.25">
      <c r="A1275" s="122"/>
      <c r="B1275" s="46"/>
      <c r="C1275" s="47"/>
      <c r="D1275" s="47"/>
      <c r="E1275" s="49"/>
      <c r="F1275" s="49"/>
      <c r="G1275" s="49"/>
      <c r="H1275" s="49"/>
      <c r="I1275" s="49"/>
      <c r="J1275" s="49"/>
      <c r="K1275" s="49"/>
      <c r="L1275" s="49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  <c r="W1275" s="49"/>
    </row>
    <row r="1276" spans="1:23" ht="13.2" x14ac:dyDescent="0.25">
      <c r="A1276" s="122"/>
      <c r="B1276" s="46"/>
      <c r="C1276" s="47"/>
      <c r="D1276" s="47"/>
      <c r="E1276" s="49"/>
      <c r="F1276" s="49"/>
      <c r="G1276" s="49"/>
      <c r="H1276" s="49"/>
      <c r="I1276" s="49"/>
      <c r="J1276" s="49"/>
      <c r="K1276" s="49"/>
      <c r="L1276" s="49"/>
      <c r="M1276" s="49"/>
      <c r="N1276" s="49"/>
      <c r="O1276" s="49"/>
      <c r="P1276" s="49"/>
      <c r="Q1276" s="49"/>
      <c r="R1276" s="49"/>
      <c r="S1276" s="49"/>
      <c r="T1276" s="49"/>
      <c r="U1276" s="49"/>
      <c r="V1276" s="49"/>
      <c r="W1276" s="49"/>
    </row>
    <row r="1277" spans="1:23" ht="13.2" x14ac:dyDescent="0.25">
      <c r="A1277" s="122"/>
      <c r="B1277" s="46"/>
      <c r="C1277" s="47"/>
      <c r="D1277" s="47"/>
      <c r="E1277" s="49"/>
      <c r="F1277" s="49"/>
      <c r="G1277" s="49"/>
      <c r="H1277" s="49"/>
      <c r="I1277" s="49"/>
      <c r="J1277" s="49"/>
      <c r="K1277" s="49"/>
      <c r="L1277" s="49"/>
      <c r="M1277" s="49"/>
      <c r="N1277" s="49"/>
      <c r="O1277" s="49"/>
      <c r="P1277" s="49"/>
      <c r="Q1277" s="49"/>
      <c r="R1277" s="49"/>
      <c r="S1277" s="49"/>
      <c r="T1277" s="49"/>
      <c r="U1277" s="49"/>
      <c r="V1277" s="49"/>
      <c r="W1277" s="49"/>
    </row>
    <row r="1278" spans="1:23" ht="13.2" x14ac:dyDescent="0.25">
      <c r="A1278" s="122"/>
      <c r="B1278" s="46"/>
      <c r="C1278" s="47"/>
      <c r="D1278" s="47"/>
      <c r="E1278" s="49"/>
      <c r="F1278" s="49"/>
      <c r="G1278" s="49"/>
      <c r="H1278" s="49"/>
      <c r="I1278" s="49"/>
      <c r="J1278" s="49"/>
      <c r="K1278" s="49"/>
      <c r="L1278" s="49"/>
      <c r="M1278" s="49"/>
      <c r="N1278" s="49"/>
      <c r="O1278" s="49"/>
      <c r="P1278" s="49"/>
      <c r="Q1278" s="49"/>
      <c r="R1278" s="49"/>
      <c r="S1278" s="49"/>
      <c r="T1278" s="49"/>
      <c r="U1278" s="49"/>
      <c r="V1278" s="49"/>
      <c r="W1278" s="49"/>
    </row>
    <row r="1279" spans="1:23" ht="13.2" x14ac:dyDescent="0.25">
      <c r="A1279" s="122"/>
      <c r="B1279" s="46"/>
      <c r="C1279" s="47"/>
      <c r="D1279" s="47"/>
      <c r="E1279" s="49"/>
      <c r="F1279" s="49"/>
      <c r="G1279" s="49"/>
      <c r="H1279" s="49"/>
      <c r="I1279" s="49"/>
      <c r="J1279" s="49"/>
      <c r="K1279" s="49"/>
      <c r="L1279" s="49"/>
      <c r="M1279" s="49"/>
      <c r="N1279" s="49"/>
      <c r="O1279" s="49"/>
      <c r="P1279" s="49"/>
      <c r="Q1279" s="49"/>
      <c r="R1279" s="49"/>
      <c r="S1279" s="49"/>
      <c r="T1279" s="49"/>
      <c r="U1279" s="49"/>
      <c r="V1279" s="49"/>
      <c r="W1279" s="49"/>
    </row>
    <row r="1280" spans="1:23" ht="13.2" x14ac:dyDescent="0.25">
      <c r="A1280" s="122"/>
      <c r="B1280" s="46"/>
      <c r="C1280" s="47"/>
      <c r="D1280" s="47"/>
      <c r="E1280" s="49"/>
      <c r="F1280" s="49"/>
      <c r="G1280" s="49"/>
      <c r="H1280" s="49"/>
      <c r="I1280" s="49"/>
      <c r="J1280" s="49"/>
      <c r="K1280" s="49"/>
      <c r="L1280" s="49"/>
      <c r="M1280" s="49"/>
      <c r="N1280" s="49"/>
      <c r="O1280" s="49"/>
      <c r="P1280" s="49"/>
      <c r="Q1280" s="49"/>
      <c r="R1280" s="49"/>
      <c r="S1280" s="49"/>
      <c r="T1280" s="49"/>
      <c r="U1280" s="49"/>
      <c r="V1280" s="49"/>
      <c r="W1280" s="49"/>
    </row>
    <row r="1281" spans="1:23" ht="13.2" x14ac:dyDescent="0.25">
      <c r="A1281" s="122"/>
      <c r="B1281" s="46"/>
      <c r="C1281" s="47"/>
      <c r="D1281" s="47"/>
      <c r="E1281" s="49"/>
      <c r="F1281" s="49"/>
      <c r="G1281" s="49"/>
      <c r="H1281" s="49"/>
      <c r="I1281" s="49"/>
      <c r="J1281" s="49"/>
      <c r="K1281" s="49"/>
      <c r="L1281" s="49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  <c r="W1281" s="49"/>
    </row>
    <row r="1282" spans="1:23" ht="13.2" x14ac:dyDescent="0.25">
      <c r="A1282" s="122"/>
      <c r="B1282" s="46"/>
      <c r="C1282" s="47"/>
      <c r="D1282" s="47"/>
      <c r="E1282" s="49"/>
      <c r="F1282" s="49"/>
      <c r="G1282" s="49"/>
      <c r="H1282" s="49"/>
      <c r="I1282" s="49"/>
      <c r="J1282" s="49"/>
      <c r="K1282" s="49"/>
      <c r="L1282" s="49"/>
      <c r="M1282" s="49"/>
      <c r="N1282" s="49"/>
      <c r="O1282" s="49"/>
      <c r="P1282" s="49"/>
      <c r="Q1282" s="49"/>
      <c r="R1282" s="49"/>
      <c r="S1282" s="49"/>
      <c r="T1282" s="49"/>
      <c r="U1282" s="49"/>
      <c r="V1282" s="49"/>
      <c r="W1282" s="49"/>
    </row>
    <row r="1283" spans="1:23" ht="13.2" x14ac:dyDescent="0.25">
      <c r="A1283" s="122"/>
      <c r="B1283" s="46"/>
      <c r="C1283" s="47"/>
      <c r="D1283" s="47"/>
      <c r="E1283" s="49"/>
      <c r="F1283" s="49"/>
      <c r="G1283" s="49"/>
      <c r="H1283" s="49"/>
      <c r="I1283" s="49"/>
      <c r="J1283" s="49"/>
      <c r="K1283" s="49"/>
      <c r="L1283" s="49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  <c r="W1283" s="49"/>
    </row>
    <row r="1284" spans="1:23" ht="13.2" x14ac:dyDescent="0.25">
      <c r="A1284" s="122"/>
      <c r="B1284" s="46"/>
      <c r="C1284" s="47"/>
      <c r="D1284" s="47"/>
      <c r="E1284" s="49"/>
      <c r="F1284" s="49"/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</row>
    <row r="1285" spans="1:23" ht="13.2" x14ac:dyDescent="0.25">
      <c r="A1285" s="122"/>
      <c r="B1285" s="46"/>
      <c r="C1285" s="47"/>
      <c r="D1285" s="47"/>
      <c r="E1285" s="49"/>
      <c r="F1285" s="49"/>
      <c r="G1285" s="49"/>
      <c r="H1285" s="49"/>
      <c r="I1285" s="49"/>
      <c r="J1285" s="49"/>
      <c r="K1285" s="49"/>
      <c r="L1285" s="49"/>
      <c r="M1285" s="49"/>
      <c r="N1285" s="49"/>
      <c r="O1285" s="49"/>
      <c r="P1285" s="49"/>
      <c r="Q1285" s="49"/>
      <c r="R1285" s="49"/>
      <c r="S1285" s="49"/>
      <c r="T1285" s="49"/>
      <c r="U1285" s="49"/>
      <c r="V1285" s="49"/>
      <c r="W1285" s="49"/>
    </row>
    <row r="1286" spans="1:23" ht="13.2" x14ac:dyDescent="0.25">
      <c r="A1286" s="122"/>
      <c r="B1286" s="46"/>
      <c r="C1286" s="47"/>
      <c r="D1286" s="47"/>
      <c r="E1286" s="49"/>
      <c r="F1286" s="49"/>
      <c r="G1286" s="49"/>
      <c r="H1286" s="49"/>
      <c r="I1286" s="49"/>
      <c r="J1286" s="49"/>
      <c r="K1286" s="49"/>
      <c r="L1286" s="49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  <c r="W1286" s="49"/>
    </row>
    <row r="1287" spans="1:23" ht="13.2" x14ac:dyDescent="0.25">
      <c r="A1287" s="122"/>
      <c r="B1287" s="46"/>
      <c r="C1287" s="47"/>
      <c r="D1287" s="47"/>
      <c r="E1287" s="49"/>
      <c r="F1287" s="49"/>
      <c r="G1287" s="49"/>
      <c r="H1287" s="49"/>
      <c r="I1287" s="49"/>
      <c r="J1287" s="49"/>
      <c r="K1287" s="49"/>
      <c r="L1287" s="49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  <c r="W1287" s="49"/>
    </row>
    <row r="1288" spans="1:23" ht="13.2" x14ac:dyDescent="0.25">
      <c r="A1288" s="122"/>
      <c r="B1288" s="46"/>
      <c r="C1288" s="47"/>
      <c r="D1288" s="47"/>
      <c r="E1288" s="49"/>
      <c r="F1288" s="49"/>
      <c r="G1288" s="49"/>
      <c r="H1288" s="49"/>
      <c r="I1288" s="49"/>
      <c r="J1288" s="49"/>
      <c r="K1288" s="49"/>
      <c r="L1288" s="49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  <c r="W1288" s="49"/>
    </row>
    <row r="1289" spans="1:23" ht="13.2" x14ac:dyDescent="0.25">
      <c r="A1289" s="122"/>
      <c r="B1289" s="46"/>
      <c r="C1289" s="47"/>
      <c r="D1289" s="47"/>
      <c r="E1289" s="49"/>
      <c r="F1289" s="49"/>
      <c r="G1289" s="49"/>
      <c r="H1289" s="49"/>
      <c r="I1289" s="49"/>
      <c r="J1289" s="49"/>
      <c r="K1289" s="49"/>
      <c r="L1289" s="49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  <c r="W1289" s="49"/>
    </row>
    <row r="1290" spans="1:23" ht="13.2" x14ac:dyDescent="0.25">
      <c r="A1290" s="122"/>
      <c r="B1290" s="46"/>
      <c r="C1290" s="47"/>
      <c r="D1290" s="47"/>
      <c r="E1290" s="49"/>
      <c r="F1290" s="49"/>
      <c r="G1290" s="49"/>
      <c r="H1290" s="49"/>
      <c r="I1290" s="49"/>
      <c r="J1290" s="49"/>
      <c r="K1290" s="49"/>
      <c r="L1290" s="49"/>
      <c r="M1290" s="49"/>
      <c r="N1290" s="49"/>
      <c r="O1290" s="49"/>
      <c r="P1290" s="49"/>
      <c r="Q1290" s="49"/>
      <c r="R1290" s="49"/>
      <c r="S1290" s="49"/>
      <c r="T1290" s="49"/>
      <c r="U1290" s="49"/>
      <c r="V1290" s="49"/>
      <c r="W1290" s="49"/>
    </row>
    <row r="1291" spans="1:23" ht="13.2" x14ac:dyDescent="0.25">
      <c r="A1291" s="122"/>
      <c r="B1291" s="46"/>
      <c r="C1291" s="47"/>
      <c r="D1291" s="47"/>
      <c r="E1291" s="49"/>
      <c r="F1291" s="49"/>
      <c r="G1291" s="49"/>
      <c r="H1291" s="49"/>
      <c r="I1291" s="49"/>
      <c r="J1291" s="49"/>
      <c r="K1291" s="49"/>
      <c r="L1291" s="49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  <c r="W1291" s="49"/>
    </row>
    <row r="1292" spans="1:23" ht="13.2" x14ac:dyDescent="0.25">
      <c r="A1292" s="122"/>
      <c r="B1292" s="46"/>
      <c r="C1292" s="47"/>
      <c r="D1292" s="47"/>
      <c r="E1292" s="49"/>
      <c r="F1292" s="49"/>
      <c r="G1292" s="49"/>
      <c r="H1292" s="49"/>
      <c r="I1292" s="49"/>
      <c r="J1292" s="49"/>
      <c r="K1292" s="49"/>
      <c r="L1292" s="49"/>
      <c r="M1292" s="49"/>
      <c r="N1292" s="49"/>
      <c r="O1292" s="49"/>
      <c r="P1292" s="49"/>
      <c r="Q1292" s="49"/>
      <c r="R1292" s="49"/>
      <c r="S1292" s="49"/>
      <c r="T1292" s="49"/>
      <c r="U1292" s="49"/>
      <c r="V1292" s="49"/>
      <c r="W1292" s="49"/>
    </row>
    <row r="1293" spans="1:23" ht="13.2" x14ac:dyDescent="0.25">
      <c r="A1293" s="122"/>
      <c r="B1293" s="46"/>
      <c r="C1293" s="47"/>
      <c r="D1293" s="47"/>
      <c r="E1293" s="49"/>
      <c r="F1293" s="49"/>
      <c r="G1293" s="49"/>
      <c r="H1293" s="49"/>
      <c r="I1293" s="49"/>
      <c r="J1293" s="49"/>
      <c r="K1293" s="49"/>
      <c r="L1293" s="49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  <c r="W1293" s="49"/>
    </row>
    <row r="1294" spans="1:23" ht="13.2" x14ac:dyDescent="0.25">
      <c r="A1294" s="122"/>
      <c r="B1294" s="46"/>
      <c r="C1294" s="47"/>
      <c r="D1294" s="47"/>
      <c r="E1294" s="49"/>
      <c r="F1294" s="49"/>
      <c r="G1294" s="49"/>
      <c r="H1294" s="49"/>
      <c r="I1294" s="49"/>
      <c r="J1294" s="49"/>
      <c r="K1294" s="49"/>
      <c r="L1294" s="49"/>
      <c r="M1294" s="49"/>
      <c r="N1294" s="49"/>
      <c r="O1294" s="49"/>
      <c r="P1294" s="49"/>
      <c r="Q1294" s="49"/>
      <c r="R1294" s="49"/>
      <c r="S1294" s="49"/>
      <c r="T1294" s="49"/>
      <c r="U1294" s="49"/>
      <c r="V1294" s="49"/>
      <c r="W1294" s="49"/>
    </row>
    <row r="1295" spans="1:23" ht="13.2" x14ac:dyDescent="0.25">
      <c r="A1295" s="122"/>
      <c r="B1295" s="46"/>
      <c r="C1295" s="47"/>
      <c r="D1295" s="47"/>
      <c r="E1295" s="49"/>
      <c r="F1295" s="49"/>
      <c r="G1295" s="49"/>
      <c r="H1295" s="49"/>
      <c r="I1295" s="49"/>
      <c r="J1295" s="49"/>
      <c r="K1295" s="49"/>
      <c r="L1295" s="49"/>
      <c r="M1295" s="49"/>
      <c r="N1295" s="49"/>
      <c r="O1295" s="49"/>
      <c r="P1295" s="49"/>
      <c r="Q1295" s="49"/>
      <c r="R1295" s="49"/>
      <c r="S1295" s="49"/>
      <c r="T1295" s="49"/>
      <c r="U1295" s="49"/>
      <c r="V1295" s="49"/>
      <c r="W1295" s="49"/>
    </row>
    <row r="1296" spans="1:23" ht="13.2" x14ac:dyDescent="0.25">
      <c r="A1296" s="122"/>
      <c r="B1296" s="46"/>
      <c r="C1296" s="47"/>
      <c r="D1296" s="47"/>
      <c r="E1296" s="49"/>
      <c r="F1296" s="49"/>
      <c r="G1296" s="49"/>
      <c r="H1296" s="49"/>
      <c r="I1296" s="49"/>
      <c r="J1296" s="49"/>
      <c r="K1296" s="49"/>
      <c r="L1296" s="49"/>
      <c r="M1296" s="49"/>
      <c r="N1296" s="49"/>
      <c r="O1296" s="49"/>
      <c r="P1296" s="49"/>
      <c r="Q1296" s="49"/>
      <c r="R1296" s="49"/>
      <c r="S1296" s="49"/>
      <c r="T1296" s="49"/>
      <c r="U1296" s="49"/>
      <c r="V1296" s="49"/>
      <c r="W1296" s="49"/>
    </row>
    <row r="1297" spans="1:23" ht="13.2" x14ac:dyDescent="0.25">
      <c r="A1297" s="122"/>
      <c r="B1297" s="46"/>
      <c r="C1297" s="47"/>
      <c r="D1297" s="47"/>
      <c r="E1297" s="49"/>
      <c r="F1297" s="49"/>
      <c r="G1297" s="49"/>
      <c r="H1297" s="49"/>
      <c r="I1297" s="49"/>
      <c r="J1297" s="49"/>
      <c r="K1297" s="49"/>
      <c r="L1297" s="49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  <c r="W1297" s="49"/>
    </row>
    <row r="1298" spans="1:23" ht="13.2" x14ac:dyDescent="0.25">
      <c r="A1298" s="122"/>
      <c r="B1298" s="46"/>
      <c r="C1298" s="47"/>
      <c r="D1298" s="47"/>
      <c r="E1298" s="49"/>
      <c r="F1298" s="49"/>
      <c r="G1298" s="49"/>
      <c r="H1298" s="49"/>
      <c r="I1298" s="49"/>
      <c r="J1298" s="49"/>
      <c r="K1298" s="49"/>
      <c r="L1298" s="49"/>
      <c r="M1298" s="49"/>
      <c r="N1298" s="49"/>
      <c r="O1298" s="49"/>
      <c r="P1298" s="49"/>
      <c r="Q1298" s="49"/>
      <c r="R1298" s="49"/>
      <c r="S1298" s="49"/>
      <c r="T1298" s="49"/>
      <c r="U1298" s="49"/>
      <c r="V1298" s="49"/>
      <c r="W1298" s="49"/>
    </row>
    <row r="1299" spans="1:23" ht="13.2" x14ac:dyDescent="0.25">
      <c r="A1299" s="122"/>
      <c r="B1299" s="46"/>
      <c r="C1299" s="47"/>
      <c r="D1299" s="47"/>
      <c r="E1299" s="49"/>
      <c r="F1299" s="49"/>
      <c r="G1299" s="49"/>
      <c r="H1299" s="49"/>
      <c r="I1299" s="49"/>
      <c r="J1299" s="49"/>
      <c r="K1299" s="49"/>
      <c r="L1299" s="49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  <c r="W1299" s="49"/>
    </row>
    <row r="1300" spans="1:23" ht="13.2" x14ac:dyDescent="0.25">
      <c r="A1300" s="122"/>
      <c r="B1300" s="46"/>
      <c r="C1300" s="47"/>
      <c r="D1300" s="47"/>
      <c r="E1300" s="49"/>
      <c r="F1300" s="49"/>
      <c r="G1300" s="49"/>
      <c r="H1300" s="49"/>
      <c r="I1300" s="49"/>
      <c r="J1300" s="49"/>
      <c r="K1300" s="49"/>
      <c r="L1300" s="49"/>
      <c r="M1300" s="49"/>
      <c r="N1300" s="49"/>
      <c r="O1300" s="49"/>
      <c r="P1300" s="49"/>
      <c r="Q1300" s="49"/>
      <c r="R1300" s="49"/>
      <c r="S1300" s="49"/>
      <c r="T1300" s="49"/>
      <c r="U1300" s="49"/>
      <c r="V1300" s="49"/>
      <c r="W1300" s="49"/>
    </row>
    <row r="1301" spans="1:23" ht="13.2" x14ac:dyDescent="0.25">
      <c r="A1301" s="122"/>
      <c r="B1301" s="46"/>
      <c r="C1301" s="47"/>
      <c r="D1301" s="47"/>
      <c r="E1301" s="49"/>
      <c r="F1301" s="49"/>
      <c r="G1301" s="49"/>
      <c r="H1301" s="49"/>
      <c r="I1301" s="49"/>
      <c r="J1301" s="49"/>
      <c r="K1301" s="49"/>
      <c r="L1301" s="49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  <c r="W1301" s="49"/>
    </row>
    <row r="1302" spans="1:23" ht="13.2" x14ac:dyDescent="0.25">
      <c r="A1302" s="122"/>
      <c r="B1302" s="46"/>
      <c r="C1302" s="47"/>
      <c r="D1302" s="47"/>
      <c r="E1302" s="49"/>
      <c r="F1302" s="49"/>
      <c r="G1302" s="49"/>
      <c r="H1302" s="49"/>
      <c r="I1302" s="49"/>
      <c r="J1302" s="49"/>
      <c r="K1302" s="49"/>
      <c r="L1302" s="49"/>
      <c r="M1302" s="49"/>
      <c r="N1302" s="49"/>
      <c r="O1302" s="49"/>
      <c r="P1302" s="49"/>
      <c r="Q1302" s="49"/>
      <c r="R1302" s="49"/>
      <c r="S1302" s="49"/>
      <c r="T1302" s="49"/>
      <c r="U1302" s="49"/>
      <c r="V1302" s="49"/>
      <c r="W1302" s="49"/>
    </row>
    <row r="1303" spans="1:23" ht="13.2" x14ac:dyDescent="0.25">
      <c r="A1303" s="122"/>
      <c r="B1303" s="46"/>
      <c r="C1303" s="47"/>
      <c r="D1303" s="47"/>
      <c r="E1303" s="49"/>
      <c r="F1303" s="49"/>
      <c r="G1303" s="49"/>
      <c r="H1303" s="49"/>
      <c r="I1303" s="49"/>
      <c r="J1303" s="49"/>
      <c r="K1303" s="49"/>
      <c r="L1303" s="49"/>
      <c r="M1303" s="49"/>
      <c r="N1303" s="49"/>
      <c r="O1303" s="49"/>
      <c r="P1303" s="49"/>
      <c r="Q1303" s="49"/>
      <c r="R1303" s="49"/>
      <c r="S1303" s="49"/>
      <c r="T1303" s="49"/>
      <c r="U1303" s="49"/>
      <c r="V1303" s="49"/>
      <c r="W1303" s="49"/>
    </row>
    <row r="1304" spans="1:23" ht="13.2" x14ac:dyDescent="0.25">
      <c r="A1304" s="122"/>
      <c r="B1304" s="46"/>
      <c r="C1304" s="47"/>
      <c r="D1304" s="47"/>
      <c r="E1304" s="49"/>
      <c r="F1304" s="49"/>
      <c r="G1304" s="49"/>
      <c r="H1304" s="49"/>
      <c r="I1304" s="49"/>
      <c r="J1304" s="49"/>
      <c r="K1304" s="49"/>
      <c r="L1304" s="49"/>
      <c r="M1304" s="49"/>
      <c r="N1304" s="49"/>
      <c r="O1304" s="49"/>
      <c r="P1304" s="49"/>
      <c r="Q1304" s="49"/>
      <c r="R1304" s="49"/>
      <c r="S1304" s="49"/>
      <c r="T1304" s="49"/>
      <c r="U1304" s="49"/>
      <c r="V1304" s="49"/>
      <c r="W1304" s="49"/>
    </row>
    <row r="1305" spans="1:23" ht="13.2" x14ac:dyDescent="0.25">
      <c r="A1305" s="122"/>
      <c r="B1305" s="46"/>
      <c r="C1305" s="47"/>
      <c r="D1305" s="47"/>
      <c r="E1305" s="49"/>
      <c r="F1305" s="49"/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</row>
    <row r="1306" spans="1:23" ht="13.2" x14ac:dyDescent="0.25">
      <c r="A1306" s="122"/>
      <c r="B1306" s="46"/>
      <c r="C1306" s="47"/>
      <c r="D1306" s="47"/>
      <c r="E1306" s="49"/>
      <c r="F1306" s="49"/>
      <c r="G1306" s="49"/>
      <c r="H1306" s="49"/>
      <c r="I1306" s="49"/>
      <c r="J1306" s="49"/>
      <c r="K1306" s="49"/>
      <c r="L1306" s="49"/>
      <c r="M1306" s="49"/>
      <c r="N1306" s="49"/>
      <c r="O1306" s="49"/>
      <c r="P1306" s="49"/>
      <c r="Q1306" s="49"/>
      <c r="R1306" s="49"/>
      <c r="S1306" s="49"/>
      <c r="T1306" s="49"/>
      <c r="U1306" s="49"/>
      <c r="V1306" s="49"/>
      <c r="W1306" s="49"/>
    </row>
    <row r="1307" spans="1:23" ht="13.2" x14ac:dyDescent="0.25">
      <c r="A1307" s="122"/>
      <c r="B1307" s="46"/>
      <c r="C1307" s="47"/>
      <c r="D1307" s="47"/>
      <c r="E1307" s="49"/>
      <c r="F1307" s="49"/>
      <c r="G1307" s="49"/>
      <c r="H1307" s="49"/>
      <c r="I1307" s="49"/>
      <c r="J1307" s="49"/>
      <c r="K1307" s="49"/>
      <c r="L1307" s="49"/>
      <c r="M1307" s="49"/>
      <c r="N1307" s="49"/>
      <c r="O1307" s="49"/>
      <c r="P1307" s="49"/>
      <c r="Q1307" s="49"/>
      <c r="R1307" s="49"/>
      <c r="S1307" s="49"/>
      <c r="T1307" s="49"/>
      <c r="U1307" s="49"/>
      <c r="V1307" s="49"/>
      <c r="W1307" s="49"/>
    </row>
    <row r="1308" spans="1:23" ht="13.2" x14ac:dyDescent="0.25">
      <c r="A1308" s="122"/>
      <c r="B1308" s="46"/>
      <c r="C1308" s="47"/>
      <c r="D1308" s="47"/>
      <c r="E1308" s="49"/>
      <c r="F1308" s="49"/>
      <c r="G1308" s="49"/>
      <c r="H1308" s="49"/>
      <c r="I1308" s="49"/>
      <c r="J1308" s="49"/>
      <c r="K1308" s="49"/>
      <c r="L1308" s="49"/>
      <c r="M1308" s="49"/>
      <c r="N1308" s="49"/>
      <c r="O1308" s="49"/>
      <c r="P1308" s="49"/>
      <c r="Q1308" s="49"/>
      <c r="R1308" s="49"/>
      <c r="S1308" s="49"/>
      <c r="T1308" s="49"/>
      <c r="U1308" s="49"/>
      <c r="V1308" s="49"/>
      <c r="W1308" s="49"/>
    </row>
    <row r="1309" spans="1:23" ht="13.2" x14ac:dyDescent="0.25">
      <c r="A1309" s="122"/>
      <c r="B1309" s="46"/>
      <c r="C1309" s="47"/>
      <c r="D1309" s="47"/>
      <c r="E1309" s="49"/>
      <c r="F1309" s="49"/>
      <c r="G1309" s="49"/>
      <c r="H1309" s="49"/>
      <c r="I1309" s="49"/>
      <c r="J1309" s="49"/>
      <c r="K1309" s="49"/>
      <c r="L1309" s="49"/>
      <c r="M1309" s="49"/>
      <c r="N1309" s="49"/>
      <c r="O1309" s="49"/>
      <c r="P1309" s="49"/>
      <c r="Q1309" s="49"/>
      <c r="R1309" s="49"/>
      <c r="S1309" s="49"/>
      <c r="T1309" s="49"/>
      <c r="U1309" s="49"/>
      <c r="V1309" s="49"/>
      <c r="W1309" s="49"/>
    </row>
    <row r="1310" spans="1:23" ht="13.2" x14ac:dyDescent="0.25">
      <c r="A1310" s="122"/>
      <c r="B1310" s="46"/>
      <c r="C1310" s="47"/>
      <c r="D1310" s="47"/>
      <c r="E1310" s="49"/>
      <c r="F1310" s="49"/>
      <c r="G1310" s="49"/>
      <c r="H1310" s="49"/>
      <c r="I1310" s="49"/>
      <c r="J1310" s="49"/>
      <c r="K1310" s="49"/>
      <c r="L1310" s="49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  <c r="W1310" s="49"/>
    </row>
    <row r="1311" spans="1:23" ht="13.2" x14ac:dyDescent="0.25">
      <c r="A1311" s="122"/>
      <c r="B1311" s="46"/>
      <c r="C1311" s="47"/>
      <c r="D1311" s="47"/>
      <c r="E1311" s="49"/>
      <c r="F1311" s="49"/>
      <c r="G1311" s="49"/>
      <c r="H1311" s="49"/>
      <c r="I1311" s="49"/>
      <c r="J1311" s="49"/>
      <c r="K1311" s="49"/>
      <c r="L1311" s="49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  <c r="W1311" s="49"/>
    </row>
    <row r="1312" spans="1:23" ht="13.2" x14ac:dyDescent="0.25">
      <c r="A1312" s="122"/>
      <c r="B1312" s="46"/>
      <c r="C1312" s="47"/>
      <c r="D1312" s="47"/>
      <c r="E1312" s="49"/>
      <c r="F1312" s="49"/>
      <c r="G1312" s="49"/>
      <c r="H1312" s="49"/>
      <c r="I1312" s="49"/>
      <c r="J1312" s="49"/>
      <c r="K1312" s="49"/>
      <c r="L1312" s="49"/>
      <c r="M1312" s="49"/>
      <c r="N1312" s="49"/>
      <c r="O1312" s="49"/>
      <c r="P1312" s="49"/>
      <c r="Q1312" s="49"/>
      <c r="R1312" s="49"/>
      <c r="S1312" s="49"/>
      <c r="T1312" s="49"/>
      <c r="U1312" s="49"/>
      <c r="V1312" s="49"/>
      <c r="W1312" s="49"/>
    </row>
    <row r="1313" spans="1:23" ht="13.2" x14ac:dyDescent="0.25">
      <c r="A1313" s="122"/>
      <c r="B1313" s="46"/>
      <c r="C1313" s="47"/>
      <c r="D1313" s="47"/>
      <c r="E1313" s="49"/>
      <c r="F1313" s="49"/>
      <c r="G1313" s="49"/>
      <c r="H1313" s="49"/>
      <c r="I1313" s="49"/>
      <c r="J1313" s="49"/>
      <c r="K1313" s="49"/>
      <c r="L1313" s="49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  <c r="W1313" s="49"/>
    </row>
    <row r="1314" spans="1:23" ht="13.2" x14ac:dyDescent="0.25">
      <c r="A1314" s="122"/>
      <c r="B1314" s="46"/>
      <c r="C1314" s="47"/>
      <c r="D1314" s="47"/>
      <c r="E1314" s="49"/>
      <c r="F1314" s="49"/>
      <c r="G1314" s="49"/>
      <c r="H1314" s="49"/>
      <c r="I1314" s="49"/>
      <c r="J1314" s="49"/>
      <c r="K1314" s="49"/>
      <c r="L1314" s="49"/>
      <c r="M1314" s="49"/>
      <c r="N1314" s="49"/>
      <c r="O1314" s="49"/>
      <c r="P1314" s="49"/>
      <c r="Q1314" s="49"/>
      <c r="R1314" s="49"/>
      <c r="S1314" s="49"/>
      <c r="T1314" s="49"/>
      <c r="U1314" s="49"/>
      <c r="V1314" s="49"/>
      <c r="W1314" s="49"/>
    </row>
    <row r="1315" spans="1:23" ht="13.2" x14ac:dyDescent="0.25">
      <c r="A1315" s="122"/>
      <c r="B1315" s="46"/>
      <c r="C1315" s="47"/>
      <c r="D1315" s="47"/>
      <c r="E1315" s="49"/>
      <c r="F1315" s="49"/>
      <c r="G1315" s="49"/>
      <c r="H1315" s="49"/>
      <c r="I1315" s="49"/>
      <c r="J1315" s="49"/>
      <c r="K1315" s="49"/>
      <c r="L1315" s="49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  <c r="W1315" s="49"/>
    </row>
    <row r="1316" spans="1:23" ht="13.2" x14ac:dyDescent="0.25">
      <c r="A1316" s="122"/>
      <c r="B1316" s="46"/>
      <c r="C1316" s="47"/>
      <c r="D1316" s="47"/>
      <c r="E1316" s="49"/>
      <c r="F1316" s="49"/>
      <c r="G1316" s="49"/>
      <c r="H1316" s="49"/>
      <c r="I1316" s="49"/>
      <c r="J1316" s="49"/>
      <c r="K1316" s="49"/>
      <c r="L1316" s="49"/>
      <c r="M1316" s="49"/>
      <c r="N1316" s="49"/>
      <c r="O1316" s="49"/>
      <c r="P1316" s="49"/>
      <c r="Q1316" s="49"/>
      <c r="R1316" s="49"/>
      <c r="S1316" s="49"/>
      <c r="T1316" s="49"/>
      <c r="U1316" s="49"/>
      <c r="V1316" s="49"/>
      <c r="W1316" s="49"/>
    </row>
    <row r="1317" spans="1:23" ht="13.2" x14ac:dyDescent="0.25">
      <c r="A1317" s="122"/>
      <c r="B1317" s="46"/>
      <c r="C1317" s="47"/>
      <c r="D1317" s="47"/>
      <c r="E1317" s="49"/>
      <c r="F1317" s="49"/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  <c r="W1317" s="49"/>
    </row>
    <row r="1318" spans="1:23" ht="13.2" x14ac:dyDescent="0.25">
      <c r="A1318" s="122"/>
      <c r="B1318" s="46"/>
      <c r="C1318" s="47"/>
      <c r="D1318" s="47"/>
      <c r="E1318" s="49"/>
      <c r="F1318" s="49"/>
      <c r="G1318" s="49"/>
      <c r="H1318" s="49"/>
      <c r="I1318" s="49"/>
      <c r="J1318" s="49"/>
      <c r="K1318" s="49"/>
      <c r="L1318" s="49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  <c r="W1318" s="49"/>
    </row>
    <row r="1319" spans="1:23" ht="13.2" x14ac:dyDescent="0.25">
      <c r="A1319" s="122"/>
      <c r="B1319" s="46"/>
      <c r="C1319" s="47"/>
      <c r="D1319" s="47"/>
      <c r="E1319" s="49"/>
      <c r="F1319" s="49"/>
      <c r="G1319" s="49"/>
      <c r="H1319" s="49"/>
      <c r="I1319" s="49"/>
      <c r="J1319" s="49"/>
      <c r="K1319" s="49"/>
      <c r="L1319" s="49"/>
      <c r="M1319" s="49"/>
      <c r="N1319" s="49"/>
      <c r="O1319" s="49"/>
      <c r="P1319" s="49"/>
      <c r="Q1319" s="49"/>
      <c r="R1319" s="49"/>
      <c r="S1319" s="49"/>
      <c r="T1319" s="49"/>
      <c r="U1319" s="49"/>
      <c r="V1319" s="49"/>
      <c r="W1319" s="49"/>
    </row>
    <row r="1320" spans="1:23" ht="13.2" x14ac:dyDescent="0.25">
      <c r="A1320" s="122"/>
      <c r="B1320" s="46"/>
      <c r="C1320" s="47"/>
      <c r="D1320" s="47"/>
      <c r="E1320" s="49"/>
      <c r="F1320" s="49"/>
      <c r="G1320" s="49"/>
      <c r="H1320" s="49"/>
      <c r="I1320" s="49"/>
      <c r="J1320" s="49"/>
      <c r="K1320" s="49"/>
      <c r="L1320" s="49"/>
      <c r="M1320" s="49"/>
      <c r="N1320" s="49"/>
      <c r="O1320" s="49"/>
      <c r="P1320" s="49"/>
      <c r="Q1320" s="49"/>
      <c r="R1320" s="49"/>
      <c r="S1320" s="49"/>
      <c r="T1320" s="49"/>
      <c r="U1320" s="49"/>
      <c r="V1320" s="49"/>
      <c r="W1320" s="49"/>
    </row>
    <row r="1321" spans="1:23" ht="13.2" x14ac:dyDescent="0.25">
      <c r="A1321" s="122"/>
      <c r="B1321" s="46"/>
      <c r="C1321" s="47"/>
      <c r="D1321" s="47"/>
      <c r="E1321" s="49"/>
      <c r="F1321" s="49"/>
      <c r="G1321" s="49"/>
      <c r="H1321" s="49"/>
      <c r="I1321" s="49"/>
      <c r="J1321" s="49"/>
      <c r="K1321" s="49"/>
      <c r="L1321" s="49"/>
      <c r="M1321" s="49"/>
      <c r="N1321" s="49"/>
      <c r="O1321" s="49"/>
      <c r="P1321" s="49"/>
      <c r="Q1321" s="49"/>
      <c r="R1321" s="49"/>
      <c r="S1321" s="49"/>
      <c r="T1321" s="49"/>
      <c r="U1321" s="49"/>
      <c r="V1321" s="49"/>
      <c r="W1321" s="49"/>
    </row>
    <row r="1322" spans="1:23" ht="13.2" x14ac:dyDescent="0.25">
      <c r="A1322" s="122"/>
      <c r="B1322" s="46"/>
      <c r="C1322" s="47"/>
      <c r="D1322" s="47"/>
      <c r="E1322" s="49"/>
      <c r="F1322" s="49"/>
      <c r="G1322" s="49"/>
      <c r="H1322" s="49"/>
      <c r="I1322" s="49"/>
      <c r="J1322" s="49"/>
      <c r="K1322" s="49"/>
      <c r="L1322" s="49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  <c r="W1322" s="49"/>
    </row>
    <row r="1323" spans="1:23" ht="13.2" x14ac:dyDescent="0.25">
      <c r="A1323" s="122"/>
      <c r="B1323" s="46"/>
      <c r="C1323" s="47"/>
      <c r="D1323" s="47"/>
      <c r="E1323" s="49"/>
      <c r="F1323" s="49"/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  <c r="W1323" s="49"/>
    </row>
    <row r="1324" spans="1:23" ht="13.2" x14ac:dyDescent="0.25">
      <c r="A1324" s="122"/>
      <c r="B1324" s="46"/>
      <c r="C1324" s="47"/>
      <c r="D1324" s="47"/>
      <c r="E1324" s="49"/>
      <c r="F1324" s="49"/>
      <c r="G1324" s="49"/>
      <c r="H1324" s="49"/>
      <c r="I1324" s="49"/>
      <c r="J1324" s="49"/>
      <c r="K1324" s="49"/>
      <c r="L1324" s="49"/>
      <c r="M1324" s="49"/>
      <c r="N1324" s="49"/>
      <c r="O1324" s="49"/>
      <c r="P1324" s="49"/>
      <c r="Q1324" s="49"/>
      <c r="R1324" s="49"/>
      <c r="S1324" s="49"/>
      <c r="T1324" s="49"/>
      <c r="U1324" s="49"/>
      <c r="V1324" s="49"/>
      <c r="W1324" s="49"/>
    </row>
    <row r="1325" spans="1:23" ht="13.2" x14ac:dyDescent="0.25">
      <c r="A1325" s="122"/>
      <c r="B1325" s="46"/>
      <c r="C1325" s="47"/>
      <c r="D1325" s="47"/>
      <c r="E1325" s="49"/>
      <c r="F1325" s="49"/>
      <c r="G1325" s="49"/>
      <c r="H1325" s="49"/>
      <c r="I1325" s="49"/>
      <c r="J1325" s="49"/>
      <c r="K1325" s="49"/>
      <c r="L1325" s="49"/>
      <c r="M1325" s="49"/>
      <c r="N1325" s="49"/>
      <c r="O1325" s="49"/>
      <c r="P1325" s="49"/>
      <c r="Q1325" s="49"/>
      <c r="R1325" s="49"/>
      <c r="S1325" s="49"/>
      <c r="T1325" s="49"/>
      <c r="U1325" s="49"/>
      <c r="V1325" s="49"/>
      <c r="W1325" s="49"/>
    </row>
    <row r="1326" spans="1:23" ht="13.2" x14ac:dyDescent="0.25">
      <c r="A1326" s="122"/>
      <c r="B1326" s="46"/>
      <c r="C1326" s="47"/>
      <c r="D1326" s="47"/>
      <c r="E1326" s="49"/>
      <c r="F1326" s="49"/>
      <c r="G1326" s="49"/>
      <c r="H1326" s="49"/>
      <c r="I1326" s="49"/>
      <c r="J1326" s="49"/>
      <c r="K1326" s="49"/>
      <c r="L1326" s="49"/>
      <c r="M1326" s="49"/>
      <c r="N1326" s="49"/>
      <c r="O1326" s="49"/>
      <c r="P1326" s="49"/>
      <c r="Q1326" s="49"/>
      <c r="R1326" s="49"/>
      <c r="S1326" s="49"/>
      <c r="T1326" s="49"/>
      <c r="U1326" s="49"/>
      <c r="V1326" s="49"/>
      <c r="W1326" s="49"/>
    </row>
    <row r="1327" spans="1:23" ht="13.2" x14ac:dyDescent="0.25">
      <c r="A1327" s="122"/>
      <c r="B1327" s="46"/>
      <c r="C1327" s="47"/>
      <c r="D1327" s="47"/>
      <c r="E1327" s="49"/>
      <c r="F1327" s="49"/>
      <c r="G1327" s="49"/>
      <c r="H1327" s="49"/>
      <c r="I1327" s="49"/>
      <c r="J1327" s="49"/>
      <c r="K1327" s="49"/>
      <c r="L1327" s="49"/>
      <c r="M1327" s="49"/>
      <c r="N1327" s="49"/>
      <c r="O1327" s="49"/>
      <c r="P1327" s="49"/>
      <c r="Q1327" s="49"/>
      <c r="R1327" s="49"/>
      <c r="S1327" s="49"/>
      <c r="T1327" s="49"/>
      <c r="U1327" s="49"/>
      <c r="V1327" s="49"/>
      <c r="W1327" s="49"/>
    </row>
    <row r="1328" spans="1:23" ht="13.2" x14ac:dyDescent="0.25">
      <c r="A1328" s="122"/>
      <c r="B1328" s="46"/>
      <c r="C1328" s="47"/>
      <c r="D1328" s="47"/>
      <c r="E1328" s="49"/>
      <c r="F1328" s="49"/>
      <c r="G1328" s="49"/>
      <c r="H1328" s="49"/>
      <c r="I1328" s="49"/>
      <c r="J1328" s="49"/>
      <c r="K1328" s="49"/>
      <c r="L1328" s="49"/>
      <c r="M1328" s="49"/>
      <c r="N1328" s="49"/>
      <c r="O1328" s="49"/>
      <c r="P1328" s="49"/>
      <c r="Q1328" s="49"/>
      <c r="R1328" s="49"/>
      <c r="S1328" s="49"/>
      <c r="T1328" s="49"/>
      <c r="U1328" s="49"/>
      <c r="V1328" s="49"/>
      <c r="W1328" s="49"/>
    </row>
    <row r="1329" spans="1:23" ht="13.2" x14ac:dyDescent="0.25">
      <c r="A1329" s="122"/>
      <c r="B1329" s="46"/>
      <c r="C1329" s="47"/>
      <c r="D1329" s="47"/>
      <c r="E1329" s="49"/>
      <c r="F1329" s="49"/>
      <c r="G1329" s="49"/>
      <c r="H1329" s="49"/>
      <c r="I1329" s="49"/>
      <c r="J1329" s="49"/>
      <c r="K1329" s="49"/>
      <c r="L1329" s="49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  <c r="W1329" s="49"/>
    </row>
    <row r="1330" spans="1:23" ht="13.2" x14ac:dyDescent="0.25">
      <c r="A1330" s="122"/>
      <c r="B1330" s="46"/>
      <c r="C1330" s="47"/>
      <c r="D1330" s="47"/>
      <c r="E1330" s="49"/>
      <c r="F1330" s="49"/>
      <c r="G1330" s="49"/>
      <c r="H1330" s="49"/>
      <c r="I1330" s="49"/>
      <c r="J1330" s="49"/>
      <c r="K1330" s="49"/>
      <c r="L1330" s="49"/>
      <c r="M1330" s="49"/>
      <c r="N1330" s="49"/>
      <c r="O1330" s="49"/>
      <c r="P1330" s="49"/>
      <c r="Q1330" s="49"/>
      <c r="R1330" s="49"/>
      <c r="S1330" s="49"/>
      <c r="T1330" s="49"/>
      <c r="U1330" s="49"/>
      <c r="V1330" s="49"/>
      <c r="W1330" s="49"/>
    </row>
    <row r="1331" spans="1:23" ht="13.2" x14ac:dyDescent="0.25">
      <c r="A1331" s="122"/>
      <c r="B1331" s="46"/>
      <c r="C1331" s="47"/>
      <c r="D1331" s="47"/>
      <c r="E1331" s="49"/>
      <c r="F1331" s="49"/>
      <c r="G1331" s="49"/>
      <c r="H1331" s="49"/>
      <c r="I1331" s="49"/>
      <c r="J1331" s="49"/>
      <c r="K1331" s="49"/>
      <c r="L1331" s="49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  <c r="W1331" s="49"/>
    </row>
    <row r="1332" spans="1:23" ht="13.2" x14ac:dyDescent="0.25">
      <c r="A1332" s="122"/>
      <c r="B1332" s="46"/>
      <c r="C1332" s="47"/>
      <c r="D1332" s="47"/>
      <c r="E1332" s="49"/>
      <c r="F1332" s="49"/>
      <c r="G1332" s="49"/>
      <c r="H1332" s="49"/>
      <c r="I1332" s="49"/>
      <c r="J1332" s="49"/>
      <c r="K1332" s="49"/>
      <c r="L1332" s="49"/>
      <c r="M1332" s="49"/>
      <c r="N1332" s="49"/>
      <c r="O1332" s="49"/>
      <c r="P1332" s="49"/>
      <c r="Q1332" s="49"/>
      <c r="R1332" s="49"/>
      <c r="S1332" s="49"/>
      <c r="T1332" s="49"/>
      <c r="U1332" s="49"/>
      <c r="V1332" s="49"/>
      <c r="W1332" s="49"/>
    </row>
    <row r="1333" spans="1:23" ht="13.2" x14ac:dyDescent="0.25">
      <c r="A1333" s="122"/>
      <c r="B1333" s="46"/>
      <c r="C1333" s="47"/>
      <c r="D1333" s="47"/>
      <c r="E1333" s="49"/>
      <c r="F1333" s="49"/>
      <c r="G1333" s="49"/>
      <c r="H1333" s="49"/>
      <c r="I1333" s="49"/>
      <c r="J1333" s="49"/>
      <c r="K1333" s="49"/>
      <c r="L1333" s="49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  <c r="W1333" s="49"/>
    </row>
    <row r="1334" spans="1:23" ht="13.2" x14ac:dyDescent="0.25">
      <c r="A1334" s="122"/>
      <c r="B1334" s="46"/>
      <c r="C1334" s="47"/>
      <c r="D1334" s="47"/>
      <c r="E1334" s="49"/>
      <c r="F1334" s="49"/>
      <c r="G1334" s="49"/>
      <c r="H1334" s="49"/>
      <c r="I1334" s="49"/>
      <c r="J1334" s="49"/>
      <c r="K1334" s="49"/>
      <c r="L1334" s="49"/>
      <c r="M1334" s="49"/>
      <c r="N1334" s="49"/>
      <c r="O1334" s="49"/>
      <c r="P1334" s="49"/>
      <c r="Q1334" s="49"/>
      <c r="R1334" s="49"/>
      <c r="S1334" s="49"/>
      <c r="T1334" s="49"/>
      <c r="U1334" s="49"/>
      <c r="V1334" s="49"/>
      <c r="W1334" s="49"/>
    </row>
    <row r="1335" spans="1:23" ht="13.2" x14ac:dyDescent="0.25">
      <c r="A1335" s="122"/>
      <c r="B1335" s="46"/>
      <c r="C1335" s="47"/>
      <c r="D1335" s="47"/>
      <c r="E1335" s="49"/>
      <c r="F1335" s="49"/>
      <c r="G1335" s="49"/>
      <c r="H1335" s="49"/>
      <c r="I1335" s="49"/>
      <c r="J1335" s="49"/>
      <c r="K1335" s="49"/>
      <c r="L1335" s="49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  <c r="W1335" s="49"/>
    </row>
    <row r="1336" spans="1:23" ht="13.2" x14ac:dyDescent="0.25">
      <c r="A1336" s="122"/>
      <c r="B1336" s="46"/>
      <c r="C1336" s="47"/>
      <c r="D1336" s="47"/>
      <c r="E1336" s="49"/>
      <c r="F1336" s="49"/>
      <c r="G1336" s="49"/>
      <c r="H1336" s="49"/>
      <c r="I1336" s="49"/>
      <c r="J1336" s="49"/>
      <c r="K1336" s="49"/>
      <c r="L1336" s="49"/>
      <c r="M1336" s="49"/>
      <c r="N1336" s="49"/>
      <c r="O1336" s="49"/>
      <c r="P1336" s="49"/>
      <c r="Q1336" s="49"/>
      <c r="R1336" s="49"/>
      <c r="S1336" s="49"/>
      <c r="T1336" s="49"/>
      <c r="U1336" s="49"/>
      <c r="V1336" s="49"/>
      <c r="W1336" s="49"/>
    </row>
    <row r="1337" spans="1:23" ht="13.2" x14ac:dyDescent="0.25">
      <c r="A1337" s="122"/>
      <c r="B1337" s="46"/>
      <c r="C1337" s="47"/>
      <c r="D1337" s="47"/>
      <c r="E1337" s="49"/>
      <c r="F1337" s="49"/>
      <c r="G1337" s="49"/>
      <c r="H1337" s="49"/>
      <c r="I1337" s="49"/>
      <c r="J1337" s="49"/>
      <c r="K1337" s="49"/>
      <c r="L1337" s="49"/>
      <c r="M1337" s="49"/>
      <c r="N1337" s="49"/>
      <c r="O1337" s="49"/>
      <c r="P1337" s="49"/>
      <c r="Q1337" s="49"/>
      <c r="R1337" s="49"/>
      <c r="S1337" s="49"/>
      <c r="T1337" s="49"/>
      <c r="U1337" s="49"/>
      <c r="V1337" s="49"/>
      <c r="W1337" s="49"/>
    </row>
    <row r="1338" spans="1:23" ht="13.2" x14ac:dyDescent="0.25">
      <c r="A1338" s="122"/>
      <c r="B1338" s="46"/>
      <c r="C1338" s="47"/>
      <c r="D1338" s="47"/>
      <c r="E1338" s="49"/>
      <c r="F1338" s="49"/>
      <c r="G1338" s="49"/>
      <c r="H1338" s="49"/>
      <c r="I1338" s="49"/>
      <c r="J1338" s="49"/>
      <c r="K1338" s="49"/>
      <c r="L1338" s="49"/>
      <c r="M1338" s="49"/>
      <c r="N1338" s="49"/>
      <c r="O1338" s="49"/>
      <c r="P1338" s="49"/>
      <c r="Q1338" s="49"/>
      <c r="R1338" s="49"/>
      <c r="S1338" s="49"/>
      <c r="T1338" s="49"/>
      <c r="U1338" s="49"/>
      <c r="V1338" s="49"/>
      <c r="W1338" s="49"/>
    </row>
    <row r="1339" spans="1:23" ht="13.2" x14ac:dyDescent="0.25">
      <c r="A1339" s="122"/>
      <c r="B1339" s="46"/>
      <c r="C1339" s="47"/>
      <c r="D1339" s="47"/>
      <c r="E1339" s="49"/>
      <c r="F1339" s="49"/>
      <c r="G1339" s="49"/>
      <c r="H1339" s="49"/>
      <c r="I1339" s="49"/>
      <c r="J1339" s="49"/>
      <c r="K1339" s="49"/>
      <c r="L1339" s="49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  <c r="W1339" s="49"/>
    </row>
    <row r="1340" spans="1:23" ht="13.2" x14ac:dyDescent="0.25">
      <c r="A1340" s="122"/>
      <c r="B1340" s="46"/>
      <c r="C1340" s="47"/>
      <c r="D1340" s="47"/>
      <c r="E1340" s="49"/>
      <c r="F1340" s="49"/>
      <c r="G1340" s="49"/>
      <c r="H1340" s="49"/>
      <c r="I1340" s="49"/>
      <c r="J1340" s="49"/>
      <c r="K1340" s="49"/>
      <c r="L1340" s="49"/>
      <c r="M1340" s="49"/>
      <c r="N1340" s="49"/>
      <c r="O1340" s="49"/>
      <c r="P1340" s="49"/>
      <c r="Q1340" s="49"/>
      <c r="R1340" s="49"/>
      <c r="S1340" s="49"/>
      <c r="T1340" s="49"/>
      <c r="U1340" s="49"/>
      <c r="V1340" s="49"/>
      <c r="W1340" s="49"/>
    </row>
    <row r="1341" spans="1:23" ht="13.2" x14ac:dyDescent="0.25">
      <c r="A1341" s="122"/>
      <c r="B1341" s="46"/>
      <c r="C1341" s="47"/>
      <c r="D1341" s="47"/>
      <c r="E1341" s="49"/>
      <c r="F1341" s="49"/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  <c r="W1341" s="49"/>
    </row>
    <row r="1342" spans="1:23" ht="13.2" x14ac:dyDescent="0.25">
      <c r="A1342" s="122"/>
      <c r="B1342" s="46"/>
      <c r="C1342" s="47"/>
      <c r="D1342" s="47"/>
      <c r="E1342" s="49"/>
      <c r="F1342" s="49"/>
      <c r="G1342" s="49"/>
      <c r="H1342" s="49"/>
      <c r="I1342" s="49"/>
      <c r="J1342" s="49"/>
      <c r="K1342" s="49"/>
      <c r="L1342" s="49"/>
      <c r="M1342" s="49"/>
      <c r="N1342" s="49"/>
      <c r="O1342" s="49"/>
      <c r="P1342" s="49"/>
      <c r="Q1342" s="49"/>
      <c r="R1342" s="49"/>
      <c r="S1342" s="49"/>
      <c r="T1342" s="49"/>
      <c r="U1342" s="49"/>
      <c r="V1342" s="49"/>
      <c r="W1342" s="49"/>
    </row>
    <row r="1343" spans="1:23" ht="13.2" x14ac:dyDescent="0.25">
      <c r="A1343" s="122"/>
      <c r="B1343" s="46"/>
      <c r="C1343" s="47"/>
      <c r="D1343" s="47"/>
      <c r="E1343" s="49"/>
      <c r="F1343" s="49"/>
      <c r="G1343" s="49"/>
      <c r="H1343" s="49"/>
      <c r="I1343" s="49"/>
      <c r="J1343" s="49"/>
      <c r="K1343" s="49"/>
      <c r="L1343" s="49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  <c r="W1343" s="49"/>
    </row>
    <row r="1344" spans="1:23" ht="13.2" x14ac:dyDescent="0.25">
      <c r="A1344" s="122"/>
      <c r="B1344" s="46"/>
      <c r="C1344" s="47"/>
      <c r="D1344" s="47"/>
      <c r="E1344" s="49"/>
      <c r="F1344" s="49"/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</row>
    <row r="1345" spans="1:23" ht="13.2" x14ac:dyDescent="0.25">
      <c r="A1345" s="122"/>
      <c r="B1345" s="46"/>
      <c r="C1345" s="47"/>
      <c r="D1345" s="47"/>
      <c r="E1345" s="49"/>
      <c r="F1345" s="49"/>
      <c r="G1345" s="49"/>
      <c r="H1345" s="49"/>
      <c r="I1345" s="49"/>
      <c r="J1345" s="49"/>
      <c r="K1345" s="49"/>
      <c r="L1345" s="49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  <c r="W1345" s="49"/>
    </row>
    <row r="1346" spans="1:23" ht="13.2" x14ac:dyDescent="0.25">
      <c r="A1346" s="122"/>
      <c r="B1346" s="46"/>
      <c r="C1346" s="47"/>
      <c r="D1346" s="47"/>
      <c r="E1346" s="49"/>
      <c r="F1346" s="49"/>
      <c r="G1346" s="49"/>
      <c r="H1346" s="49"/>
      <c r="I1346" s="49"/>
      <c r="J1346" s="49"/>
      <c r="K1346" s="49"/>
      <c r="L1346" s="49"/>
      <c r="M1346" s="49"/>
      <c r="N1346" s="49"/>
      <c r="O1346" s="49"/>
      <c r="P1346" s="49"/>
      <c r="Q1346" s="49"/>
      <c r="R1346" s="49"/>
      <c r="S1346" s="49"/>
      <c r="T1346" s="49"/>
      <c r="U1346" s="49"/>
      <c r="V1346" s="49"/>
      <c r="W1346" s="49"/>
    </row>
    <row r="1347" spans="1:23" ht="13.2" x14ac:dyDescent="0.25">
      <c r="A1347" s="122"/>
      <c r="B1347" s="46"/>
      <c r="C1347" s="47"/>
      <c r="D1347" s="47"/>
      <c r="E1347" s="49"/>
      <c r="F1347" s="49"/>
      <c r="G1347" s="49"/>
      <c r="H1347" s="49"/>
      <c r="I1347" s="49"/>
      <c r="J1347" s="49"/>
      <c r="K1347" s="49"/>
      <c r="L1347" s="49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  <c r="W1347" s="49"/>
    </row>
    <row r="1348" spans="1:23" ht="13.2" x14ac:dyDescent="0.25">
      <c r="A1348" s="122"/>
      <c r="B1348" s="46"/>
      <c r="C1348" s="47"/>
      <c r="D1348" s="47"/>
      <c r="E1348" s="49"/>
      <c r="F1348" s="49"/>
      <c r="G1348" s="49"/>
      <c r="H1348" s="49"/>
      <c r="I1348" s="49"/>
      <c r="J1348" s="49"/>
      <c r="K1348" s="49"/>
      <c r="L1348" s="49"/>
      <c r="M1348" s="49"/>
      <c r="N1348" s="49"/>
      <c r="O1348" s="49"/>
      <c r="P1348" s="49"/>
      <c r="Q1348" s="49"/>
      <c r="R1348" s="49"/>
      <c r="S1348" s="49"/>
      <c r="T1348" s="49"/>
      <c r="U1348" s="49"/>
      <c r="V1348" s="49"/>
      <c r="W1348" s="49"/>
    </row>
    <row r="1349" spans="1:23" ht="13.2" x14ac:dyDescent="0.25">
      <c r="A1349" s="122"/>
      <c r="B1349" s="46"/>
      <c r="C1349" s="47"/>
      <c r="D1349" s="47"/>
      <c r="E1349" s="49"/>
      <c r="F1349" s="49"/>
      <c r="G1349" s="49"/>
      <c r="H1349" s="49"/>
      <c r="I1349" s="49"/>
      <c r="J1349" s="49"/>
      <c r="K1349" s="49"/>
      <c r="L1349" s="49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  <c r="W1349" s="49"/>
    </row>
    <row r="1350" spans="1:23" ht="13.2" x14ac:dyDescent="0.25">
      <c r="A1350" s="122"/>
      <c r="B1350" s="46"/>
      <c r="C1350" s="47"/>
      <c r="D1350" s="47"/>
      <c r="E1350" s="49"/>
      <c r="F1350" s="49"/>
      <c r="G1350" s="49"/>
      <c r="H1350" s="49"/>
      <c r="I1350" s="49"/>
      <c r="J1350" s="49"/>
      <c r="K1350" s="49"/>
      <c r="L1350" s="49"/>
      <c r="M1350" s="49"/>
      <c r="N1350" s="49"/>
      <c r="O1350" s="49"/>
      <c r="P1350" s="49"/>
      <c r="Q1350" s="49"/>
      <c r="R1350" s="49"/>
      <c r="S1350" s="49"/>
      <c r="T1350" s="49"/>
      <c r="U1350" s="49"/>
      <c r="V1350" s="49"/>
      <c r="W1350" s="49"/>
    </row>
    <row r="1351" spans="1:23" ht="13.2" x14ac:dyDescent="0.25">
      <c r="A1351" s="122"/>
      <c r="B1351" s="46"/>
      <c r="C1351" s="47"/>
      <c r="D1351" s="47"/>
      <c r="E1351" s="49"/>
      <c r="F1351" s="49"/>
      <c r="G1351" s="49"/>
      <c r="H1351" s="49"/>
      <c r="I1351" s="49"/>
      <c r="J1351" s="49"/>
      <c r="K1351" s="49"/>
      <c r="L1351" s="49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  <c r="W1351" s="49"/>
    </row>
    <row r="1352" spans="1:23" ht="13.2" x14ac:dyDescent="0.25">
      <c r="A1352" s="122"/>
      <c r="B1352" s="46"/>
      <c r="C1352" s="47"/>
      <c r="D1352" s="47"/>
      <c r="E1352" s="49"/>
      <c r="F1352" s="49"/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  <c r="W1352" s="49"/>
    </row>
    <row r="1353" spans="1:23" ht="13.2" x14ac:dyDescent="0.25">
      <c r="A1353" s="122"/>
      <c r="B1353" s="46"/>
      <c r="C1353" s="47"/>
      <c r="D1353" s="47"/>
      <c r="E1353" s="49"/>
      <c r="F1353" s="49"/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  <c r="W1353" s="49"/>
    </row>
    <row r="1354" spans="1:23" ht="13.2" x14ac:dyDescent="0.25">
      <c r="A1354" s="122"/>
      <c r="B1354" s="46"/>
      <c r="C1354" s="47"/>
      <c r="D1354" s="47"/>
      <c r="E1354" s="49"/>
      <c r="F1354" s="49"/>
      <c r="G1354" s="49"/>
      <c r="H1354" s="49"/>
      <c r="I1354" s="49"/>
      <c r="J1354" s="49"/>
      <c r="K1354" s="49"/>
      <c r="L1354" s="49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  <c r="W1354" s="49"/>
    </row>
    <row r="1355" spans="1:23" ht="13.2" x14ac:dyDescent="0.25">
      <c r="A1355" s="122"/>
      <c r="B1355" s="46"/>
      <c r="C1355" s="47"/>
      <c r="D1355" s="47"/>
      <c r="E1355" s="49"/>
      <c r="F1355" s="49"/>
      <c r="G1355" s="49"/>
      <c r="H1355" s="49"/>
      <c r="I1355" s="49"/>
      <c r="J1355" s="49"/>
      <c r="K1355" s="49"/>
      <c r="L1355" s="49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  <c r="W1355" s="49"/>
    </row>
    <row r="1356" spans="1:23" ht="13.2" x14ac:dyDescent="0.25">
      <c r="A1356" s="122"/>
      <c r="B1356" s="46"/>
      <c r="C1356" s="47"/>
      <c r="D1356" s="47"/>
      <c r="E1356" s="49"/>
      <c r="F1356" s="49"/>
      <c r="G1356" s="49"/>
      <c r="H1356" s="49"/>
      <c r="I1356" s="49"/>
      <c r="J1356" s="49"/>
      <c r="K1356" s="49"/>
      <c r="L1356" s="49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  <c r="W1356" s="49"/>
    </row>
    <row r="1357" spans="1:23" ht="13.2" x14ac:dyDescent="0.25">
      <c r="A1357" s="122"/>
      <c r="B1357" s="46"/>
      <c r="C1357" s="47"/>
      <c r="D1357" s="47"/>
      <c r="E1357" s="49"/>
      <c r="F1357" s="49"/>
      <c r="G1357" s="49"/>
      <c r="H1357" s="49"/>
      <c r="I1357" s="49"/>
      <c r="J1357" s="49"/>
      <c r="K1357" s="49"/>
      <c r="L1357" s="49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  <c r="W1357" s="49"/>
    </row>
    <row r="1358" spans="1:23" ht="13.2" x14ac:dyDescent="0.25">
      <c r="A1358" s="122"/>
      <c r="B1358" s="46"/>
      <c r="C1358" s="47"/>
      <c r="D1358" s="47"/>
      <c r="E1358" s="49"/>
      <c r="F1358" s="49"/>
      <c r="G1358" s="49"/>
      <c r="H1358" s="49"/>
      <c r="I1358" s="49"/>
      <c r="J1358" s="49"/>
      <c r="K1358" s="49"/>
      <c r="L1358" s="49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  <c r="W1358" s="49"/>
    </row>
    <row r="1359" spans="1:23" ht="13.2" x14ac:dyDescent="0.25">
      <c r="A1359" s="122"/>
      <c r="B1359" s="46"/>
      <c r="C1359" s="47"/>
      <c r="D1359" s="47"/>
      <c r="E1359" s="49"/>
      <c r="F1359" s="49"/>
      <c r="G1359" s="49"/>
      <c r="H1359" s="49"/>
      <c r="I1359" s="49"/>
      <c r="J1359" s="49"/>
      <c r="K1359" s="49"/>
      <c r="L1359" s="49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  <c r="W1359" s="49"/>
    </row>
    <row r="1360" spans="1:23" ht="13.2" x14ac:dyDescent="0.25">
      <c r="A1360" s="122"/>
      <c r="B1360" s="46"/>
      <c r="C1360" s="47"/>
      <c r="D1360" s="47"/>
      <c r="E1360" s="49"/>
      <c r="F1360" s="49"/>
      <c r="G1360" s="49"/>
      <c r="H1360" s="49"/>
      <c r="I1360" s="49"/>
      <c r="J1360" s="49"/>
      <c r="K1360" s="49"/>
      <c r="L1360" s="49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</row>
    <row r="1361" spans="1:23" ht="13.2" x14ac:dyDescent="0.25">
      <c r="A1361" s="122"/>
      <c r="B1361" s="46"/>
      <c r="C1361" s="47"/>
      <c r="D1361" s="47"/>
      <c r="E1361" s="49"/>
      <c r="F1361" s="49"/>
      <c r="G1361" s="49"/>
      <c r="H1361" s="49"/>
      <c r="I1361" s="49"/>
      <c r="J1361" s="49"/>
      <c r="K1361" s="49"/>
      <c r="L1361" s="49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</row>
    <row r="1362" spans="1:23" ht="13.2" x14ac:dyDescent="0.25">
      <c r="A1362" s="122"/>
      <c r="B1362" s="46"/>
      <c r="C1362" s="47"/>
      <c r="D1362" s="47"/>
      <c r="E1362" s="49"/>
      <c r="F1362" s="49"/>
      <c r="G1362" s="49"/>
      <c r="H1362" s="49"/>
      <c r="I1362" s="49"/>
      <c r="J1362" s="49"/>
      <c r="K1362" s="49"/>
      <c r="L1362" s="49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  <c r="W1362" s="49"/>
    </row>
    <row r="1363" spans="1:23" ht="13.2" x14ac:dyDescent="0.25">
      <c r="A1363" s="122"/>
      <c r="B1363" s="46"/>
      <c r="C1363" s="47"/>
      <c r="D1363" s="47"/>
      <c r="E1363" s="49"/>
      <c r="F1363" s="49"/>
      <c r="G1363" s="49"/>
      <c r="H1363" s="49"/>
      <c r="I1363" s="49"/>
      <c r="J1363" s="49"/>
      <c r="K1363" s="49"/>
      <c r="L1363" s="49"/>
      <c r="M1363" s="49"/>
      <c r="N1363" s="49"/>
      <c r="O1363" s="49"/>
      <c r="P1363" s="49"/>
      <c r="Q1363" s="49"/>
      <c r="R1363" s="49"/>
      <c r="S1363" s="49"/>
      <c r="T1363" s="49"/>
      <c r="U1363" s="49"/>
      <c r="V1363" s="49"/>
      <c r="W1363" s="49"/>
    </row>
    <row r="1364" spans="1:23" ht="13.2" x14ac:dyDescent="0.25">
      <c r="A1364" s="122"/>
      <c r="B1364" s="46"/>
      <c r="C1364" s="47"/>
      <c r="D1364" s="47"/>
      <c r="E1364" s="49"/>
      <c r="F1364" s="49"/>
      <c r="G1364" s="49"/>
      <c r="H1364" s="49"/>
      <c r="I1364" s="49"/>
      <c r="J1364" s="49"/>
      <c r="K1364" s="49"/>
      <c r="L1364" s="49"/>
      <c r="M1364" s="49"/>
      <c r="N1364" s="49"/>
      <c r="O1364" s="49"/>
      <c r="P1364" s="49"/>
      <c r="Q1364" s="49"/>
      <c r="R1364" s="49"/>
      <c r="S1364" s="49"/>
      <c r="T1364" s="49"/>
      <c r="U1364" s="49"/>
      <c r="V1364" s="49"/>
      <c r="W1364" s="49"/>
    </row>
    <row r="1365" spans="1:23" ht="13.2" x14ac:dyDescent="0.25">
      <c r="A1365" s="122"/>
      <c r="B1365" s="46"/>
      <c r="C1365" s="47"/>
      <c r="D1365" s="47"/>
      <c r="E1365" s="49"/>
      <c r="F1365" s="49"/>
      <c r="G1365" s="49"/>
      <c r="H1365" s="49"/>
      <c r="I1365" s="49"/>
      <c r="J1365" s="49"/>
      <c r="K1365" s="49"/>
      <c r="L1365" s="49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  <c r="W1365" s="49"/>
    </row>
    <row r="1366" spans="1:23" ht="13.2" x14ac:dyDescent="0.25">
      <c r="A1366" s="122"/>
      <c r="B1366" s="46"/>
      <c r="C1366" s="47"/>
      <c r="D1366" s="47"/>
      <c r="E1366" s="49"/>
      <c r="F1366" s="49"/>
      <c r="G1366" s="49"/>
      <c r="H1366" s="49"/>
      <c r="I1366" s="49"/>
      <c r="J1366" s="49"/>
      <c r="K1366" s="49"/>
      <c r="L1366" s="49"/>
      <c r="M1366" s="49"/>
      <c r="N1366" s="49"/>
      <c r="O1366" s="49"/>
      <c r="P1366" s="49"/>
      <c r="Q1366" s="49"/>
      <c r="R1366" s="49"/>
      <c r="S1366" s="49"/>
      <c r="T1366" s="49"/>
      <c r="U1366" s="49"/>
      <c r="V1366" s="49"/>
      <c r="W1366" s="49"/>
    </row>
    <row r="1367" spans="1:23" ht="13.2" x14ac:dyDescent="0.25">
      <c r="A1367" s="122"/>
      <c r="B1367" s="46"/>
      <c r="C1367" s="47"/>
      <c r="D1367" s="47"/>
      <c r="E1367" s="49"/>
      <c r="F1367" s="49"/>
      <c r="G1367" s="49"/>
      <c r="H1367" s="49"/>
      <c r="I1367" s="49"/>
      <c r="J1367" s="49"/>
      <c r="K1367" s="49"/>
      <c r="L1367" s="49"/>
      <c r="M1367" s="49"/>
      <c r="N1367" s="49"/>
      <c r="O1367" s="49"/>
      <c r="P1367" s="49"/>
      <c r="Q1367" s="49"/>
      <c r="R1367" s="49"/>
      <c r="S1367" s="49"/>
      <c r="T1367" s="49"/>
      <c r="U1367" s="49"/>
      <c r="V1367" s="49"/>
      <c r="W1367" s="49"/>
    </row>
    <row r="1368" spans="1:23" ht="13.2" x14ac:dyDescent="0.25">
      <c r="A1368" s="122"/>
      <c r="B1368" s="46"/>
      <c r="C1368" s="47"/>
      <c r="D1368" s="47"/>
      <c r="E1368" s="49"/>
      <c r="F1368" s="49"/>
      <c r="G1368" s="49"/>
      <c r="H1368" s="49"/>
      <c r="I1368" s="49"/>
      <c r="J1368" s="49"/>
      <c r="K1368" s="49"/>
      <c r="L1368" s="49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  <c r="W1368" s="49"/>
    </row>
    <row r="1369" spans="1:23" ht="13.2" x14ac:dyDescent="0.25">
      <c r="A1369" s="122"/>
      <c r="B1369" s="46"/>
      <c r="C1369" s="47"/>
      <c r="D1369" s="47"/>
      <c r="E1369" s="49"/>
      <c r="F1369" s="49"/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  <c r="W1369" s="49"/>
    </row>
    <row r="1370" spans="1:23" ht="13.2" x14ac:dyDescent="0.25">
      <c r="A1370" s="122"/>
      <c r="B1370" s="46"/>
      <c r="C1370" s="47"/>
      <c r="D1370" s="47"/>
      <c r="E1370" s="49"/>
      <c r="F1370" s="49"/>
      <c r="G1370" s="49"/>
      <c r="H1370" s="49"/>
      <c r="I1370" s="49"/>
      <c r="J1370" s="49"/>
      <c r="K1370" s="49"/>
      <c r="L1370" s="49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</row>
    <row r="1371" spans="1:23" ht="13.2" x14ac:dyDescent="0.25">
      <c r="A1371" s="122"/>
      <c r="B1371" s="46"/>
      <c r="C1371" s="47"/>
      <c r="D1371" s="47"/>
      <c r="E1371" s="49"/>
      <c r="F1371" s="49"/>
      <c r="G1371" s="49"/>
      <c r="H1371" s="49"/>
      <c r="I1371" s="49"/>
      <c r="J1371" s="49"/>
      <c r="K1371" s="49"/>
      <c r="L1371" s="49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  <c r="W1371" s="49"/>
    </row>
    <row r="1372" spans="1:23" ht="13.2" x14ac:dyDescent="0.25">
      <c r="A1372" s="122"/>
      <c r="B1372" s="46"/>
      <c r="C1372" s="47"/>
      <c r="D1372" s="47"/>
      <c r="E1372" s="49"/>
      <c r="F1372" s="49"/>
      <c r="G1372" s="49"/>
      <c r="H1372" s="49"/>
      <c r="I1372" s="49"/>
      <c r="J1372" s="49"/>
      <c r="K1372" s="49"/>
      <c r="L1372" s="49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  <c r="W1372" s="49"/>
    </row>
    <row r="1373" spans="1:23" ht="13.2" x14ac:dyDescent="0.25">
      <c r="A1373" s="122"/>
      <c r="B1373" s="46"/>
      <c r="C1373" s="47"/>
      <c r="D1373" s="47"/>
      <c r="E1373" s="49"/>
      <c r="F1373" s="49"/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49"/>
    </row>
    <row r="1374" spans="1:23" ht="13.2" x14ac:dyDescent="0.25">
      <c r="A1374" s="122"/>
      <c r="B1374" s="46"/>
      <c r="C1374" s="47"/>
      <c r="D1374" s="47"/>
      <c r="E1374" s="49"/>
      <c r="F1374" s="49"/>
      <c r="G1374" s="49"/>
      <c r="H1374" s="49"/>
      <c r="I1374" s="49"/>
      <c r="J1374" s="49"/>
      <c r="K1374" s="49"/>
      <c r="L1374" s="49"/>
      <c r="M1374" s="49"/>
      <c r="N1374" s="49"/>
      <c r="O1374" s="49"/>
      <c r="P1374" s="49"/>
      <c r="Q1374" s="49"/>
      <c r="R1374" s="49"/>
      <c r="S1374" s="49"/>
      <c r="T1374" s="49"/>
      <c r="U1374" s="49"/>
      <c r="V1374" s="49"/>
      <c r="W1374" s="49"/>
    </row>
    <row r="1375" spans="1:23" ht="13.2" x14ac:dyDescent="0.25">
      <c r="A1375" s="122"/>
      <c r="B1375" s="46"/>
      <c r="C1375" s="47"/>
      <c r="D1375" s="47"/>
      <c r="E1375" s="49"/>
      <c r="F1375" s="49"/>
      <c r="G1375" s="49"/>
      <c r="H1375" s="49"/>
      <c r="I1375" s="49"/>
      <c r="J1375" s="49"/>
      <c r="K1375" s="49"/>
      <c r="L1375" s="49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  <c r="W1375" s="49"/>
    </row>
    <row r="1376" spans="1:23" ht="13.2" x14ac:dyDescent="0.25">
      <c r="A1376" s="122"/>
      <c r="B1376" s="46"/>
      <c r="C1376" s="47"/>
      <c r="D1376" s="47"/>
      <c r="E1376" s="49"/>
      <c r="F1376" s="49"/>
      <c r="G1376" s="49"/>
      <c r="H1376" s="49"/>
      <c r="I1376" s="49"/>
      <c r="J1376" s="49"/>
      <c r="K1376" s="49"/>
      <c r="L1376" s="49"/>
      <c r="M1376" s="49"/>
      <c r="N1376" s="49"/>
      <c r="O1376" s="49"/>
      <c r="P1376" s="49"/>
      <c r="Q1376" s="49"/>
      <c r="R1376" s="49"/>
      <c r="S1376" s="49"/>
      <c r="T1376" s="49"/>
      <c r="U1376" s="49"/>
      <c r="V1376" s="49"/>
      <c r="W1376" s="49"/>
    </row>
    <row r="1377" spans="1:23" ht="13.2" x14ac:dyDescent="0.25">
      <c r="A1377" s="122"/>
      <c r="B1377" s="46"/>
      <c r="C1377" s="47"/>
      <c r="D1377" s="47"/>
      <c r="E1377" s="49"/>
      <c r="F1377" s="49"/>
      <c r="G1377" s="49"/>
      <c r="H1377" s="49"/>
      <c r="I1377" s="49"/>
      <c r="J1377" s="49"/>
      <c r="K1377" s="49"/>
      <c r="L1377" s="49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  <c r="W1377" s="49"/>
    </row>
    <row r="1378" spans="1:23" ht="13.2" x14ac:dyDescent="0.25">
      <c r="A1378" s="122"/>
      <c r="B1378" s="46"/>
      <c r="C1378" s="47"/>
      <c r="D1378" s="47"/>
      <c r="E1378" s="49"/>
      <c r="F1378" s="49"/>
      <c r="G1378" s="49"/>
      <c r="H1378" s="49"/>
      <c r="I1378" s="49"/>
      <c r="J1378" s="49"/>
      <c r="K1378" s="49"/>
      <c r="L1378" s="49"/>
      <c r="M1378" s="49"/>
      <c r="N1378" s="49"/>
      <c r="O1378" s="49"/>
      <c r="P1378" s="49"/>
      <c r="Q1378" s="49"/>
      <c r="R1378" s="49"/>
      <c r="S1378" s="49"/>
      <c r="T1378" s="49"/>
      <c r="U1378" s="49"/>
      <c r="V1378" s="49"/>
      <c r="W1378" s="49"/>
    </row>
    <row r="1379" spans="1:23" ht="13.2" x14ac:dyDescent="0.25">
      <c r="A1379" s="122"/>
      <c r="B1379" s="46"/>
      <c r="C1379" s="47"/>
      <c r="D1379" s="47"/>
      <c r="E1379" s="49"/>
      <c r="F1379" s="49"/>
      <c r="G1379" s="49"/>
      <c r="H1379" s="49"/>
      <c r="I1379" s="49"/>
      <c r="J1379" s="49"/>
      <c r="K1379" s="49"/>
      <c r="L1379" s="49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  <c r="W1379" s="49"/>
    </row>
    <row r="1380" spans="1:23" ht="13.2" x14ac:dyDescent="0.25">
      <c r="A1380" s="122"/>
      <c r="B1380" s="46"/>
      <c r="C1380" s="47"/>
      <c r="D1380" s="47"/>
      <c r="E1380" s="49"/>
      <c r="F1380" s="49"/>
      <c r="G1380" s="49"/>
      <c r="H1380" s="49"/>
      <c r="I1380" s="49"/>
      <c r="J1380" s="49"/>
      <c r="K1380" s="49"/>
      <c r="L1380" s="49"/>
      <c r="M1380" s="49"/>
      <c r="N1380" s="49"/>
      <c r="O1380" s="49"/>
      <c r="P1380" s="49"/>
      <c r="Q1380" s="49"/>
      <c r="R1380" s="49"/>
      <c r="S1380" s="49"/>
      <c r="T1380" s="49"/>
      <c r="U1380" s="49"/>
      <c r="V1380" s="49"/>
      <c r="W1380" s="49"/>
    </row>
    <row r="1381" spans="1:23" ht="13.2" x14ac:dyDescent="0.25">
      <c r="A1381" s="122"/>
      <c r="B1381" s="46"/>
      <c r="C1381" s="47"/>
      <c r="D1381" s="47"/>
      <c r="E1381" s="49"/>
      <c r="F1381" s="49"/>
      <c r="G1381" s="49"/>
      <c r="H1381" s="49"/>
      <c r="I1381" s="49"/>
      <c r="J1381" s="49"/>
      <c r="K1381" s="49"/>
      <c r="L1381" s="49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  <c r="W1381" s="49"/>
    </row>
    <row r="1382" spans="1:23" ht="13.2" x14ac:dyDescent="0.25">
      <c r="A1382" s="122"/>
      <c r="B1382" s="46"/>
      <c r="C1382" s="47"/>
      <c r="D1382" s="47"/>
      <c r="E1382" s="49"/>
      <c r="F1382" s="49"/>
      <c r="G1382" s="49"/>
      <c r="H1382" s="49"/>
      <c r="I1382" s="49"/>
      <c r="J1382" s="49"/>
      <c r="K1382" s="49"/>
      <c r="L1382" s="49"/>
      <c r="M1382" s="49"/>
      <c r="N1382" s="49"/>
      <c r="O1382" s="49"/>
      <c r="P1382" s="49"/>
      <c r="Q1382" s="49"/>
      <c r="R1382" s="49"/>
      <c r="S1382" s="49"/>
      <c r="T1382" s="49"/>
      <c r="U1382" s="49"/>
      <c r="V1382" s="49"/>
      <c r="W1382" s="49"/>
    </row>
    <row r="1383" spans="1:23" ht="13.2" x14ac:dyDescent="0.25">
      <c r="A1383" s="122"/>
      <c r="B1383" s="46"/>
      <c r="C1383" s="47"/>
      <c r="D1383" s="47"/>
      <c r="E1383" s="49"/>
      <c r="F1383" s="49"/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</row>
    <row r="1384" spans="1:23" ht="13.2" x14ac:dyDescent="0.25">
      <c r="A1384" s="122"/>
      <c r="B1384" s="46"/>
      <c r="C1384" s="47"/>
      <c r="D1384" s="47"/>
      <c r="E1384" s="49"/>
      <c r="F1384" s="49"/>
      <c r="G1384" s="49"/>
      <c r="H1384" s="49"/>
      <c r="I1384" s="49"/>
      <c r="J1384" s="49"/>
      <c r="K1384" s="49"/>
      <c r="L1384" s="49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  <c r="W1384" s="49"/>
    </row>
    <row r="1385" spans="1:23" ht="13.2" x14ac:dyDescent="0.25">
      <c r="A1385" s="122"/>
      <c r="B1385" s="46"/>
      <c r="C1385" s="47"/>
      <c r="D1385" s="47"/>
      <c r="E1385" s="49"/>
      <c r="F1385" s="49"/>
      <c r="G1385" s="49"/>
      <c r="H1385" s="49"/>
      <c r="I1385" s="49"/>
      <c r="J1385" s="49"/>
      <c r="K1385" s="49"/>
      <c r="L1385" s="49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  <c r="W1385" s="49"/>
    </row>
    <row r="1386" spans="1:23" ht="13.2" x14ac:dyDescent="0.25">
      <c r="A1386" s="122"/>
      <c r="B1386" s="46"/>
      <c r="C1386" s="47"/>
      <c r="D1386" s="47"/>
      <c r="E1386" s="49"/>
      <c r="F1386" s="49"/>
      <c r="G1386" s="49"/>
      <c r="H1386" s="49"/>
      <c r="I1386" s="49"/>
      <c r="J1386" s="49"/>
      <c r="K1386" s="49"/>
      <c r="L1386" s="49"/>
      <c r="M1386" s="49"/>
      <c r="N1386" s="49"/>
      <c r="O1386" s="49"/>
      <c r="P1386" s="49"/>
      <c r="Q1386" s="49"/>
      <c r="R1386" s="49"/>
      <c r="S1386" s="49"/>
      <c r="T1386" s="49"/>
      <c r="U1386" s="49"/>
      <c r="V1386" s="49"/>
      <c r="W1386" s="49"/>
    </row>
    <row r="1387" spans="1:23" ht="13.2" x14ac:dyDescent="0.25">
      <c r="A1387" s="122"/>
      <c r="B1387" s="46"/>
      <c r="C1387" s="47"/>
      <c r="D1387" s="47"/>
      <c r="E1387" s="49"/>
      <c r="F1387" s="49"/>
      <c r="G1387" s="49"/>
      <c r="H1387" s="49"/>
      <c r="I1387" s="49"/>
      <c r="J1387" s="49"/>
      <c r="K1387" s="49"/>
      <c r="L1387" s="49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  <c r="W1387" s="49"/>
    </row>
    <row r="1388" spans="1:23" ht="13.2" x14ac:dyDescent="0.25">
      <c r="A1388" s="122"/>
      <c r="B1388" s="46"/>
      <c r="C1388" s="47"/>
      <c r="D1388" s="47"/>
      <c r="E1388" s="49"/>
      <c r="F1388" s="49"/>
      <c r="G1388" s="49"/>
      <c r="H1388" s="49"/>
      <c r="I1388" s="49"/>
      <c r="J1388" s="49"/>
      <c r="K1388" s="49"/>
      <c r="L1388" s="49"/>
      <c r="M1388" s="49"/>
      <c r="N1388" s="49"/>
      <c r="O1388" s="49"/>
      <c r="P1388" s="49"/>
      <c r="Q1388" s="49"/>
      <c r="R1388" s="49"/>
      <c r="S1388" s="49"/>
      <c r="T1388" s="49"/>
      <c r="U1388" s="49"/>
      <c r="V1388" s="49"/>
      <c r="W1388" s="49"/>
    </row>
    <row r="1389" spans="1:23" ht="13.2" x14ac:dyDescent="0.25">
      <c r="A1389" s="122"/>
      <c r="B1389" s="46"/>
      <c r="C1389" s="47"/>
      <c r="D1389" s="47"/>
      <c r="E1389" s="49"/>
      <c r="F1389" s="49"/>
      <c r="G1389" s="49"/>
      <c r="H1389" s="49"/>
      <c r="I1389" s="49"/>
      <c r="J1389" s="49"/>
      <c r="K1389" s="49"/>
      <c r="L1389" s="49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  <c r="W1389" s="49"/>
    </row>
    <row r="1390" spans="1:23" ht="13.2" x14ac:dyDescent="0.25">
      <c r="A1390" s="122"/>
      <c r="B1390" s="46"/>
      <c r="C1390" s="47"/>
      <c r="D1390" s="47"/>
      <c r="E1390" s="49"/>
      <c r="F1390" s="49"/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  <c r="W1390" s="49"/>
    </row>
    <row r="1391" spans="1:23" ht="13.2" x14ac:dyDescent="0.25">
      <c r="A1391" s="122"/>
      <c r="B1391" s="46"/>
      <c r="C1391" s="47"/>
      <c r="D1391" s="47"/>
      <c r="E1391" s="49"/>
      <c r="F1391" s="49"/>
      <c r="G1391" s="49"/>
      <c r="H1391" s="49"/>
      <c r="I1391" s="49"/>
      <c r="J1391" s="49"/>
      <c r="K1391" s="49"/>
      <c r="L1391" s="49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  <c r="W1391" s="49"/>
    </row>
    <row r="1392" spans="1:23" ht="13.2" x14ac:dyDescent="0.25">
      <c r="A1392" s="122"/>
      <c r="B1392" s="46"/>
      <c r="C1392" s="47"/>
      <c r="D1392" s="47"/>
      <c r="E1392" s="49"/>
      <c r="F1392" s="49"/>
      <c r="G1392" s="49"/>
      <c r="H1392" s="49"/>
      <c r="I1392" s="49"/>
      <c r="J1392" s="49"/>
      <c r="K1392" s="49"/>
      <c r="L1392" s="49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  <c r="W1392" s="49"/>
    </row>
    <row r="1393" spans="1:23" ht="13.2" x14ac:dyDescent="0.25">
      <c r="A1393" s="122"/>
      <c r="B1393" s="46"/>
      <c r="C1393" s="47"/>
      <c r="D1393" s="47"/>
      <c r="E1393" s="49"/>
      <c r="F1393" s="49"/>
      <c r="G1393" s="49"/>
      <c r="H1393" s="49"/>
      <c r="I1393" s="49"/>
      <c r="J1393" s="49"/>
      <c r="K1393" s="49"/>
      <c r="L1393" s="49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  <c r="W1393" s="49"/>
    </row>
    <row r="1394" spans="1:23" ht="13.2" x14ac:dyDescent="0.25">
      <c r="A1394" s="122"/>
      <c r="B1394" s="46"/>
      <c r="C1394" s="47"/>
      <c r="D1394" s="47"/>
      <c r="E1394" s="49"/>
      <c r="F1394" s="49"/>
      <c r="G1394" s="49"/>
      <c r="H1394" s="49"/>
      <c r="I1394" s="49"/>
      <c r="J1394" s="49"/>
      <c r="K1394" s="49"/>
      <c r="L1394" s="49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  <c r="W1394" s="49"/>
    </row>
    <row r="1395" spans="1:23" ht="13.2" x14ac:dyDescent="0.25">
      <c r="A1395" s="122"/>
      <c r="B1395" s="46"/>
      <c r="C1395" s="47"/>
      <c r="D1395" s="47"/>
      <c r="E1395" s="49"/>
      <c r="F1395" s="49"/>
      <c r="G1395" s="49"/>
      <c r="H1395" s="49"/>
      <c r="I1395" s="49"/>
      <c r="J1395" s="49"/>
      <c r="K1395" s="49"/>
      <c r="L1395" s="49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  <c r="W1395" s="49"/>
    </row>
    <row r="1396" spans="1:23" ht="13.2" x14ac:dyDescent="0.25">
      <c r="A1396" s="122"/>
      <c r="B1396" s="46"/>
      <c r="C1396" s="47"/>
      <c r="D1396" s="47"/>
      <c r="E1396" s="49"/>
      <c r="F1396" s="49"/>
      <c r="G1396" s="49"/>
      <c r="H1396" s="49"/>
      <c r="I1396" s="49"/>
      <c r="J1396" s="49"/>
      <c r="K1396" s="49"/>
      <c r="L1396" s="49"/>
      <c r="M1396" s="49"/>
      <c r="N1396" s="49"/>
      <c r="O1396" s="49"/>
      <c r="P1396" s="49"/>
      <c r="Q1396" s="49"/>
      <c r="R1396" s="49"/>
      <c r="S1396" s="49"/>
      <c r="T1396" s="49"/>
      <c r="U1396" s="49"/>
      <c r="V1396" s="49"/>
      <c r="W1396" s="49"/>
    </row>
    <row r="1397" spans="1:23" ht="13.2" x14ac:dyDescent="0.25">
      <c r="A1397" s="122"/>
      <c r="B1397" s="46"/>
      <c r="C1397" s="47"/>
      <c r="D1397" s="47"/>
      <c r="E1397" s="49"/>
      <c r="F1397" s="49"/>
      <c r="G1397" s="49"/>
      <c r="H1397" s="49"/>
      <c r="I1397" s="49"/>
      <c r="J1397" s="49"/>
      <c r="K1397" s="49"/>
      <c r="L1397" s="49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  <c r="W1397" s="49"/>
    </row>
    <row r="1398" spans="1:23" ht="13.2" x14ac:dyDescent="0.25">
      <c r="A1398" s="122"/>
      <c r="B1398" s="46"/>
      <c r="C1398" s="47"/>
      <c r="D1398" s="47"/>
      <c r="E1398" s="49"/>
      <c r="F1398" s="49"/>
      <c r="G1398" s="49"/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</row>
    <row r="1399" spans="1:23" ht="13.2" x14ac:dyDescent="0.25">
      <c r="A1399" s="122"/>
      <c r="B1399" s="46"/>
      <c r="C1399" s="47"/>
      <c r="D1399" s="47"/>
      <c r="E1399" s="49"/>
      <c r="F1399" s="49"/>
      <c r="G1399" s="49"/>
      <c r="H1399" s="49"/>
      <c r="I1399" s="49"/>
      <c r="J1399" s="49"/>
      <c r="K1399" s="49"/>
      <c r="L1399" s="49"/>
      <c r="M1399" s="49"/>
      <c r="N1399" s="49"/>
      <c r="O1399" s="49"/>
      <c r="P1399" s="49"/>
      <c r="Q1399" s="49"/>
      <c r="R1399" s="49"/>
      <c r="S1399" s="49"/>
      <c r="T1399" s="49"/>
      <c r="U1399" s="49"/>
      <c r="V1399" s="49"/>
      <c r="W1399" s="49"/>
    </row>
    <row r="1400" spans="1:23" ht="13.2" x14ac:dyDescent="0.25">
      <c r="A1400" s="122"/>
      <c r="B1400" s="46"/>
      <c r="C1400" s="47"/>
      <c r="D1400" s="47"/>
      <c r="E1400" s="49"/>
      <c r="F1400" s="49"/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  <c r="W1400" s="49"/>
    </row>
    <row r="1401" spans="1:23" ht="13.2" x14ac:dyDescent="0.25">
      <c r="A1401" s="122"/>
      <c r="B1401" s="46"/>
      <c r="C1401" s="47"/>
      <c r="D1401" s="47"/>
      <c r="E1401" s="49"/>
      <c r="F1401" s="49"/>
      <c r="G1401" s="49"/>
      <c r="H1401" s="49"/>
      <c r="I1401" s="49"/>
      <c r="J1401" s="49"/>
      <c r="K1401" s="49"/>
      <c r="L1401" s="49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  <c r="W1401" s="49"/>
    </row>
    <row r="1402" spans="1:23" ht="13.2" x14ac:dyDescent="0.25">
      <c r="A1402" s="122"/>
      <c r="B1402" s="46"/>
      <c r="C1402" s="47"/>
      <c r="D1402" s="47"/>
      <c r="E1402" s="49"/>
      <c r="F1402" s="49"/>
      <c r="G1402" s="49"/>
      <c r="H1402" s="49"/>
      <c r="I1402" s="49"/>
      <c r="J1402" s="49"/>
      <c r="K1402" s="49"/>
      <c r="L1402" s="49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  <c r="W1402" s="49"/>
    </row>
    <row r="1403" spans="1:23" ht="13.2" x14ac:dyDescent="0.25">
      <c r="A1403" s="122"/>
      <c r="B1403" s="46"/>
      <c r="C1403" s="47"/>
      <c r="D1403" s="47"/>
      <c r="E1403" s="49"/>
      <c r="F1403" s="49"/>
      <c r="G1403" s="49"/>
      <c r="H1403" s="49"/>
      <c r="I1403" s="49"/>
      <c r="J1403" s="49"/>
      <c r="K1403" s="49"/>
      <c r="L1403" s="49"/>
      <c r="M1403" s="49"/>
      <c r="N1403" s="49"/>
      <c r="O1403" s="49"/>
      <c r="P1403" s="49"/>
      <c r="Q1403" s="49"/>
      <c r="R1403" s="49"/>
      <c r="S1403" s="49"/>
      <c r="T1403" s="49"/>
      <c r="U1403" s="49"/>
      <c r="V1403" s="49"/>
      <c r="W1403" s="49"/>
    </row>
    <row r="1404" spans="1:23" ht="13.2" x14ac:dyDescent="0.25">
      <c r="A1404" s="122"/>
      <c r="B1404" s="46"/>
      <c r="C1404" s="47"/>
      <c r="D1404" s="47"/>
      <c r="E1404" s="49"/>
      <c r="F1404" s="49"/>
      <c r="G1404" s="49"/>
      <c r="H1404" s="49"/>
      <c r="I1404" s="49"/>
      <c r="J1404" s="49"/>
      <c r="K1404" s="49"/>
      <c r="L1404" s="49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  <c r="W1404" s="49"/>
    </row>
    <row r="1405" spans="1:23" ht="13.2" x14ac:dyDescent="0.25">
      <c r="A1405" s="122"/>
      <c r="B1405" s="46"/>
      <c r="C1405" s="47"/>
      <c r="D1405" s="47"/>
      <c r="E1405" s="49"/>
      <c r="F1405" s="49"/>
      <c r="G1405" s="49"/>
      <c r="H1405" s="49"/>
      <c r="I1405" s="49"/>
      <c r="J1405" s="49"/>
      <c r="K1405" s="49"/>
      <c r="L1405" s="49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  <c r="W1405" s="49"/>
    </row>
    <row r="1406" spans="1:23" ht="13.2" x14ac:dyDescent="0.25">
      <c r="A1406" s="122"/>
      <c r="B1406" s="46"/>
      <c r="C1406" s="47"/>
      <c r="D1406" s="47"/>
      <c r="E1406" s="49"/>
      <c r="F1406" s="49"/>
      <c r="G1406" s="49"/>
      <c r="H1406" s="49"/>
      <c r="I1406" s="49"/>
      <c r="J1406" s="49"/>
      <c r="K1406" s="49"/>
      <c r="L1406" s="49"/>
      <c r="M1406" s="49"/>
      <c r="N1406" s="49"/>
      <c r="O1406" s="49"/>
      <c r="P1406" s="49"/>
      <c r="Q1406" s="49"/>
      <c r="R1406" s="49"/>
      <c r="S1406" s="49"/>
      <c r="T1406" s="49"/>
      <c r="U1406" s="49"/>
      <c r="V1406" s="49"/>
      <c r="W1406" s="49"/>
    </row>
    <row r="1407" spans="1:23" ht="13.2" x14ac:dyDescent="0.25">
      <c r="A1407" s="122"/>
      <c r="B1407" s="46"/>
      <c r="C1407" s="47"/>
      <c r="D1407" s="47"/>
      <c r="E1407" s="49"/>
      <c r="F1407" s="49"/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</row>
    <row r="1408" spans="1:23" ht="13.2" x14ac:dyDescent="0.25">
      <c r="A1408" s="122"/>
      <c r="B1408" s="46"/>
      <c r="C1408" s="47"/>
      <c r="D1408" s="47"/>
      <c r="E1408" s="49"/>
      <c r="F1408" s="49"/>
      <c r="G1408" s="49"/>
      <c r="H1408" s="49"/>
      <c r="I1408" s="49"/>
      <c r="J1408" s="49"/>
      <c r="K1408" s="49"/>
      <c r="L1408" s="49"/>
      <c r="M1408" s="49"/>
      <c r="N1408" s="49"/>
      <c r="O1408" s="49"/>
      <c r="P1408" s="49"/>
      <c r="Q1408" s="49"/>
      <c r="R1408" s="49"/>
      <c r="S1408" s="49"/>
      <c r="T1408" s="49"/>
      <c r="U1408" s="49"/>
      <c r="V1408" s="49"/>
      <c r="W1408" s="49"/>
    </row>
    <row r="1409" spans="1:23" ht="13.2" x14ac:dyDescent="0.25">
      <c r="A1409" s="122"/>
      <c r="B1409" s="46"/>
      <c r="C1409" s="47"/>
      <c r="D1409" s="47"/>
      <c r="E1409" s="49"/>
      <c r="F1409" s="49"/>
      <c r="G1409" s="49"/>
      <c r="H1409" s="49"/>
      <c r="I1409" s="49"/>
      <c r="J1409" s="49"/>
      <c r="K1409" s="49"/>
      <c r="L1409" s="49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  <c r="W1409" s="49"/>
    </row>
    <row r="1410" spans="1:23" ht="13.2" x14ac:dyDescent="0.25">
      <c r="A1410" s="122"/>
      <c r="B1410" s="46"/>
      <c r="C1410" s="47"/>
      <c r="D1410" s="47"/>
      <c r="E1410" s="49"/>
      <c r="F1410" s="49"/>
      <c r="G1410" s="49"/>
      <c r="H1410" s="49"/>
      <c r="I1410" s="49"/>
      <c r="J1410" s="49"/>
      <c r="K1410" s="49"/>
      <c r="L1410" s="49"/>
      <c r="M1410" s="49"/>
      <c r="N1410" s="49"/>
      <c r="O1410" s="49"/>
      <c r="P1410" s="49"/>
      <c r="Q1410" s="49"/>
      <c r="R1410" s="49"/>
      <c r="S1410" s="49"/>
      <c r="T1410" s="49"/>
      <c r="U1410" s="49"/>
      <c r="V1410" s="49"/>
      <c r="W1410" s="49"/>
    </row>
    <row r="1411" spans="1:23" ht="13.2" x14ac:dyDescent="0.25">
      <c r="A1411" s="122"/>
      <c r="B1411" s="46"/>
      <c r="C1411" s="47"/>
      <c r="D1411" s="47"/>
      <c r="E1411" s="49"/>
      <c r="F1411" s="49"/>
      <c r="G1411" s="49"/>
      <c r="H1411" s="49"/>
      <c r="I1411" s="49"/>
      <c r="J1411" s="49"/>
      <c r="K1411" s="49"/>
      <c r="L1411" s="49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  <c r="W1411" s="49"/>
    </row>
    <row r="1412" spans="1:23" ht="13.2" x14ac:dyDescent="0.25">
      <c r="A1412" s="122"/>
      <c r="B1412" s="46"/>
      <c r="C1412" s="47"/>
      <c r="D1412" s="47"/>
      <c r="E1412" s="49"/>
      <c r="F1412" s="49"/>
      <c r="G1412" s="49"/>
      <c r="H1412" s="49"/>
      <c r="I1412" s="49"/>
      <c r="J1412" s="49"/>
      <c r="K1412" s="49"/>
      <c r="L1412" s="49"/>
      <c r="M1412" s="49"/>
      <c r="N1412" s="49"/>
      <c r="O1412" s="49"/>
      <c r="P1412" s="49"/>
      <c r="Q1412" s="49"/>
      <c r="R1412" s="49"/>
      <c r="S1412" s="49"/>
      <c r="T1412" s="49"/>
      <c r="U1412" s="49"/>
      <c r="V1412" s="49"/>
      <c r="W1412" s="49"/>
    </row>
    <row r="1413" spans="1:23" ht="13.2" x14ac:dyDescent="0.25">
      <c r="A1413" s="122"/>
      <c r="B1413" s="46"/>
      <c r="C1413" s="47"/>
      <c r="D1413" s="47"/>
      <c r="E1413" s="49"/>
      <c r="F1413" s="49"/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  <c r="W1413" s="49"/>
    </row>
    <row r="1414" spans="1:23" ht="13.2" x14ac:dyDescent="0.25">
      <c r="A1414" s="122"/>
      <c r="B1414" s="46"/>
      <c r="C1414" s="47"/>
      <c r="D1414" s="47"/>
      <c r="E1414" s="49"/>
      <c r="F1414" s="49"/>
      <c r="G1414" s="49"/>
      <c r="H1414" s="49"/>
      <c r="I1414" s="49"/>
      <c r="J1414" s="49"/>
      <c r="K1414" s="49"/>
      <c r="L1414" s="49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  <c r="W1414" s="49"/>
    </row>
    <row r="1415" spans="1:23" ht="13.2" x14ac:dyDescent="0.25">
      <c r="A1415" s="122"/>
      <c r="B1415" s="46"/>
      <c r="C1415" s="47"/>
      <c r="D1415" s="47"/>
      <c r="E1415" s="49"/>
      <c r="F1415" s="49"/>
      <c r="G1415" s="49"/>
      <c r="H1415" s="49"/>
      <c r="I1415" s="49"/>
      <c r="J1415" s="49"/>
      <c r="K1415" s="49"/>
      <c r="L1415" s="49"/>
      <c r="M1415" s="49"/>
      <c r="N1415" s="49"/>
      <c r="O1415" s="49"/>
      <c r="P1415" s="49"/>
      <c r="Q1415" s="49"/>
      <c r="R1415" s="49"/>
      <c r="S1415" s="49"/>
      <c r="T1415" s="49"/>
      <c r="U1415" s="49"/>
      <c r="V1415" s="49"/>
      <c r="W1415" s="49"/>
    </row>
    <row r="1416" spans="1:23" ht="13.2" x14ac:dyDescent="0.25">
      <c r="A1416" s="122"/>
      <c r="B1416" s="46"/>
      <c r="C1416" s="47"/>
      <c r="D1416" s="47"/>
      <c r="E1416" s="49"/>
      <c r="F1416" s="49"/>
      <c r="G1416" s="49"/>
      <c r="H1416" s="49"/>
      <c r="I1416" s="49"/>
      <c r="J1416" s="49"/>
      <c r="K1416" s="49"/>
      <c r="L1416" s="49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  <c r="W1416" s="49"/>
    </row>
    <row r="1417" spans="1:23" ht="13.2" x14ac:dyDescent="0.25">
      <c r="A1417" s="122"/>
      <c r="B1417" s="46"/>
      <c r="C1417" s="47"/>
      <c r="D1417" s="47"/>
      <c r="E1417" s="49"/>
      <c r="F1417" s="49"/>
      <c r="G1417" s="49"/>
      <c r="H1417" s="49"/>
      <c r="I1417" s="49"/>
      <c r="J1417" s="49"/>
      <c r="K1417" s="49"/>
      <c r="L1417" s="49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  <c r="W1417" s="49"/>
    </row>
    <row r="1418" spans="1:23" ht="13.2" x14ac:dyDescent="0.25">
      <c r="A1418" s="122"/>
      <c r="B1418" s="46"/>
      <c r="C1418" s="47"/>
      <c r="D1418" s="47"/>
      <c r="E1418" s="49"/>
      <c r="F1418" s="49"/>
      <c r="G1418" s="49"/>
      <c r="H1418" s="49"/>
      <c r="I1418" s="49"/>
      <c r="J1418" s="49"/>
      <c r="K1418" s="49"/>
      <c r="L1418" s="49"/>
      <c r="M1418" s="49"/>
      <c r="N1418" s="49"/>
      <c r="O1418" s="49"/>
      <c r="P1418" s="49"/>
      <c r="Q1418" s="49"/>
      <c r="R1418" s="49"/>
      <c r="S1418" s="49"/>
      <c r="T1418" s="49"/>
      <c r="U1418" s="49"/>
      <c r="V1418" s="49"/>
      <c r="W1418" s="49"/>
    </row>
    <row r="1419" spans="1:23" ht="13.2" x14ac:dyDescent="0.25">
      <c r="A1419" s="122"/>
      <c r="B1419" s="46"/>
      <c r="C1419" s="47"/>
      <c r="D1419" s="47"/>
      <c r="E1419" s="49"/>
      <c r="F1419" s="49"/>
      <c r="G1419" s="49"/>
      <c r="H1419" s="49"/>
      <c r="I1419" s="49"/>
      <c r="J1419" s="49"/>
      <c r="K1419" s="49"/>
      <c r="L1419" s="49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  <c r="W1419" s="49"/>
    </row>
    <row r="1420" spans="1:23" ht="13.2" x14ac:dyDescent="0.25">
      <c r="A1420" s="122"/>
      <c r="B1420" s="46"/>
      <c r="C1420" s="47"/>
      <c r="D1420" s="47"/>
      <c r="E1420" s="49"/>
      <c r="F1420" s="49"/>
      <c r="G1420" s="49"/>
      <c r="H1420" s="49"/>
      <c r="I1420" s="49"/>
      <c r="J1420" s="49"/>
      <c r="K1420" s="49"/>
      <c r="L1420" s="49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  <c r="W1420" s="49"/>
    </row>
    <row r="1421" spans="1:23" ht="13.2" x14ac:dyDescent="0.25">
      <c r="A1421" s="122"/>
      <c r="B1421" s="46"/>
      <c r="C1421" s="47"/>
      <c r="D1421" s="47"/>
      <c r="E1421" s="49"/>
      <c r="F1421" s="49"/>
      <c r="G1421" s="49"/>
      <c r="H1421" s="49"/>
      <c r="I1421" s="49"/>
      <c r="J1421" s="49"/>
      <c r="K1421" s="49"/>
      <c r="L1421" s="49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  <c r="W1421" s="49"/>
    </row>
    <row r="1422" spans="1:23" ht="13.2" x14ac:dyDescent="0.25">
      <c r="A1422" s="122"/>
      <c r="B1422" s="46"/>
      <c r="C1422" s="47"/>
      <c r="D1422" s="47"/>
      <c r="E1422" s="49"/>
      <c r="F1422" s="49"/>
      <c r="G1422" s="49"/>
      <c r="H1422" s="49"/>
      <c r="I1422" s="49"/>
      <c r="J1422" s="49"/>
      <c r="K1422" s="49"/>
      <c r="L1422" s="49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  <c r="W1422" s="49"/>
    </row>
    <row r="1423" spans="1:23" ht="13.2" x14ac:dyDescent="0.25">
      <c r="A1423" s="122"/>
      <c r="B1423" s="46"/>
      <c r="C1423" s="47"/>
      <c r="D1423" s="47"/>
      <c r="E1423" s="49"/>
      <c r="F1423" s="49"/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49"/>
    </row>
    <row r="1424" spans="1:23" ht="13.2" x14ac:dyDescent="0.25">
      <c r="A1424" s="122"/>
      <c r="B1424" s="46"/>
      <c r="C1424" s="47"/>
      <c r="D1424" s="47"/>
      <c r="E1424" s="49"/>
      <c r="F1424" s="49"/>
      <c r="G1424" s="49"/>
      <c r="H1424" s="49"/>
      <c r="I1424" s="49"/>
      <c r="J1424" s="49"/>
      <c r="K1424" s="49"/>
      <c r="L1424" s="49"/>
      <c r="M1424" s="49"/>
      <c r="N1424" s="49"/>
      <c r="O1424" s="49"/>
      <c r="P1424" s="49"/>
      <c r="Q1424" s="49"/>
      <c r="R1424" s="49"/>
      <c r="S1424" s="49"/>
      <c r="T1424" s="49"/>
      <c r="U1424" s="49"/>
      <c r="V1424" s="49"/>
      <c r="W1424" s="49"/>
    </row>
    <row r="1425" spans="1:23" ht="13.2" x14ac:dyDescent="0.25">
      <c r="A1425" s="122"/>
      <c r="B1425" s="46"/>
      <c r="C1425" s="47"/>
      <c r="D1425" s="47"/>
      <c r="E1425" s="49"/>
      <c r="F1425" s="49"/>
      <c r="G1425" s="49"/>
      <c r="H1425" s="49"/>
      <c r="I1425" s="49"/>
      <c r="J1425" s="49"/>
      <c r="K1425" s="49"/>
      <c r="L1425" s="49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  <c r="W1425" s="49"/>
    </row>
    <row r="1426" spans="1:23" ht="13.2" x14ac:dyDescent="0.25">
      <c r="A1426" s="122"/>
      <c r="B1426" s="46"/>
      <c r="C1426" s="47"/>
      <c r="D1426" s="47"/>
      <c r="E1426" s="49"/>
      <c r="F1426" s="49"/>
      <c r="G1426" s="49"/>
      <c r="H1426" s="49"/>
      <c r="I1426" s="49"/>
      <c r="J1426" s="49"/>
      <c r="K1426" s="49"/>
      <c r="L1426" s="49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  <c r="W1426" s="49"/>
    </row>
    <row r="1427" spans="1:23" ht="13.2" x14ac:dyDescent="0.25">
      <c r="A1427" s="122"/>
      <c r="B1427" s="46"/>
      <c r="C1427" s="47"/>
      <c r="D1427" s="47"/>
      <c r="E1427" s="49"/>
      <c r="F1427" s="49"/>
      <c r="G1427" s="49"/>
      <c r="H1427" s="49"/>
      <c r="I1427" s="49"/>
      <c r="J1427" s="49"/>
      <c r="K1427" s="49"/>
      <c r="L1427" s="49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  <c r="W1427" s="49"/>
    </row>
    <row r="1428" spans="1:23" ht="13.2" x14ac:dyDescent="0.25">
      <c r="A1428" s="122"/>
      <c r="B1428" s="46"/>
      <c r="C1428" s="47"/>
      <c r="D1428" s="47"/>
      <c r="E1428" s="49"/>
      <c r="F1428" s="49"/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</row>
    <row r="1429" spans="1:23" ht="13.2" x14ac:dyDescent="0.25">
      <c r="A1429" s="122"/>
      <c r="B1429" s="46"/>
      <c r="C1429" s="47"/>
      <c r="D1429" s="47"/>
      <c r="E1429" s="49"/>
      <c r="F1429" s="49"/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49"/>
    </row>
    <row r="1430" spans="1:23" ht="13.2" x14ac:dyDescent="0.25">
      <c r="A1430" s="122"/>
      <c r="B1430" s="46"/>
      <c r="C1430" s="47"/>
      <c r="D1430" s="47"/>
      <c r="E1430" s="49"/>
      <c r="F1430" s="49"/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  <c r="W1430" s="49"/>
    </row>
    <row r="1431" spans="1:23" ht="13.2" x14ac:dyDescent="0.25">
      <c r="A1431" s="122"/>
      <c r="B1431" s="46"/>
      <c r="C1431" s="47"/>
      <c r="D1431" s="47"/>
      <c r="E1431" s="49"/>
      <c r="F1431" s="49"/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</row>
    <row r="1432" spans="1:23" ht="13.2" x14ac:dyDescent="0.25">
      <c r="A1432" s="122"/>
      <c r="B1432" s="46"/>
      <c r="C1432" s="47"/>
      <c r="D1432" s="47"/>
      <c r="E1432" s="49"/>
      <c r="F1432" s="49"/>
      <c r="G1432" s="49"/>
      <c r="H1432" s="49"/>
      <c r="I1432" s="49"/>
      <c r="J1432" s="49"/>
      <c r="K1432" s="49"/>
      <c r="L1432" s="49"/>
      <c r="M1432" s="49"/>
      <c r="N1432" s="49"/>
      <c r="O1432" s="49"/>
      <c r="P1432" s="49"/>
      <c r="Q1432" s="49"/>
      <c r="R1432" s="49"/>
      <c r="S1432" s="49"/>
      <c r="T1432" s="49"/>
      <c r="U1432" s="49"/>
      <c r="V1432" s="49"/>
      <c r="W1432" s="49"/>
    </row>
    <row r="1433" spans="1:23" ht="13.2" x14ac:dyDescent="0.25">
      <c r="A1433" s="122"/>
      <c r="B1433" s="46"/>
      <c r="C1433" s="47"/>
      <c r="D1433" s="47"/>
      <c r="E1433" s="49"/>
      <c r="F1433" s="49"/>
      <c r="G1433" s="49"/>
      <c r="H1433" s="49"/>
      <c r="I1433" s="49"/>
      <c r="J1433" s="49"/>
      <c r="K1433" s="49"/>
      <c r="L1433" s="49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  <c r="W1433" s="49"/>
    </row>
    <row r="1434" spans="1:23" ht="13.2" x14ac:dyDescent="0.25">
      <c r="A1434" s="122"/>
      <c r="B1434" s="46"/>
      <c r="C1434" s="47"/>
      <c r="D1434" s="47"/>
      <c r="E1434" s="49"/>
      <c r="F1434" s="49"/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  <c r="W1434" s="49"/>
    </row>
    <row r="1435" spans="1:23" ht="13.2" x14ac:dyDescent="0.25">
      <c r="A1435" s="122"/>
      <c r="B1435" s="46"/>
      <c r="C1435" s="47"/>
      <c r="D1435" s="47"/>
      <c r="E1435" s="49"/>
      <c r="F1435" s="49"/>
      <c r="G1435" s="49"/>
      <c r="H1435" s="49"/>
      <c r="I1435" s="49"/>
      <c r="J1435" s="49"/>
      <c r="K1435" s="49"/>
      <c r="L1435" s="49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  <c r="W1435" s="49"/>
    </row>
    <row r="1436" spans="1:23" ht="13.2" x14ac:dyDescent="0.25">
      <c r="A1436" s="122"/>
      <c r="B1436" s="46"/>
      <c r="C1436" s="47"/>
      <c r="D1436" s="47"/>
      <c r="E1436" s="49"/>
      <c r="F1436" s="49"/>
      <c r="G1436" s="49"/>
      <c r="H1436" s="49"/>
      <c r="I1436" s="49"/>
      <c r="J1436" s="49"/>
      <c r="K1436" s="49"/>
      <c r="L1436" s="49"/>
      <c r="M1436" s="49"/>
      <c r="N1436" s="49"/>
      <c r="O1436" s="49"/>
      <c r="P1436" s="49"/>
      <c r="Q1436" s="49"/>
      <c r="R1436" s="49"/>
      <c r="S1436" s="49"/>
      <c r="T1436" s="49"/>
      <c r="U1436" s="49"/>
      <c r="V1436" s="49"/>
      <c r="W1436" s="49"/>
    </row>
    <row r="1437" spans="1:23" ht="13.2" x14ac:dyDescent="0.25">
      <c r="A1437" s="122"/>
      <c r="B1437" s="46"/>
      <c r="C1437" s="47"/>
      <c r="D1437" s="47"/>
      <c r="E1437" s="49"/>
      <c r="F1437" s="49"/>
      <c r="G1437" s="49"/>
      <c r="H1437" s="49"/>
      <c r="I1437" s="49"/>
      <c r="J1437" s="49"/>
      <c r="K1437" s="49"/>
      <c r="L1437" s="49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  <c r="W1437" s="49"/>
    </row>
    <row r="1438" spans="1:23" ht="13.2" x14ac:dyDescent="0.25">
      <c r="A1438" s="122"/>
      <c r="B1438" s="46"/>
      <c r="C1438" s="47"/>
      <c r="D1438" s="47"/>
      <c r="E1438" s="49"/>
      <c r="F1438" s="49"/>
      <c r="G1438" s="49"/>
      <c r="H1438" s="49"/>
      <c r="I1438" s="49"/>
      <c r="J1438" s="49"/>
      <c r="K1438" s="49"/>
      <c r="L1438" s="49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  <c r="W1438" s="49"/>
    </row>
    <row r="1439" spans="1:23" ht="13.2" x14ac:dyDescent="0.25">
      <c r="A1439" s="122"/>
      <c r="B1439" s="46"/>
      <c r="C1439" s="47"/>
      <c r="D1439" s="47"/>
      <c r="E1439" s="49"/>
      <c r="F1439" s="49"/>
      <c r="G1439" s="49"/>
      <c r="H1439" s="49"/>
      <c r="I1439" s="49"/>
      <c r="J1439" s="49"/>
      <c r="K1439" s="49"/>
      <c r="L1439" s="49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  <c r="W1439" s="49"/>
    </row>
    <row r="1440" spans="1:23" ht="13.2" x14ac:dyDescent="0.25">
      <c r="A1440" s="122"/>
      <c r="B1440" s="46"/>
      <c r="C1440" s="47"/>
      <c r="D1440" s="47"/>
      <c r="E1440" s="49"/>
      <c r="F1440" s="49"/>
      <c r="G1440" s="49"/>
      <c r="H1440" s="49"/>
      <c r="I1440" s="49"/>
      <c r="J1440" s="49"/>
      <c r="K1440" s="49"/>
      <c r="L1440" s="49"/>
      <c r="M1440" s="49"/>
      <c r="N1440" s="49"/>
      <c r="O1440" s="49"/>
      <c r="P1440" s="49"/>
      <c r="Q1440" s="49"/>
      <c r="R1440" s="49"/>
      <c r="S1440" s="49"/>
      <c r="T1440" s="49"/>
      <c r="U1440" s="49"/>
      <c r="V1440" s="49"/>
      <c r="W1440" s="49"/>
    </row>
    <row r="1441" spans="1:23" ht="13.2" x14ac:dyDescent="0.25">
      <c r="A1441" s="122"/>
      <c r="B1441" s="46"/>
      <c r="C1441" s="47"/>
      <c r="D1441" s="47"/>
      <c r="E1441" s="49"/>
      <c r="F1441" s="49"/>
      <c r="G1441" s="49"/>
      <c r="H1441" s="49"/>
      <c r="I1441" s="49"/>
      <c r="J1441" s="49"/>
      <c r="K1441" s="49"/>
      <c r="L1441" s="49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  <c r="W1441" s="49"/>
    </row>
    <row r="1442" spans="1:23" ht="13.2" x14ac:dyDescent="0.25">
      <c r="A1442" s="122"/>
      <c r="B1442" s="46"/>
      <c r="C1442" s="47"/>
      <c r="D1442" s="47"/>
      <c r="E1442" s="49"/>
      <c r="F1442" s="49"/>
      <c r="G1442" s="49"/>
      <c r="H1442" s="49"/>
      <c r="I1442" s="49"/>
      <c r="J1442" s="49"/>
      <c r="K1442" s="49"/>
      <c r="L1442" s="49"/>
      <c r="M1442" s="49"/>
      <c r="N1442" s="49"/>
      <c r="O1442" s="49"/>
      <c r="P1442" s="49"/>
      <c r="Q1442" s="49"/>
      <c r="R1442" s="49"/>
      <c r="S1442" s="49"/>
      <c r="T1442" s="49"/>
      <c r="U1442" s="49"/>
      <c r="V1442" s="49"/>
      <c r="W1442" s="49"/>
    </row>
    <row r="1443" spans="1:23" ht="13.2" x14ac:dyDescent="0.25">
      <c r="A1443" s="122"/>
      <c r="B1443" s="46"/>
      <c r="C1443" s="47"/>
      <c r="D1443" s="47"/>
      <c r="E1443" s="49"/>
      <c r="F1443" s="49"/>
      <c r="G1443" s="49"/>
      <c r="H1443" s="49"/>
      <c r="I1443" s="49"/>
      <c r="J1443" s="49"/>
      <c r="K1443" s="49"/>
      <c r="L1443" s="49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  <c r="W1443" s="49"/>
    </row>
    <row r="1444" spans="1:23" ht="13.2" x14ac:dyDescent="0.25">
      <c r="A1444" s="122"/>
      <c r="B1444" s="46"/>
      <c r="C1444" s="47"/>
      <c r="D1444" s="47"/>
      <c r="E1444" s="49"/>
      <c r="F1444" s="49"/>
      <c r="G1444" s="49"/>
      <c r="H1444" s="49"/>
      <c r="I1444" s="49"/>
      <c r="J1444" s="49"/>
      <c r="K1444" s="49"/>
      <c r="L1444" s="49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  <c r="W1444" s="49"/>
    </row>
    <row r="1445" spans="1:23" ht="13.2" x14ac:dyDescent="0.25">
      <c r="A1445" s="122"/>
      <c r="B1445" s="46"/>
      <c r="C1445" s="47"/>
      <c r="D1445" s="47"/>
      <c r="E1445" s="49"/>
      <c r="F1445" s="49"/>
      <c r="G1445" s="49"/>
      <c r="H1445" s="49"/>
      <c r="I1445" s="49"/>
      <c r="J1445" s="49"/>
      <c r="K1445" s="49"/>
      <c r="L1445" s="49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  <c r="W1445" s="49"/>
    </row>
    <row r="1446" spans="1:23" ht="13.2" x14ac:dyDescent="0.25">
      <c r="A1446" s="122"/>
      <c r="B1446" s="46"/>
      <c r="C1446" s="47"/>
      <c r="D1446" s="47"/>
      <c r="E1446" s="49"/>
      <c r="F1446" s="49"/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  <c r="W1446" s="49"/>
    </row>
    <row r="1447" spans="1:23" ht="13.2" x14ac:dyDescent="0.25">
      <c r="A1447" s="122"/>
      <c r="B1447" s="46"/>
      <c r="C1447" s="47"/>
      <c r="D1447" s="47"/>
      <c r="E1447" s="49"/>
      <c r="F1447" s="49"/>
      <c r="G1447" s="49"/>
      <c r="H1447" s="49"/>
      <c r="I1447" s="49"/>
      <c r="J1447" s="49"/>
      <c r="K1447" s="49"/>
      <c r="L1447" s="49"/>
      <c r="M1447" s="49"/>
      <c r="N1447" s="49"/>
      <c r="O1447" s="49"/>
      <c r="P1447" s="49"/>
      <c r="Q1447" s="49"/>
      <c r="R1447" s="49"/>
      <c r="S1447" s="49"/>
      <c r="T1447" s="49"/>
      <c r="U1447" s="49"/>
      <c r="V1447" s="49"/>
      <c r="W1447" s="49"/>
    </row>
    <row r="1448" spans="1:23" ht="13.2" x14ac:dyDescent="0.25">
      <c r="A1448" s="122"/>
      <c r="B1448" s="46"/>
      <c r="C1448" s="47"/>
      <c r="D1448" s="47"/>
      <c r="E1448" s="49"/>
      <c r="F1448" s="49"/>
      <c r="G1448" s="49"/>
      <c r="H1448" s="49"/>
      <c r="I1448" s="49"/>
      <c r="J1448" s="49"/>
      <c r="K1448" s="49"/>
      <c r="L1448" s="49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  <c r="W1448" s="49"/>
    </row>
    <row r="1449" spans="1:23" ht="13.2" x14ac:dyDescent="0.25">
      <c r="A1449" s="122"/>
      <c r="B1449" s="46"/>
      <c r="C1449" s="47"/>
      <c r="D1449" s="47"/>
      <c r="E1449" s="49"/>
      <c r="F1449" s="49"/>
      <c r="G1449" s="49"/>
      <c r="H1449" s="49"/>
      <c r="I1449" s="49"/>
      <c r="J1449" s="49"/>
      <c r="K1449" s="49"/>
      <c r="L1449" s="49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  <c r="W1449" s="49"/>
    </row>
    <row r="1450" spans="1:23" ht="13.2" x14ac:dyDescent="0.25">
      <c r="A1450" s="122"/>
      <c r="B1450" s="46"/>
      <c r="C1450" s="47"/>
      <c r="D1450" s="47"/>
      <c r="E1450" s="49"/>
      <c r="F1450" s="49"/>
      <c r="G1450" s="49"/>
      <c r="H1450" s="49"/>
      <c r="I1450" s="49"/>
      <c r="J1450" s="49"/>
      <c r="K1450" s="49"/>
      <c r="L1450" s="49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  <c r="W1450" s="49"/>
    </row>
    <row r="1451" spans="1:23" ht="13.2" x14ac:dyDescent="0.25">
      <c r="A1451" s="122"/>
      <c r="B1451" s="46"/>
      <c r="C1451" s="47"/>
      <c r="D1451" s="47"/>
      <c r="E1451" s="49"/>
      <c r="F1451" s="49"/>
      <c r="G1451" s="49"/>
      <c r="H1451" s="49"/>
      <c r="I1451" s="49"/>
      <c r="J1451" s="49"/>
      <c r="K1451" s="49"/>
      <c r="L1451" s="49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  <c r="W1451" s="49"/>
    </row>
    <row r="1452" spans="1:23" ht="13.2" x14ac:dyDescent="0.25">
      <c r="A1452" s="122"/>
      <c r="B1452" s="46"/>
      <c r="C1452" s="47"/>
      <c r="D1452" s="47"/>
      <c r="E1452" s="49"/>
      <c r="F1452" s="49"/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</row>
    <row r="1453" spans="1:23" ht="13.2" x14ac:dyDescent="0.25">
      <c r="A1453" s="122"/>
      <c r="B1453" s="46"/>
      <c r="C1453" s="47"/>
      <c r="D1453" s="47"/>
      <c r="E1453" s="49"/>
      <c r="F1453" s="49"/>
      <c r="G1453" s="49"/>
      <c r="H1453" s="49"/>
      <c r="I1453" s="49"/>
      <c r="J1453" s="49"/>
      <c r="K1453" s="49"/>
      <c r="L1453" s="49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  <c r="W1453" s="49"/>
    </row>
    <row r="1454" spans="1:23" ht="13.2" x14ac:dyDescent="0.25">
      <c r="A1454" s="122"/>
      <c r="B1454" s="46"/>
      <c r="C1454" s="47"/>
      <c r="D1454" s="47"/>
      <c r="E1454" s="49"/>
      <c r="F1454" s="49"/>
      <c r="G1454" s="49"/>
      <c r="H1454" s="49"/>
      <c r="I1454" s="49"/>
      <c r="J1454" s="49"/>
      <c r="K1454" s="49"/>
      <c r="L1454" s="49"/>
      <c r="M1454" s="49"/>
      <c r="N1454" s="49"/>
      <c r="O1454" s="49"/>
      <c r="P1454" s="49"/>
      <c r="Q1454" s="49"/>
      <c r="R1454" s="49"/>
      <c r="S1454" s="49"/>
      <c r="T1454" s="49"/>
      <c r="U1454" s="49"/>
      <c r="V1454" s="49"/>
      <c r="W1454" s="49"/>
    </row>
    <row r="1455" spans="1:23" ht="13.2" x14ac:dyDescent="0.25">
      <c r="A1455" s="122"/>
      <c r="B1455" s="46"/>
      <c r="C1455" s="47"/>
      <c r="D1455" s="47"/>
      <c r="E1455" s="49"/>
      <c r="F1455" s="49"/>
      <c r="G1455" s="49"/>
      <c r="H1455" s="49"/>
      <c r="I1455" s="49"/>
      <c r="J1455" s="49"/>
      <c r="K1455" s="49"/>
      <c r="L1455" s="49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  <c r="W1455" s="49"/>
    </row>
    <row r="1456" spans="1:23" ht="13.2" x14ac:dyDescent="0.25">
      <c r="A1456" s="122"/>
      <c r="B1456" s="46"/>
      <c r="C1456" s="47"/>
      <c r="D1456" s="47"/>
      <c r="E1456" s="49"/>
      <c r="F1456" s="49"/>
      <c r="G1456" s="49"/>
      <c r="H1456" s="49"/>
      <c r="I1456" s="49"/>
      <c r="J1456" s="49"/>
      <c r="K1456" s="49"/>
      <c r="L1456" s="49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  <c r="W1456" s="49"/>
    </row>
    <row r="1457" spans="1:23" ht="13.2" x14ac:dyDescent="0.25">
      <c r="A1457" s="122"/>
      <c r="B1457" s="46"/>
      <c r="C1457" s="47"/>
      <c r="D1457" s="47"/>
      <c r="E1457" s="49"/>
      <c r="F1457" s="49"/>
      <c r="G1457" s="49"/>
      <c r="H1457" s="49"/>
      <c r="I1457" s="49"/>
      <c r="J1457" s="49"/>
      <c r="K1457" s="49"/>
      <c r="L1457" s="49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  <c r="W1457" s="49"/>
    </row>
    <row r="1458" spans="1:23" ht="13.2" x14ac:dyDescent="0.25">
      <c r="A1458" s="122"/>
      <c r="B1458" s="46"/>
      <c r="C1458" s="47"/>
      <c r="D1458" s="47"/>
      <c r="E1458" s="49"/>
      <c r="F1458" s="49"/>
      <c r="G1458" s="49"/>
      <c r="H1458" s="49"/>
      <c r="I1458" s="49"/>
      <c r="J1458" s="49"/>
      <c r="K1458" s="49"/>
      <c r="L1458" s="49"/>
      <c r="M1458" s="49"/>
      <c r="N1458" s="49"/>
      <c r="O1458" s="49"/>
      <c r="P1458" s="49"/>
      <c r="Q1458" s="49"/>
      <c r="R1458" s="49"/>
      <c r="S1458" s="49"/>
      <c r="T1458" s="49"/>
      <c r="U1458" s="49"/>
      <c r="V1458" s="49"/>
      <c r="W1458" s="49"/>
    </row>
    <row r="1459" spans="1:23" ht="13.2" x14ac:dyDescent="0.25">
      <c r="A1459" s="122"/>
      <c r="B1459" s="46"/>
      <c r="C1459" s="47"/>
      <c r="D1459" s="47"/>
      <c r="E1459" s="49"/>
      <c r="F1459" s="49"/>
      <c r="G1459" s="49"/>
      <c r="H1459" s="49"/>
      <c r="I1459" s="49"/>
      <c r="J1459" s="49"/>
      <c r="K1459" s="49"/>
      <c r="L1459" s="49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  <c r="W1459" s="49"/>
    </row>
    <row r="1460" spans="1:23" ht="13.2" x14ac:dyDescent="0.25">
      <c r="A1460" s="122"/>
      <c r="B1460" s="46"/>
      <c r="C1460" s="47"/>
      <c r="D1460" s="47"/>
      <c r="E1460" s="49"/>
      <c r="F1460" s="49"/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</row>
    <row r="1461" spans="1:23" ht="13.2" x14ac:dyDescent="0.25">
      <c r="A1461" s="122"/>
      <c r="B1461" s="46"/>
      <c r="C1461" s="47"/>
      <c r="D1461" s="47"/>
      <c r="E1461" s="49"/>
      <c r="F1461" s="49"/>
      <c r="G1461" s="49"/>
      <c r="H1461" s="49"/>
      <c r="I1461" s="49"/>
      <c r="J1461" s="49"/>
      <c r="K1461" s="49"/>
      <c r="L1461" s="49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  <c r="W1461" s="49"/>
    </row>
    <row r="1462" spans="1:23" ht="13.2" x14ac:dyDescent="0.25">
      <c r="A1462" s="122"/>
      <c r="B1462" s="46"/>
      <c r="C1462" s="47"/>
      <c r="D1462" s="47"/>
      <c r="E1462" s="49"/>
      <c r="F1462" s="49"/>
      <c r="G1462" s="49"/>
      <c r="H1462" s="49"/>
      <c r="I1462" s="49"/>
      <c r="J1462" s="49"/>
      <c r="K1462" s="49"/>
      <c r="L1462" s="49"/>
      <c r="M1462" s="49"/>
      <c r="N1462" s="49"/>
      <c r="O1462" s="49"/>
      <c r="P1462" s="49"/>
      <c r="Q1462" s="49"/>
      <c r="R1462" s="49"/>
      <c r="S1462" s="49"/>
      <c r="T1462" s="49"/>
      <c r="U1462" s="49"/>
      <c r="V1462" s="49"/>
      <c r="W1462" s="49"/>
    </row>
    <row r="1463" spans="1:23" ht="13.2" x14ac:dyDescent="0.25">
      <c r="A1463" s="122"/>
      <c r="B1463" s="46"/>
      <c r="C1463" s="47"/>
      <c r="D1463" s="47"/>
      <c r="E1463" s="49"/>
      <c r="F1463" s="49"/>
      <c r="G1463" s="49"/>
      <c r="H1463" s="49"/>
      <c r="I1463" s="49"/>
      <c r="J1463" s="49"/>
      <c r="K1463" s="49"/>
      <c r="L1463" s="49"/>
      <c r="M1463" s="49"/>
      <c r="N1463" s="49"/>
      <c r="O1463" s="49"/>
      <c r="P1463" s="49"/>
      <c r="Q1463" s="49"/>
      <c r="R1463" s="49"/>
      <c r="S1463" s="49"/>
      <c r="T1463" s="49"/>
      <c r="U1463" s="49"/>
      <c r="V1463" s="49"/>
      <c r="W1463" s="49"/>
    </row>
    <row r="1464" spans="1:23" ht="13.2" x14ac:dyDescent="0.25">
      <c r="A1464" s="122"/>
      <c r="B1464" s="46"/>
      <c r="C1464" s="47"/>
      <c r="D1464" s="47"/>
      <c r="E1464" s="49"/>
      <c r="F1464" s="49"/>
      <c r="G1464" s="49"/>
      <c r="H1464" s="49"/>
      <c r="I1464" s="49"/>
      <c r="J1464" s="49"/>
      <c r="K1464" s="49"/>
      <c r="L1464" s="49"/>
      <c r="M1464" s="49"/>
      <c r="N1464" s="49"/>
      <c r="O1464" s="49"/>
      <c r="P1464" s="49"/>
      <c r="Q1464" s="49"/>
      <c r="R1464" s="49"/>
      <c r="S1464" s="49"/>
      <c r="T1464" s="49"/>
      <c r="U1464" s="49"/>
      <c r="V1464" s="49"/>
      <c r="W1464" s="49"/>
    </row>
    <row r="1465" spans="1:23" ht="13.2" x14ac:dyDescent="0.25">
      <c r="A1465" s="122"/>
      <c r="B1465" s="46"/>
      <c r="C1465" s="47"/>
      <c r="D1465" s="47"/>
      <c r="E1465" s="49"/>
      <c r="F1465" s="49"/>
      <c r="G1465" s="49"/>
      <c r="H1465" s="49"/>
      <c r="I1465" s="49"/>
      <c r="J1465" s="49"/>
      <c r="K1465" s="49"/>
      <c r="L1465" s="49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  <c r="W1465" s="49"/>
    </row>
    <row r="1466" spans="1:23" ht="13.2" x14ac:dyDescent="0.25">
      <c r="A1466" s="122"/>
      <c r="B1466" s="46"/>
      <c r="C1466" s="47"/>
      <c r="D1466" s="47"/>
      <c r="E1466" s="49"/>
      <c r="F1466" s="49"/>
      <c r="G1466" s="49"/>
      <c r="H1466" s="49"/>
      <c r="I1466" s="49"/>
      <c r="J1466" s="49"/>
      <c r="K1466" s="49"/>
      <c r="L1466" s="49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  <c r="W1466" s="49"/>
    </row>
    <row r="1467" spans="1:23" ht="13.2" x14ac:dyDescent="0.25">
      <c r="A1467" s="122"/>
      <c r="B1467" s="46"/>
      <c r="C1467" s="47"/>
      <c r="D1467" s="47"/>
      <c r="E1467" s="49"/>
      <c r="F1467" s="49"/>
      <c r="G1467" s="49"/>
      <c r="H1467" s="49"/>
      <c r="I1467" s="49"/>
      <c r="J1467" s="49"/>
      <c r="K1467" s="49"/>
      <c r="L1467" s="49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  <c r="W1467" s="49"/>
    </row>
    <row r="1468" spans="1:23" ht="13.2" x14ac:dyDescent="0.25">
      <c r="A1468" s="122"/>
      <c r="B1468" s="46"/>
      <c r="C1468" s="47"/>
      <c r="D1468" s="47"/>
      <c r="E1468" s="49"/>
      <c r="F1468" s="49"/>
      <c r="G1468" s="49"/>
      <c r="H1468" s="49"/>
      <c r="I1468" s="49"/>
      <c r="J1468" s="49"/>
      <c r="K1468" s="49"/>
      <c r="L1468" s="49"/>
      <c r="M1468" s="49"/>
      <c r="N1468" s="49"/>
      <c r="O1468" s="49"/>
      <c r="P1468" s="49"/>
      <c r="Q1468" s="49"/>
      <c r="R1468" s="49"/>
      <c r="S1468" s="49"/>
      <c r="T1468" s="49"/>
      <c r="U1468" s="49"/>
      <c r="V1468" s="49"/>
      <c r="W1468" s="49"/>
    </row>
    <row r="1469" spans="1:23" ht="13.2" x14ac:dyDescent="0.25">
      <c r="A1469" s="122"/>
      <c r="B1469" s="46"/>
      <c r="C1469" s="47"/>
      <c r="D1469" s="47"/>
      <c r="E1469" s="49"/>
      <c r="F1469" s="49"/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49"/>
    </row>
    <row r="1470" spans="1:23" ht="13.2" x14ac:dyDescent="0.25">
      <c r="A1470" s="122"/>
      <c r="B1470" s="46"/>
      <c r="C1470" s="47"/>
      <c r="D1470" s="47"/>
      <c r="E1470" s="49"/>
      <c r="F1470" s="49"/>
      <c r="G1470" s="49"/>
      <c r="H1470" s="49"/>
      <c r="I1470" s="49"/>
      <c r="J1470" s="49"/>
      <c r="K1470" s="49"/>
      <c r="L1470" s="49"/>
      <c r="M1470" s="49"/>
      <c r="N1470" s="49"/>
      <c r="O1470" s="49"/>
      <c r="P1470" s="49"/>
      <c r="Q1470" s="49"/>
      <c r="R1470" s="49"/>
      <c r="S1470" s="49"/>
      <c r="T1470" s="49"/>
      <c r="U1470" s="49"/>
      <c r="V1470" s="49"/>
      <c r="W1470" s="49"/>
    </row>
    <row r="1471" spans="1:23" ht="13.2" x14ac:dyDescent="0.25">
      <c r="A1471" s="142"/>
      <c r="B1471" s="46"/>
      <c r="C1471" s="47"/>
      <c r="D1471" s="47"/>
      <c r="E1471" s="49"/>
      <c r="F1471" s="49"/>
      <c r="G1471" s="49"/>
      <c r="H1471" s="49"/>
      <c r="I1471" s="49"/>
      <c r="J1471" s="49"/>
      <c r="K1471" s="49"/>
      <c r="L1471" s="49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  <c r="W1471" s="49"/>
    </row>
    <row r="1472" spans="1:23" ht="13.2" x14ac:dyDescent="0.25">
      <c r="A1472" s="142"/>
      <c r="B1472" s="46"/>
      <c r="C1472" s="47"/>
      <c r="D1472" s="47"/>
      <c r="E1472" s="49"/>
      <c r="F1472" s="49"/>
      <c r="G1472" s="49"/>
      <c r="H1472" s="49"/>
      <c r="I1472" s="49"/>
      <c r="J1472" s="49"/>
      <c r="K1472" s="49"/>
      <c r="L1472" s="49"/>
      <c r="M1472" s="49"/>
      <c r="N1472" s="49"/>
      <c r="O1472" s="49"/>
      <c r="P1472" s="49"/>
      <c r="Q1472" s="49"/>
      <c r="R1472" s="49"/>
      <c r="S1472" s="49"/>
      <c r="T1472" s="49"/>
      <c r="U1472" s="49"/>
      <c r="V1472" s="49"/>
      <c r="W1472" s="49"/>
    </row>
    <row r="1473" spans="1:23" ht="13.2" x14ac:dyDescent="0.25">
      <c r="A1473" s="142"/>
      <c r="B1473" s="46"/>
      <c r="C1473" s="47"/>
      <c r="D1473" s="47"/>
      <c r="E1473" s="49"/>
      <c r="F1473" s="49"/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49"/>
    </row>
    <row r="1474" spans="1:23" ht="13.2" x14ac:dyDescent="0.25">
      <c r="A1474" s="142"/>
      <c r="B1474" s="46"/>
      <c r="C1474" s="47"/>
      <c r="D1474" s="47"/>
      <c r="E1474" s="49"/>
      <c r="F1474" s="49"/>
      <c r="G1474" s="49"/>
      <c r="H1474" s="49"/>
      <c r="I1474" s="49"/>
      <c r="J1474" s="49"/>
      <c r="K1474" s="49"/>
      <c r="L1474" s="49"/>
      <c r="M1474" s="49"/>
      <c r="N1474" s="49"/>
      <c r="O1474" s="49"/>
      <c r="P1474" s="49"/>
      <c r="Q1474" s="49"/>
      <c r="R1474" s="49"/>
      <c r="S1474" s="49"/>
      <c r="T1474" s="49"/>
      <c r="U1474" s="49"/>
      <c r="V1474" s="49"/>
      <c r="W1474" s="49"/>
    </row>
    <row r="1475" spans="1:23" ht="13.2" x14ac:dyDescent="0.25">
      <c r="A1475" s="142"/>
      <c r="B1475" s="46"/>
      <c r="C1475" s="47"/>
      <c r="D1475" s="47"/>
      <c r="E1475" s="49"/>
      <c r="F1475" s="49"/>
      <c r="G1475" s="49"/>
      <c r="H1475" s="49"/>
      <c r="I1475" s="49"/>
      <c r="J1475" s="49"/>
      <c r="K1475" s="49"/>
      <c r="L1475" s="49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  <c r="W1475" s="49"/>
    </row>
    <row r="1476" spans="1:23" ht="13.2" x14ac:dyDescent="0.25">
      <c r="A1476" s="142"/>
      <c r="B1476" s="46"/>
      <c r="C1476" s="47"/>
      <c r="D1476" s="47"/>
      <c r="E1476" s="49"/>
      <c r="F1476" s="49"/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</row>
    <row r="1477" spans="1:23" ht="13.2" x14ac:dyDescent="0.25">
      <c r="A1477" s="142"/>
      <c r="B1477" s="46"/>
      <c r="C1477" s="47"/>
      <c r="D1477" s="47"/>
      <c r="E1477" s="49"/>
      <c r="F1477" s="49"/>
      <c r="G1477" s="49"/>
      <c r="H1477" s="49"/>
      <c r="I1477" s="49"/>
      <c r="J1477" s="49"/>
      <c r="K1477" s="49"/>
      <c r="L1477" s="49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  <c r="W1477" s="49"/>
    </row>
    <row r="1478" spans="1:23" ht="13.2" x14ac:dyDescent="0.25">
      <c r="A1478" s="122"/>
      <c r="B1478" s="46"/>
      <c r="C1478" s="47"/>
      <c r="D1478" s="47"/>
      <c r="E1478" s="49"/>
      <c r="F1478" s="49"/>
      <c r="G1478" s="49"/>
      <c r="H1478" s="49"/>
      <c r="I1478" s="49"/>
      <c r="J1478" s="49"/>
      <c r="K1478" s="49"/>
      <c r="L1478" s="49"/>
      <c r="M1478" s="49"/>
      <c r="N1478" s="49"/>
      <c r="O1478" s="49"/>
      <c r="P1478" s="49"/>
      <c r="Q1478" s="49"/>
      <c r="R1478" s="49"/>
      <c r="S1478" s="49"/>
      <c r="T1478" s="49"/>
      <c r="U1478" s="49"/>
      <c r="V1478" s="49"/>
      <c r="W1478" s="49"/>
    </row>
    <row r="1479" spans="1:23" ht="13.2" x14ac:dyDescent="0.25">
      <c r="A1479" s="122"/>
      <c r="B1479" s="46"/>
      <c r="C1479" s="47"/>
      <c r="D1479" s="47"/>
      <c r="E1479" s="49"/>
      <c r="F1479" s="49"/>
      <c r="G1479" s="49"/>
      <c r="H1479" s="49"/>
      <c r="I1479" s="49"/>
      <c r="J1479" s="49"/>
      <c r="K1479" s="49"/>
      <c r="L1479" s="49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  <c r="W1479" s="49"/>
    </row>
    <row r="1480" spans="1:23" ht="13.2" x14ac:dyDescent="0.25">
      <c r="A1480" s="122"/>
      <c r="B1480" s="46"/>
      <c r="C1480" s="47"/>
      <c r="D1480" s="47"/>
      <c r="E1480" s="49"/>
      <c r="F1480" s="49"/>
      <c r="G1480" s="49"/>
      <c r="H1480" s="49"/>
      <c r="I1480" s="49"/>
      <c r="J1480" s="49"/>
      <c r="K1480" s="49"/>
      <c r="L1480" s="49"/>
      <c r="M1480" s="49"/>
      <c r="N1480" s="49"/>
      <c r="O1480" s="49"/>
      <c r="P1480" s="49"/>
      <c r="Q1480" s="49"/>
      <c r="R1480" s="49"/>
      <c r="S1480" s="49"/>
      <c r="T1480" s="49"/>
      <c r="U1480" s="49"/>
      <c r="V1480" s="49"/>
      <c r="W1480" s="49"/>
    </row>
    <row r="1481" spans="1:23" ht="13.2" x14ac:dyDescent="0.25">
      <c r="A1481" s="122"/>
      <c r="B1481" s="46"/>
      <c r="C1481" s="47"/>
      <c r="D1481" s="47"/>
      <c r="E1481" s="49"/>
      <c r="F1481" s="49"/>
      <c r="G1481" s="49"/>
      <c r="H1481" s="49"/>
      <c r="I1481" s="49"/>
      <c r="J1481" s="49"/>
      <c r="K1481" s="49"/>
      <c r="L1481" s="49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  <c r="W1481" s="49"/>
    </row>
    <row r="1482" spans="1:23" ht="13.2" x14ac:dyDescent="0.25">
      <c r="A1482" s="122"/>
      <c r="B1482" s="46"/>
      <c r="C1482" s="47"/>
      <c r="D1482" s="47"/>
      <c r="E1482" s="49"/>
      <c r="F1482" s="49"/>
      <c r="G1482" s="49"/>
      <c r="H1482" s="49"/>
      <c r="I1482" s="49"/>
      <c r="J1482" s="49"/>
      <c r="K1482" s="49"/>
      <c r="L1482" s="49"/>
      <c r="M1482" s="49"/>
      <c r="N1482" s="49"/>
      <c r="O1482" s="49"/>
      <c r="P1482" s="49"/>
      <c r="Q1482" s="49"/>
      <c r="R1482" s="49"/>
      <c r="S1482" s="49"/>
      <c r="T1482" s="49"/>
      <c r="U1482" s="49"/>
      <c r="V1482" s="49"/>
      <c r="W1482" s="49"/>
    </row>
    <row r="1483" spans="1:23" ht="13.2" x14ac:dyDescent="0.25">
      <c r="A1483" s="122"/>
      <c r="B1483" s="46"/>
      <c r="C1483" s="47"/>
      <c r="D1483" s="47"/>
      <c r="E1483" s="49"/>
      <c r="F1483" s="49"/>
      <c r="G1483" s="49"/>
      <c r="H1483" s="49"/>
      <c r="I1483" s="49"/>
      <c r="J1483" s="49"/>
      <c r="K1483" s="49"/>
      <c r="L1483" s="49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  <c r="W1483" s="49"/>
    </row>
    <row r="1484" spans="1:23" ht="13.2" x14ac:dyDescent="0.25">
      <c r="A1484" s="122"/>
      <c r="B1484" s="46"/>
      <c r="C1484" s="47"/>
      <c r="D1484" s="47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</row>
    <row r="1485" spans="1:23" ht="13.2" x14ac:dyDescent="0.25">
      <c r="A1485" s="122"/>
      <c r="B1485" s="46"/>
      <c r="C1485" s="47"/>
      <c r="D1485" s="47"/>
      <c r="E1485" s="49"/>
      <c r="F1485" s="49"/>
      <c r="G1485" s="49"/>
      <c r="H1485" s="49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  <c r="W1485" s="49"/>
    </row>
    <row r="1486" spans="1:23" ht="13.2" x14ac:dyDescent="0.25">
      <c r="A1486" s="122"/>
      <c r="B1486" s="46"/>
      <c r="C1486" s="47"/>
      <c r="D1486" s="47"/>
      <c r="E1486" s="49"/>
      <c r="F1486" s="49"/>
      <c r="G1486" s="49"/>
      <c r="H1486" s="49"/>
      <c r="I1486" s="49"/>
      <c r="J1486" s="49"/>
      <c r="K1486" s="49"/>
      <c r="L1486" s="49"/>
      <c r="M1486" s="49"/>
      <c r="N1486" s="49"/>
      <c r="O1486" s="49"/>
      <c r="P1486" s="49"/>
      <c r="Q1486" s="49"/>
      <c r="R1486" s="49"/>
      <c r="S1486" s="49"/>
      <c r="T1486" s="49"/>
      <c r="U1486" s="49"/>
      <c r="V1486" s="49"/>
      <c r="W1486" s="49"/>
    </row>
    <row r="1487" spans="1:23" ht="13.2" x14ac:dyDescent="0.25">
      <c r="A1487" s="122"/>
      <c r="B1487" s="46"/>
      <c r="C1487" s="47"/>
      <c r="D1487" s="47"/>
      <c r="E1487" s="49"/>
      <c r="F1487" s="49"/>
      <c r="G1487" s="49"/>
      <c r="H1487" s="49"/>
      <c r="I1487" s="49"/>
      <c r="J1487" s="49"/>
      <c r="K1487" s="49"/>
      <c r="L1487" s="49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  <c r="W1487" s="49"/>
    </row>
    <row r="1488" spans="1:23" ht="13.2" x14ac:dyDescent="0.25">
      <c r="A1488" s="122"/>
      <c r="B1488" s="46"/>
      <c r="C1488" s="47"/>
      <c r="D1488" s="47"/>
      <c r="E1488" s="49"/>
      <c r="F1488" s="49"/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</row>
    <row r="1489" spans="1:23" ht="13.2" x14ac:dyDescent="0.25">
      <c r="A1489" s="122"/>
      <c r="B1489" s="46"/>
      <c r="C1489" s="47"/>
      <c r="D1489" s="47"/>
      <c r="E1489" s="49"/>
      <c r="F1489" s="49"/>
      <c r="G1489" s="49"/>
      <c r="H1489" s="49"/>
      <c r="I1489" s="49"/>
      <c r="J1489" s="49"/>
      <c r="K1489" s="49"/>
      <c r="L1489" s="49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  <c r="W1489" s="49"/>
    </row>
    <row r="1490" spans="1:23" ht="13.2" x14ac:dyDescent="0.25">
      <c r="A1490" s="122"/>
      <c r="B1490" s="46"/>
      <c r="C1490" s="47"/>
      <c r="D1490" s="47"/>
      <c r="E1490" s="49"/>
      <c r="F1490" s="49"/>
      <c r="G1490" s="49"/>
      <c r="H1490" s="49"/>
      <c r="I1490" s="49"/>
      <c r="J1490" s="49"/>
      <c r="K1490" s="49"/>
      <c r="L1490" s="49"/>
      <c r="M1490" s="49"/>
      <c r="N1490" s="49"/>
      <c r="O1490" s="49"/>
      <c r="P1490" s="49"/>
      <c r="Q1490" s="49"/>
      <c r="R1490" s="49"/>
      <c r="S1490" s="49"/>
      <c r="T1490" s="49"/>
      <c r="U1490" s="49"/>
      <c r="V1490" s="49"/>
      <c r="W1490" s="49"/>
    </row>
    <row r="1491" spans="1:23" ht="13.2" x14ac:dyDescent="0.25">
      <c r="A1491" s="122"/>
      <c r="B1491" s="46"/>
      <c r="C1491" s="47"/>
      <c r="D1491" s="47"/>
      <c r="E1491" s="49"/>
      <c r="F1491" s="49"/>
      <c r="G1491" s="49"/>
      <c r="H1491" s="49"/>
      <c r="I1491" s="49"/>
      <c r="J1491" s="49"/>
      <c r="K1491" s="49"/>
      <c r="L1491" s="49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  <c r="W1491" s="49"/>
    </row>
    <row r="1492" spans="1:23" ht="13.2" x14ac:dyDescent="0.25">
      <c r="A1492" s="122"/>
      <c r="B1492" s="46"/>
      <c r="C1492" s="47"/>
      <c r="D1492" s="47"/>
      <c r="E1492" s="49"/>
      <c r="F1492" s="49"/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</row>
    <row r="1493" spans="1:23" ht="13.2" x14ac:dyDescent="0.25">
      <c r="A1493" s="122"/>
      <c r="B1493" s="46"/>
      <c r="C1493" s="47"/>
      <c r="D1493" s="47"/>
      <c r="E1493" s="49"/>
      <c r="F1493" s="49"/>
      <c r="G1493" s="49"/>
      <c r="H1493" s="49"/>
      <c r="I1493" s="49"/>
      <c r="J1493" s="49"/>
      <c r="K1493" s="49"/>
      <c r="L1493" s="49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  <c r="W1493" s="49"/>
    </row>
    <row r="1494" spans="1:23" ht="13.2" x14ac:dyDescent="0.25">
      <c r="A1494" s="122"/>
      <c r="B1494" s="46"/>
      <c r="C1494" s="47"/>
      <c r="D1494" s="47"/>
      <c r="E1494" s="49"/>
      <c r="F1494" s="49"/>
      <c r="G1494" s="49"/>
      <c r="H1494" s="49"/>
      <c r="I1494" s="49"/>
      <c r="J1494" s="49"/>
      <c r="K1494" s="49"/>
      <c r="L1494" s="49"/>
      <c r="M1494" s="49"/>
      <c r="N1494" s="49"/>
      <c r="O1494" s="49"/>
      <c r="P1494" s="49"/>
      <c r="Q1494" s="49"/>
      <c r="R1494" s="49"/>
      <c r="S1494" s="49"/>
      <c r="T1494" s="49"/>
      <c r="U1494" s="49"/>
      <c r="V1494" s="49"/>
      <c r="W1494" s="49"/>
    </row>
    <row r="1495" spans="1:23" ht="13.2" x14ac:dyDescent="0.25">
      <c r="A1495" s="122"/>
      <c r="B1495" s="46"/>
      <c r="C1495" s="47"/>
      <c r="D1495" s="47"/>
      <c r="E1495" s="49"/>
      <c r="F1495" s="49"/>
      <c r="G1495" s="49"/>
      <c r="H1495" s="49"/>
      <c r="I1495" s="49"/>
      <c r="J1495" s="49"/>
      <c r="K1495" s="49"/>
      <c r="L1495" s="49"/>
      <c r="M1495" s="49"/>
      <c r="N1495" s="49"/>
      <c r="O1495" s="49"/>
      <c r="P1495" s="49"/>
      <c r="Q1495" s="49"/>
      <c r="R1495" s="49"/>
      <c r="S1495" s="49"/>
      <c r="T1495" s="49"/>
      <c r="U1495" s="49"/>
      <c r="V1495" s="49"/>
      <c r="W1495" s="49"/>
    </row>
    <row r="1496" spans="1:23" ht="13.2" x14ac:dyDescent="0.25">
      <c r="A1496" s="122"/>
      <c r="B1496" s="46"/>
      <c r="C1496" s="47"/>
      <c r="D1496" s="47"/>
      <c r="E1496" s="49"/>
      <c r="F1496" s="49"/>
      <c r="G1496" s="49"/>
      <c r="H1496" s="49"/>
      <c r="I1496" s="49"/>
      <c r="J1496" s="49"/>
      <c r="K1496" s="49"/>
      <c r="L1496" s="49"/>
      <c r="M1496" s="49"/>
      <c r="N1496" s="49"/>
      <c r="O1496" s="49"/>
      <c r="P1496" s="49"/>
      <c r="Q1496" s="49"/>
      <c r="R1496" s="49"/>
      <c r="S1496" s="49"/>
      <c r="T1496" s="49"/>
      <c r="U1496" s="49"/>
      <c r="V1496" s="49"/>
      <c r="W1496" s="49"/>
    </row>
    <row r="1497" spans="1:23" ht="13.2" x14ac:dyDescent="0.25">
      <c r="A1497" s="122"/>
      <c r="B1497" s="46"/>
      <c r="C1497" s="47"/>
      <c r="D1497" s="47"/>
      <c r="E1497" s="49"/>
      <c r="F1497" s="49"/>
      <c r="G1497" s="49"/>
      <c r="H1497" s="49"/>
      <c r="I1497" s="49"/>
      <c r="J1497" s="49"/>
      <c r="K1497" s="49"/>
      <c r="L1497" s="49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  <c r="W1497" s="49"/>
    </row>
    <row r="1498" spans="1:23" ht="13.2" x14ac:dyDescent="0.25">
      <c r="A1498" s="122"/>
      <c r="B1498" s="46"/>
      <c r="C1498" s="47"/>
      <c r="D1498" s="47"/>
      <c r="E1498" s="49"/>
      <c r="F1498" s="49"/>
      <c r="G1498" s="49"/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  <c r="W1498" s="49"/>
    </row>
    <row r="1499" spans="1:23" ht="13.2" x14ac:dyDescent="0.25">
      <c r="A1499" s="122"/>
      <c r="B1499" s="46"/>
      <c r="C1499" s="47"/>
      <c r="D1499" s="47"/>
      <c r="E1499" s="49"/>
      <c r="F1499" s="49"/>
      <c r="G1499" s="49"/>
      <c r="H1499" s="49"/>
      <c r="I1499" s="49"/>
      <c r="J1499" s="49"/>
      <c r="K1499" s="49"/>
      <c r="L1499" s="49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  <c r="W1499" s="49"/>
    </row>
    <row r="1500" spans="1:23" ht="13.2" x14ac:dyDescent="0.25">
      <c r="A1500" s="122"/>
      <c r="B1500" s="46"/>
      <c r="C1500" s="47"/>
      <c r="D1500" s="47"/>
      <c r="E1500" s="49"/>
      <c r="F1500" s="49"/>
      <c r="G1500" s="49"/>
      <c r="H1500" s="49"/>
      <c r="I1500" s="49"/>
      <c r="J1500" s="49"/>
      <c r="K1500" s="49"/>
      <c r="L1500" s="49"/>
      <c r="M1500" s="49"/>
      <c r="N1500" s="49"/>
      <c r="O1500" s="49"/>
      <c r="P1500" s="49"/>
      <c r="Q1500" s="49"/>
      <c r="R1500" s="49"/>
      <c r="S1500" s="49"/>
      <c r="T1500" s="49"/>
      <c r="U1500" s="49"/>
      <c r="V1500" s="49"/>
      <c r="W1500" s="49"/>
    </row>
    <row r="1501" spans="1:23" ht="13.2" x14ac:dyDescent="0.25">
      <c r="A1501" s="122"/>
      <c r="B1501" s="46"/>
      <c r="C1501" s="47"/>
      <c r="D1501" s="47"/>
      <c r="E1501" s="49"/>
      <c r="F1501" s="49"/>
      <c r="G1501" s="49"/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  <c r="W1501" s="49"/>
    </row>
    <row r="1502" spans="1:23" ht="13.2" x14ac:dyDescent="0.25">
      <c r="A1502" s="122"/>
      <c r="B1502" s="46"/>
      <c r="C1502" s="47"/>
      <c r="D1502" s="47"/>
      <c r="E1502" s="49"/>
      <c r="F1502" s="49"/>
      <c r="G1502" s="49"/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  <c r="W1502" s="49"/>
    </row>
    <row r="1503" spans="1:23" ht="13.2" x14ac:dyDescent="0.25">
      <c r="A1503" s="122"/>
      <c r="B1503" s="46"/>
      <c r="C1503" s="47"/>
      <c r="D1503" s="47"/>
      <c r="E1503" s="49"/>
      <c r="F1503" s="49"/>
      <c r="G1503" s="49"/>
      <c r="H1503" s="49"/>
      <c r="I1503" s="49"/>
      <c r="J1503" s="49"/>
      <c r="K1503" s="49"/>
      <c r="L1503" s="49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  <c r="W1503" s="49"/>
    </row>
    <row r="1504" spans="1:23" ht="13.2" x14ac:dyDescent="0.25">
      <c r="A1504" s="122"/>
      <c r="B1504" s="46"/>
      <c r="C1504" s="47"/>
      <c r="D1504" s="47"/>
      <c r="E1504" s="49"/>
      <c r="F1504" s="49"/>
      <c r="G1504" s="49"/>
      <c r="H1504" s="49"/>
      <c r="I1504" s="49"/>
      <c r="J1504" s="49"/>
      <c r="K1504" s="49"/>
      <c r="L1504" s="49"/>
      <c r="M1504" s="49"/>
      <c r="N1504" s="49"/>
      <c r="O1504" s="49"/>
      <c r="P1504" s="49"/>
      <c r="Q1504" s="49"/>
      <c r="R1504" s="49"/>
      <c r="S1504" s="49"/>
      <c r="T1504" s="49"/>
      <c r="U1504" s="49"/>
      <c r="V1504" s="49"/>
      <c r="W1504" s="49"/>
    </row>
    <row r="1505" spans="1:23" ht="13.2" x14ac:dyDescent="0.25">
      <c r="A1505" s="122"/>
      <c r="B1505" s="46"/>
      <c r="C1505" s="47"/>
      <c r="D1505" s="47"/>
      <c r="E1505" s="49"/>
      <c r="F1505" s="49"/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49"/>
    </row>
    <row r="1506" spans="1:23" ht="13.2" x14ac:dyDescent="0.25">
      <c r="A1506" s="122"/>
      <c r="B1506" s="46"/>
      <c r="C1506" s="47"/>
      <c r="D1506" s="47"/>
      <c r="E1506" s="49"/>
      <c r="F1506" s="49"/>
      <c r="G1506" s="49"/>
      <c r="H1506" s="49"/>
      <c r="I1506" s="49"/>
      <c r="J1506" s="49"/>
      <c r="K1506" s="49"/>
      <c r="L1506" s="49"/>
      <c r="M1506" s="49"/>
      <c r="N1506" s="49"/>
      <c r="O1506" s="49"/>
      <c r="P1506" s="49"/>
      <c r="Q1506" s="49"/>
      <c r="R1506" s="49"/>
      <c r="S1506" s="49"/>
      <c r="T1506" s="49"/>
      <c r="U1506" s="49"/>
      <c r="V1506" s="49"/>
      <c r="W1506" s="49"/>
    </row>
    <row r="1507" spans="1:23" ht="13.2" x14ac:dyDescent="0.25">
      <c r="A1507" s="122"/>
      <c r="B1507" s="46"/>
      <c r="C1507" s="47"/>
      <c r="D1507" s="47"/>
      <c r="E1507" s="49"/>
      <c r="F1507" s="49"/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  <c r="W1507" s="49"/>
    </row>
    <row r="1508" spans="1:23" ht="13.2" x14ac:dyDescent="0.25">
      <c r="A1508" s="122"/>
      <c r="B1508" s="46"/>
      <c r="C1508" s="47"/>
      <c r="D1508" s="47"/>
      <c r="E1508" s="49"/>
      <c r="F1508" s="49"/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  <c r="W1508" s="49"/>
    </row>
    <row r="1509" spans="1:23" ht="13.2" x14ac:dyDescent="0.25">
      <c r="A1509" s="122"/>
      <c r="B1509" s="46"/>
      <c r="C1509" s="47"/>
      <c r="D1509" s="47"/>
      <c r="E1509" s="49"/>
      <c r="F1509" s="49"/>
      <c r="G1509" s="49"/>
      <c r="H1509" s="49"/>
      <c r="I1509" s="49"/>
      <c r="J1509" s="49"/>
      <c r="K1509" s="49"/>
      <c r="L1509" s="49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  <c r="W1509" s="49"/>
    </row>
    <row r="1510" spans="1:23" ht="13.2" x14ac:dyDescent="0.25">
      <c r="A1510" s="122"/>
      <c r="B1510" s="46"/>
      <c r="C1510" s="47"/>
      <c r="D1510" s="47"/>
      <c r="E1510" s="49"/>
      <c r="F1510" s="49"/>
      <c r="G1510" s="49"/>
      <c r="H1510" s="49"/>
      <c r="I1510" s="49"/>
      <c r="J1510" s="49"/>
      <c r="K1510" s="49"/>
      <c r="L1510" s="49"/>
      <c r="M1510" s="49"/>
      <c r="N1510" s="49"/>
      <c r="O1510" s="49"/>
      <c r="P1510" s="49"/>
      <c r="Q1510" s="49"/>
      <c r="R1510" s="49"/>
      <c r="S1510" s="49"/>
      <c r="T1510" s="49"/>
      <c r="U1510" s="49"/>
      <c r="V1510" s="49"/>
      <c r="W1510" s="49"/>
    </row>
    <row r="1511" spans="1:23" ht="13.2" x14ac:dyDescent="0.25">
      <c r="A1511" s="122"/>
      <c r="B1511" s="46"/>
      <c r="C1511" s="47"/>
      <c r="D1511" s="47"/>
      <c r="E1511" s="49"/>
      <c r="F1511" s="49"/>
      <c r="G1511" s="49"/>
      <c r="H1511" s="49"/>
      <c r="I1511" s="49"/>
      <c r="J1511" s="49"/>
      <c r="K1511" s="49"/>
      <c r="L1511" s="49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  <c r="W1511" s="49"/>
    </row>
    <row r="1512" spans="1:23" ht="13.2" x14ac:dyDescent="0.25">
      <c r="A1512" s="122"/>
      <c r="B1512" s="46"/>
      <c r="C1512" s="47"/>
      <c r="D1512" s="47"/>
      <c r="E1512" s="49"/>
      <c r="F1512" s="49"/>
      <c r="G1512" s="49"/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  <c r="W1512" s="49"/>
    </row>
    <row r="1513" spans="1:23" ht="13.2" x14ac:dyDescent="0.25">
      <c r="A1513" s="122"/>
      <c r="B1513" s="46"/>
      <c r="C1513" s="47"/>
      <c r="D1513" s="47"/>
      <c r="E1513" s="49"/>
      <c r="F1513" s="49"/>
      <c r="G1513" s="49"/>
      <c r="H1513" s="49"/>
      <c r="I1513" s="49"/>
      <c r="J1513" s="49"/>
      <c r="K1513" s="49"/>
      <c r="L1513" s="49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  <c r="W1513" s="49"/>
    </row>
    <row r="1514" spans="1:23" ht="13.2" x14ac:dyDescent="0.25">
      <c r="A1514" s="122"/>
      <c r="B1514" s="46"/>
      <c r="C1514" s="47"/>
      <c r="D1514" s="47"/>
      <c r="E1514" s="49"/>
      <c r="F1514" s="49"/>
      <c r="G1514" s="49"/>
      <c r="H1514" s="49"/>
      <c r="I1514" s="49"/>
      <c r="J1514" s="49"/>
      <c r="K1514" s="49"/>
      <c r="L1514" s="49"/>
      <c r="M1514" s="49"/>
      <c r="N1514" s="49"/>
      <c r="O1514" s="49"/>
      <c r="P1514" s="49"/>
      <c r="Q1514" s="49"/>
      <c r="R1514" s="49"/>
      <c r="S1514" s="49"/>
      <c r="T1514" s="49"/>
      <c r="U1514" s="49"/>
      <c r="V1514" s="49"/>
      <c r="W1514" s="49"/>
    </row>
    <row r="1515" spans="1:23" ht="13.2" x14ac:dyDescent="0.25">
      <c r="A1515" s="122"/>
      <c r="B1515" s="46"/>
      <c r="C1515" s="47"/>
      <c r="D1515" s="47"/>
      <c r="E1515" s="49"/>
      <c r="F1515" s="49"/>
      <c r="G1515" s="49"/>
      <c r="H1515" s="49"/>
      <c r="I1515" s="49"/>
      <c r="J1515" s="49"/>
      <c r="K1515" s="49"/>
      <c r="L1515" s="49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  <c r="W1515" s="49"/>
    </row>
    <row r="1516" spans="1:23" ht="13.2" x14ac:dyDescent="0.25">
      <c r="A1516" s="122"/>
      <c r="B1516" s="46"/>
      <c r="C1516" s="47"/>
      <c r="D1516" s="47"/>
      <c r="E1516" s="49"/>
      <c r="F1516" s="49"/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  <c r="W1516" s="49"/>
    </row>
    <row r="1517" spans="1:23" ht="13.2" x14ac:dyDescent="0.25">
      <c r="A1517" s="122"/>
      <c r="B1517" s="46"/>
      <c r="C1517" s="47"/>
      <c r="D1517" s="47"/>
      <c r="E1517" s="49"/>
      <c r="F1517" s="49"/>
      <c r="G1517" s="49"/>
      <c r="H1517" s="49"/>
      <c r="I1517" s="49"/>
      <c r="J1517" s="49"/>
      <c r="K1517" s="49"/>
      <c r="L1517" s="49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  <c r="W1517" s="49"/>
    </row>
    <row r="1518" spans="1:23" ht="13.2" x14ac:dyDescent="0.25">
      <c r="A1518" s="122"/>
      <c r="B1518" s="46"/>
      <c r="C1518" s="47"/>
      <c r="D1518" s="47"/>
      <c r="E1518" s="49"/>
      <c r="F1518" s="49"/>
      <c r="G1518" s="49"/>
      <c r="H1518" s="49"/>
      <c r="I1518" s="49"/>
      <c r="J1518" s="49"/>
      <c r="K1518" s="49"/>
      <c r="L1518" s="49"/>
      <c r="M1518" s="49"/>
      <c r="N1518" s="49"/>
      <c r="O1518" s="49"/>
      <c r="P1518" s="49"/>
      <c r="Q1518" s="49"/>
      <c r="R1518" s="49"/>
      <c r="S1518" s="49"/>
      <c r="T1518" s="49"/>
      <c r="U1518" s="49"/>
      <c r="V1518" s="49"/>
      <c r="W1518" s="49"/>
    </row>
    <row r="1519" spans="1:23" ht="13.2" x14ac:dyDescent="0.25">
      <c r="A1519" s="122"/>
      <c r="B1519" s="46"/>
      <c r="C1519" s="47"/>
      <c r="D1519" s="47"/>
      <c r="E1519" s="49"/>
      <c r="F1519" s="49"/>
      <c r="G1519" s="49"/>
      <c r="H1519" s="49"/>
      <c r="I1519" s="49"/>
      <c r="J1519" s="49"/>
      <c r="K1519" s="49"/>
      <c r="L1519" s="49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  <c r="W1519" s="49"/>
    </row>
    <row r="1520" spans="1:23" ht="13.2" x14ac:dyDescent="0.25">
      <c r="A1520" s="122"/>
      <c r="B1520" s="46"/>
      <c r="C1520" s="47"/>
      <c r="D1520" s="47"/>
      <c r="E1520" s="49"/>
      <c r="F1520" s="49"/>
      <c r="G1520" s="49"/>
      <c r="H1520" s="49"/>
      <c r="I1520" s="49"/>
      <c r="J1520" s="49"/>
      <c r="K1520" s="49"/>
      <c r="L1520" s="49"/>
      <c r="M1520" s="49"/>
      <c r="N1520" s="49"/>
      <c r="O1520" s="49"/>
      <c r="P1520" s="49"/>
      <c r="Q1520" s="49"/>
      <c r="R1520" s="49"/>
      <c r="S1520" s="49"/>
      <c r="T1520" s="49"/>
      <c r="U1520" s="49"/>
      <c r="V1520" s="49"/>
      <c r="W1520" s="49"/>
    </row>
    <row r="1521" spans="1:23" ht="13.2" x14ac:dyDescent="0.25">
      <c r="A1521" s="122"/>
      <c r="B1521" s="46"/>
      <c r="C1521" s="47"/>
      <c r="D1521" s="47"/>
      <c r="E1521" s="49"/>
      <c r="F1521" s="49"/>
      <c r="G1521" s="49"/>
      <c r="H1521" s="49"/>
      <c r="I1521" s="49"/>
      <c r="J1521" s="49"/>
      <c r="K1521" s="49"/>
      <c r="L1521" s="49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  <c r="W1521" s="49"/>
    </row>
    <row r="1522" spans="1:23" ht="13.2" x14ac:dyDescent="0.25">
      <c r="A1522" s="122"/>
      <c r="B1522" s="46"/>
      <c r="C1522" s="47"/>
      <c r="D1522" s="47"/>
      <c r="E1522" s="49"/>
      <c r="F1522" s="49"/>
      <c r="G1522" s="49"/>
      <c r="H1522" s="49"/>
      <c r="I1522" s="49"/>
      <c r="J1522" s="49"/>
      <c r="K1522" s="49"/>
      <c r="L1522" s="49"/>
      <c r="M1522" s="49"/>
      <c r="N1522" s="49"/>
      <c r="O1522" s="49"/>
      <c r="P1522" s="49"/>
      <c r="Q1522" s="49"/>
      <c r="R1522" s="49"/>
      <c r="S1522" s="49"/>
      <c r="T1522" s="49"/>
      <c r="U1522" s="49"/>
      <c r="V1522" s="49"/>
      <c r="W1522" s="49"/>
    </row>
    <row r="1523" spans="1:23" ht="13.2" x14ac:dyDescent="0.25">
      <c r="A1523" s="122"/>
      <c r="B1523" s="46"/>
      <c r="C1523" s="47"/>
      <c r="D1523" s="47"/>
      <c r="E1523" s="49"/>
      <c r="F1523" s="49"/>
      <c r="G1523" s="49"/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  <c r="W1523" s="49"/>
    </row>
    <row r="1524" spans="1:23" ht="13.2" x14ac:dyDescent="0.25">
      <c r="A1524" s="122"/>
      <c r="B1524" s="46"/>
      <c r="C1524" s="47"/>
      <c r="D1524" s="47"/>
      <c r="E1524" s="49"/>
      <c r="F1524" s="49"/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  <c r="W1524" s="49"/>
    </row>
    <row r="1525" spans="1:23" ht="13.2" x14ac:dyDescent="0.25">
      <c r="A1525" s="122"/>
      <c r="B1525" s="46"/>
      <c r="C1525" s="47"/>
      <c r="D1525" s="47"/>
      <c r="E1525" s="49"/>
      <c r="F1525" s="49"/>
      <c r="G1525" s="49"/>
      <c r="H1525" s="49"/>
      <c r="I1525" s="49"/>
      <c r="J1525" s="49"/>
      <c r="K1525" s="49"/>
      <c r="L1525" s="49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  <c r="W1525" s="49"/>
    </row>
    <row r="1526" spans="1:23" ht="13.2" x14ac:dyDescent="0.25">
      <c r="A1526" s="122"/>
      <c r="B1526" s="46"/>
      <c r="C1526" s="47"/>
      <c r="D1526" s="47"/>
      <c r="E1526" s="49"/>
      <c r="F1526" s="49"/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  <c r="W1526" s="49"/>
    </row>
    <row r="1527" spans="1:23" ht="13.2" x14ac:dyDescent="0.25">
      <c r="A1527" s="122"/>
      <c r="B1527" s="46"/>
      <c r="C1527" s="47"/>
      <c r="D1527" s="47"/>
      <c r="E1527" s="49"/>
      <c r="F1527" s="49"/>
      <c r="G1527" s="49"/>
      <c r="H1527" s="49"/>
      <c r="I1527" s="49"/>
      <c r="J1527" s="49"/>
      <c r="K1527" s="49"/>
      <c r="L1527" s="49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  <c r="W1527" s="49"/>
    </row>
    <row r="1528" spans="1:23" ht="13.2" x14ac:dyDescent="0.25">
      <c r="A1528" s="122"/>
      <c r="B1528" s="46"/>
      <c r="C1528" s="47"/>
      <c r="D1528" s="47"/>
      <c r="E1528" s="49"/>
      <c r="F1528" s="49"/>
      <c r="G1528" s="49"/>
      <c r="H1528" s="49"/>
      <c r="I1528" s="49"/>
      <c r="J1528" s="49"/>
      <c r="K1528" s="49"/>
      <c r="L1528" s="49"/>
      <c r="M1528" s="49"/>
      <c r="N1528" s="49"/>
      <c r="O1528" s="49"/>
      <c r="P1528" s="49"/>
      <c r="Q1528" s="49"/>
      <c r="R1528" s="49"/>
      <c r="S1528" s="49"/>
      <c r="T1528" s="49"/>
      <c r="U1528" s="49"/>
      <c r="V1528" s="49"/>
      <c r="W1528" s="49"/>
    </row>
    <row r="1529" spans="1:23" ht="13.2" x14ac:dyDescent="0.25">
      <c r="A1529" s="122"/>
      <c r="B1529" s="46"/>
      <c r="C1529" s="47"/>
      <c r="D1529" s="47"/>
      <c r="E1529" s="49"/>
      <c r="F1529" s="49"/>
      <c r="G1529" s="49"/>
      <c r="H1529" s="49"/>
      <c r="I1529" s="49"/>
      <c r="J1529" s="49"/>
      <c r="K1529" s="49"/>
      <c r="L1529" s="49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  <c r="W1529" s="49"/>
    </row>
    <row r="1530" spans="1:23" ht="13.2" x14ac:dyDescent="0.25">
      <c r="A1530" s="122"/>
      <c r="B1530" s="46"/>
      <c r="C1530" s="47"/>
      <c r="D1530" s="47"/>
      <c r="E1530" s="49"/>
      <c r="F1530" s="49"/>
      <c r="G1530" s="49"/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  <c r="W1530" s="49"/>
    </row>
    <row r="1531" spans="1:23" ht="13.2" x14ac:dyDescent="0.25">
      <c r="A1531" s="122"/>
      <c r="B1531" s="46"/>
      <c r="C1531" s="47"/>
      <c r="D1531" s="47"/>
      <c r="E1531" s="49"/>
      <c r="F1531" s="49"/>
      <c r="G1531" s="49"/>
      <c r="H1531" s="49"/>
      <c r="I1531" s="49"/>
      <c r="J1531" s="49"/>
      <c r="K1531" s="49"/>
      <c r="L1531" s="49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  <c r="W1531" s="49"/>
    </row>
    <row r="1532" spans="1:23" ht="13.2" x14ac:dyDescent="0.25">
      <c r="A1532" s="122"/>
      <c r="B1532" s="46"/>
      <c r="C1532" s="47"/>
      <c r="D1532" s="47"/>
      <c r="E1532" s="49"/>
      <c r="F1532" s="49"/>
      <c r="G1532" s="49"/>
      <c r="H1532" s="49"/>
      <c r="I1532" s="49"/>
      <c r="J1532" s="49"/>
      <c r="K1532" s="49"/>
      <c r="L1532" s="49"/>
      <c r="M1532" s="49"/>
      <c r="N1532" s="49"/>
      <c r="O1532" s="49"/>
      <c r="P1532" s="49"/>
      <c r="Q1532" s="49"/>
      <c r="R1532" s="49"/>
      <c r="S1532" s="49"/>
      <c r="T1532" s="49"/>
      <c r="U1532" s="49"/>
      <c r="V1532" s="49"/>
      <c r="W1532" s="49"/>
    </row>
    <row r="1533" spans="1:23" ht="13.2" x14ac:dyDescent="0.25">
      <c r="A1533" s="122"/>
      <c r="B1533" s="46"/>
      <c r="C1533" s="47"/>
      <c r="D1533" s="47"/>
      <c r="E1533" s="49"/>
      <c r="F1533" s="49"/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  <c r="W1533" s="49"/>
    </row>
    <row r="1534" spans="1:23" ht="13.2" x14ac:dyDescent="0.25">
      <c r="A1534" s="122"/>
      <c r="B1534" s="46"/>
      <c r="C1534" s="47"/>
      <c r="D1534" s="47"/>
      <c r="E1534" s="49"/>
      <c r="F1534" s="49"/>
      <c r="G1534" s="49"/>
      <c r="H1534" s="49"/>
      <c r="I1534" s="49"/>
      <c r="J1534" s="49"/>
      <c r="K1534" s="49"/>
      <c r="L1534" s="49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  <c r="W1534" s="49"/>
    </row>
    <row r="1535" spans="1:23" ht="13.2" x14ac:dyDescent="0.25">
      <c r="A1535" s="122"/>
      <c r="B1535" s="46"/>
      <c r="C1535" s="47"/>
      <c r="D1535" s="47"/>
      <c r="E1535" s="49"/>
      <c r="F1535" s="49"/>
      <c r="G1535" s="49"/>
      <c r="H1535" s="49"/>
      <c r="I1535" s="49"/>
      <c r="J1535" s="49"/>
      <c r="K1535" s="49"/>
      <c r="L1535" s="49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  <c r="W1535" s="49"/>
    </row>
    <row r="1536" spans="1:23" ht="13.2" x14ac:dyDescent="0.25">
      <c r="A1536" s="122"/>
      <c r="B1536" s="46"/>
      <c r="C1536" s="47"/>
      <c r="D1536" s="47"/>
      <c r="E1536" s="49"/>
      <c r="F1536" s="49"/>
      <c r="G1536" s="49"/>
      <c r="H1536" s="49"/>
      <c r="I1536" s="49"/>
      <c r="J1536" s="49"/>
      <c r="K1536" s="49"/>
      <c r="L1536" s="49"/>
      <c r="M1536" s="49"/>
      <c r="N1536" s="49"/>
      <c r="O1536" s="49"/>
      <c r="P1536" s="49"/>
      <c r="Q1536" s="49"/>
      <c r="R1536" s="49"/>
      <c r="S1536" s="49"/>
      <c r="T1536" s="49"/>
      <c r="U1536" s="49"/>
      <c r="V1536" s="49"/>
      <c r="W1536" s="49"/>
    </row>
    <row r="1537" spans="1:23" ht="13.2" x14ac:dyDescent="0.25">
      <c r="A1537" s="122"/>
      <c r="B1537" s="46"/>
      <c r="C1537" s="47"/>
      <c r="D1537" s="47"/>
      <c r="E1537" s="49"/>
      <c r="F1537" s="49"/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49"/>
    </row>
    <row r="1538" spans="1:23" ht="13.2" x14ac:dyDescent="0.25">
      <c r="A1538" s="122"/>
      <c r="B1538" s="46"/>
      <c r="C1538" s="47"/>
      <c r="D1538" s="47"/>
      <c r="E1538" s="49"/>
      <c r="F1538" s="49"/>
      <c r="G1538" s="49"/>
      <c r="H1538" s="49"/>
      <c r="I1538" s="49"/>
      <c r="J1538" s="49"/>
      <c r="K1538" s="49"/>
      <c r="L1538" s="49"/>
      <c r="M1538" s="49"/>
      <c r="N1538" s="49"/>
      <c r="O1538" s="49"/>
      <c r="P1538" s="49"/>
      <c r="Q1538" s="49"/>
      <c r="R1538" s="49"/>
      <c r="S1538" s="49"/>
      <c r="T1538" s="49"/>
      <c r="U1538" s="49"/>
      <c r="V1538" s="49"/>
      <c r="W1538" s="49"/>
    </row>
    <row r="1539" spans="1:23" ht="13.2" x14ac:dyDescent="0.25">
      <c r="A1539" s="122"/>
      <c r="B1539" s="46"/>
      <c r="C1539" s="47"/>
      <c r="D1539" s="47"/>
      <c r="E1539" s="49"/>
      <c r="F1539" s="49"/>
      <c r="G1539" s="49"/>
      <c r="H1539" s="49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  <c r="W1539" s="49"/>
    </row>
    <row r="1540" spans="1:23" ht="13.2" x14ac:dyDescent="0.25">
      <c r="A1540" s="122"/>
      <c r="B1540" s="46"/>
      <c r="C1540" s="47"/>
      <c r="D1540" s="47"/>
      <c r="E1540" s="49"/>
      <c r="F1540" s="49"/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  <c r="W1540" s="49"/>
    </row>
    <row r="1541" spans="1:23" ht="13.2" x14ac:dyDescent="0.25">
      <c r="A1541" s="122"/>
      <c r="B1541" s="46"/>
      <c r="C1541" s="47"/>
      <c r="D1541" s="47"/>
      <c r="E1541" s="49"/>
      <c r="F1541" s="49"/>
      <c r="G1541" s="49"/>
      <c r="H1541" s="49"/>
      <c r="I1541" s="49"/>
      <c r="J1541" s="49"/>
      <c r="K1541" s="49"/>
      <c r="L1541" s="49"/>
      <c r="M1541" s="49"/>
      <c r="N1541" s="49"/>
      <c r="O1541" s="49"/>
      <c r="P1541" s="49"/>
      <c r="Q1541" s="49"/>
      <c r="R1541" s="49"/>
      <c r="S1541" s="49"/>
      <c r="T1541" s="49"/>
      <c r="U1541" s="49"/>
      <c r="V1541" s="49"/>
      <c r="W1541" s="49"/>
    </row>
    <row r="1542" spans="1:23" ht="13.2" x14ac:dyDescent="0.25">
      <c r="A1542" s="122"/>
      <c r="B1542" s="46"/>
      <c r="C1542" s="47"/>
      <c r="D1542" s="47"/>
      <c r="E1542" s="49"/>
      <c r="F1542" s="49"/>
      <c r="G1542" s="49"/>
      <c r="H1542" s="49"/>
      <c r="I1542" s="49"/>
      <c r="J1542" s="49"/>
      <c r="K1542" s="49"/>
      <c r="L1542" s="49"/>
      <c r="M1542" s="49"/>
      <c r="N1542" s="49"/>
      <c r="O1542" s="49"/>
      <c r="P1542" s="49"/>
      <c r="Q1542" s="49"/>
      <c r="R1542" s="49"/>
      <c r="S1542" s="49"/>
      <c r="T1542" s="49"/>
      <c r="U1542" s="49"/>
      <c r="V1542" s="49"/>
      <c r="W1542" s="49"/>
    </row>
    <row r="1543" spans="1:23" ht="13.2" x14ac:dyDescent="0.25">
      <c r="A1543" s="122"/>
      <c r="B1543" s="46"/>
      <c r="C1543" s="47"/>
      <c r="D1543" s="47"/>
      <c r="E1543" s="49"/>
      <c r="F1543" s="49"/>
      <c r="G1543" s="49"/>
      <c r="H1543" s="49"/>
      <c r="I1543" s="49"/>
      <c r="J1543" s="49"/>
      <c r="K1543" s="49"/>
      <c r="L1543" s="49"/>
      <c r="M1543" s="49"/>
      <c r="N1543" s="49"/>
      <c r="O1543" s="49"/>
      <c r="P1543" s="49"/>
      <c r="Q1543" s="49"/>
      <c r="R1543" s="49"/>
      <c r="S1543" s="49"/>
      <c r="T1543" s="49"/>
      <c r="U1543" s="49"/>
      <c r="V1543" s="49"/>
      <c r="W1543" s="49"/>
    </row>
    <row r="1544" spans="1:23" ht="13.2" x14ac:dyDescent="0.25">
      <c r="A1544" s="122"/>
      <c r="B1544" s="46"/>
      <c r="C1544" s="47"/>
      <c r="D1544" s="47"/>
      <c r="E1544" s="49"/>
      <c r="F1544" s="49"/>
      <c r="G1544" s="49"/>
      <c r="H1544" s="49"/>
      <c r="I1544" s="49"/>
      <c r="J1544" s="49"/>
      <c r="K1544" s="49"/>
      <c r="L1544" s="49"/>
      <c r="M1544" s="49"/>
      <c r="N1544" s="49"/>
      <c r="O1544" s="49"/>
      <c r="P1544" s="49"/>
      <c r="Q1544" s="49"/>
      <c r="R1544" s="49"/>
      <c r="S1544" s="49"/>
      <c r="T1544" s="49"/>
      <c r="U1544" s="49"/>
      <c r="V1544" s="49"/>
      <c r="W1544" s="49"/>
    </row>
    <row r="1545" spans="1:23" ht="13.2" x14ac:dyDescent="0.25">
      <c r="A1545" s="122"/>
      <c r="B1545" s="46"/>
      <c r="C1545" s="47"/>
      <c r="D1545" s="47"/>
      <c r="E1545" s="49"/>
      <c r="F1545" s="49"/>
      <c r="G1545" s="49"/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  <c r="W1545" s="49"/>
    </row>
    <row r="1546" spans="1:23" ht="13.2" x14ac:dyDescent="0.25">
      <c r="A1546" s="122"/>
      <c r="B1546" s="46"/>
      <c r="C1546" s="47"/>
      <c r="D1546" s="47"/>
      <c r="E1546" s="49"/>
      <c r="F1546" s="49"/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</row>
    <row r="1547" spans="1:23" ht="13.2" x14ac:dyDescent="0.25">
      <c r="A1547" s="122"/>
      <c r="B1547" s="46"/>
      <c r="C1547" s="47"/>
      <c r="D1547" s="47"/>
      <c r="E1547" s="49"/>
      <c r="F1547" s="49"/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</row>
    <row r="1548" spans="1:23" ht="13.2" x14ac:dyDescent="0.25">
      <c r="A1548" s="122"/>
      <c r="B1548" s="46"/>
      <c r="C1548" s="47"/>
      <c r="D1548" s="47"/>
      <c r="E1548" s="49"/>
      <c r="F1548" s="49"/>
      <c r="G1548" s="49"/>
      <c r="H1548" s="49"/>
      <c r="I1548" s="49"/>
      <c r="J1548" s="49"/>
      <c r="K1548" s="49"/>
      <c r="L1548" s="49"/>
      <c r="M1548" s="49"/>
      <c r="N1548" s="49"/>
      <c r="O1548" s="49"/>
      <c r="P1548" s="49"/>
      <c r="Q1548" s="49"/>
      <c r="R1548" s="49"/>
      <c r="S1548" s="49"/>
      <c r="T1548" s="49"/>
      <c r="U1548" s="49"/>
      <c r="V1548" s="49"/>
      <c r="W1548" s="49"/>
    </row>
    <row r="1549" spans="1:23" ht="13.2" x14ac:dyDescent="0.25">
      <c r="A1549" s="122"/>
      <c r="B1549" s="46"/>
      <c r="C1549" s="47"/>
      <c r="D1549" s="47"/>
      <c r="E1549" s="49"/>
      <c r="F1549" s="49"/>
      <c r="G1549" s="49"/>
      <c r="H1549" s="49"/>
      <c r="I1549" s="49"/>
      <c r="J1549" s="49"/>
      <c r="K1549" s="49"/>
      <c r="L1549" s="49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  <c r="W1549" s="49"/>
    </row>
    <row r="1550" spans="1:23" ht="13.2" x14ac:dyDescent="0.25">
      <c r="A1550" s="122"/>
      <c r="B1550" s="46"/>
      <c r="C1550" s="47"/>
      <c r="D1550" s="47"/>
      <c r="E1550" s="49"/>
      <c r="F1550" s="49"/>
      <c r="G1550" s="49"/>
      <c r="H1550" s="49"/>
      <c r="I1550" s="49"/>
      <c r="J1550" s="49"/>
      <c r="K1550" s="49"/>
      <c r="L1550" s="49"/>
      <c r="M1550" s="49"/>
      <c r="N1550" s="49"/>
      <c r="O1550" s="49"/>
      <c r="P1550" s="49"/>
      <c r="Q1550" s="49"/>
      <c r="R1550" s="49"/>
      <c r="S1550" s="49"/>
      <c r="T1550" s="49"/>
      <c r="U1550" s="49"/>
      <c r="V1550" s="49"/>
      <c r="W1550" s="49"/>
    </row>
    <row r="1551" spans="1:23" ht="13.2" x14ac:dyDescent="0.25">
      <c r="A1551" s="122"/>
      <c r="B1551" s="46"/>
      <c r="C1551" s="47"/>
      <c r="D1551" s="47"/>
      <c r="E1551" s="49"/>
      <c r="F1551" s="49"/>
      <c r="G1551" s="49"/>
      <c r="H1551" s="49"/>
      <c r="I1551" s="49"/>
      <c r="J1551" s="49"/>
      <c r="K1551" s="49"/>
      <c r="L1551" s="49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  <c r="W1551" s="49"/>
    </row>
    <row r="1552" spans="1:23" ht="13.2" x14ac:dyDescent="0.25">
      <c r="A1552" s="122"/>
      <c r="B1552" s="46"/>
      <c r="C1552" s="47"/>
      <c r="D1552" s="47"/>
      <c r="E1552" s="49"/>
      <c r="F1552" s="49"/>
      <c r="G1552" s="49"/>
      <c r="H1552" s="49"/>
      <c r="I1552" s="49"/>
      <c r="J1552" s="49"/>
      <c r="K1552" s="49"/>
      <c r="L1552" s="49"/>
      <c r="M1552" s="49"/>
      <c r="N1552" s="49"/>
      <c r="O1552" s="49"/>
      <c r="P1552" s="49"/>
      <c r="Q1552" s="49"/>
      <c r="R1552" s="49"/>
      <c r="S1552" s="49"/>
      <c r="T1552" s="49"/>
      <c r="U1552" s="49"/>
      <c r="V1552" s="49"/>
      <c r="W1552" s="49"/>
    </row>
    <row r="1553" spans="1:23" ht="13.2" x14ac:dyDescent="0.25">
      <c r="A1553" s="122"/>
      <c r="B1553" s="46"/>
      <c r="C1553" s="47"/>
      <c r="D1553" s="47"/>
      <c r="E1553" s="49"/>
      <c r="F1553" s="49"/>
      <c r="G1553" s="49"/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  <c r="W1553" s="49"/>
    </row>
    <row r="1554" spans="1:23" ht="13.2" x14ac:dyDescent="0.25">
      <c r="A1554" s="122"/>
      <c r="B1554" s="46"/>
      <c r="C1554" s="47"/>
      <c r="D1554" s="47"/>
      <c r="E1554" s="49"/>
      <c r="F1554" s="49"/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</row>
    <row r="1555" spans="1:23" ht="13.2" x14ac:dyDescent="0.25">
      <c r="A1555" s="122"/>
      <c r="B1555" s="46"/>
      <c r="C1555" s="47"/>
      <c r="D1555" s="47"/>
      <c r="E1555" s="49"/>
      <c r="F1555" s="49"/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  <c r="W1555" s="49"/>
    </row>
    <row r="1556" spans="1:23" ht="13.2" x14ac:dyDescent="0.25">
      <c r="A1556" s="122"/>
      <c r="B1556" s="46"/>
      <c r="C1556" s="47"/>
      <c r="D1556" s="47"/>
      <c r="E1556" s="49"/>
      <c r="F1556" s="49"/>
      <c r="G1556" s="49"/>
      <c r="H1556" s="49"/>
      <c r="I1556" s="49"/>
      <c r="J1556" s="49"/>
      <c r="K1556" s="49"/>
      <c r="L1556" s="49"/>
      <c r="M1556" s="49"/>
      <c r="N1556" s="49"/>
      <c r="O1556" s="49"/>
      <c r="P1556" s="49"/>
      <c r="Q1556" s="49"/>
      <c r="R1556" s="49"/>
      <c r="S1556" s="49"/>
      <c r="T1556" s="49"/>
      <c r="U1556" s="49"/>
      <c r="V1556" s="49"/>
      <c r="W1556" s="49"/>
    </row>
    <row r="1557" spans="1:23" ht="13.2" x14ac:dyDescent="0.25">
      <c r="A1557" s="122"/>
      <c r="B1557" s="46"/>
      <c r="C1557" s="47"/>
      <c r="D1557" s="47"/>
      <c r="E1557" s="49"/>
      <c r="F1557" s="49"/>
      <c r="G1557" s="49"/>
      <c r="H1557" s="49"/>
      <c r="I1557" s="49"/>
      <c r="J1557" s="49"/>
      <c r="K1557" s="49"/>
      <c r="L1557" s="49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  <c r="W1557" s="49"/>
    </row>
    <row r="1558" spans="1:23" ht="13.2" x14ac:dyDescent="0.25">
      <c r="A1558" s="122"/>
      <c r="B1558" s="46"/>
      <c r="C1558" s="47"/>
      <c r="D1558" s="47"/>
      <c r="E1558" s="49"/>
      <c r="F1558" s="49"/>
      <c r="G1558" s="49"/>
      <c r="H1558" s="49"/>
      <c r="I1558" s="49"/>
      <c r="J1558" s="49"/>
      <c r="K1558" s="49"/>
      <c r="L1558" s="49"/>
      <c r="M1558" s="49"/>
      <c r="N1558" s="49"/>
      <c r="O1558" s="49"/>
      <c r="P1558" s="49"/>
      <c r="Q1558" s="49"/>
      <c r="R1558" s="49"/>
      <c r="S1558" s="49"/>
      <c r="T1558" s="49"/>
      <c r="U1558" s="49"/>
      <c r="V1558" s="49"/>
      <c r="W1558" s="49"/>
    </row>
    <row r="1559" spans="1:23" ht="13.2" x14ac:dyDescent="0.25">
      <c r="A1559" s="122"/>
      <c r="B1559" s="46"/>
      <c r="C1559" s="47"/>
      <c r="D1559" s="47"/>
      <c r="E1559" s="49"/>
      <c r="F1559" s="49"/>
      <c r="G1559" s="49"/>
      <c r="H1559" s="49"/>
      <c r="I1559" s="49"/>
      <c r="J1559" s="49"/>
      <c r="K1559" s="49"/>
      <c r="L1559" s="49"/>
      <c r="M1559" s="49"/>
      <c r="N1559" s="49"/>
      <c r="O1559" s="49"/>
      <c r="P1559" s="49"/>
      <c r="Q1559" s="49"/>
      <c r="R1559" s="49"/>
      <c r="S1559" s="49"/>
      <c r="T1559" s="49"/>
      <c r="U1559" s="49"/>
      <c r="V1559" s="49"/>
      <c r="W1559" s="49"/>
    </row>
    <row r="1560" spans="1:23" ht="13.2" x14ac:dyDescent="0.25">
      <c r="A1560" s="122"/>
      <c r="B1560" s="46"/>
      <c r="C1560" s="47"/>
      <c r="D1560" s="47"/>
      <c r="E1560" s="49"/>
      <c r="F1560" s="49"/>
      <c r="G1560" s="49"/>
      <c r="H1560" s="49"/>
      <c r="I1560" s="49"/>
      <c r="J1560" s="49"/>
      <c r="K1560" s="49"/>
      <c r="L1560" s="49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  <c r="W1560" s="49"/>
    </row>
    <row r="1561" spans="1:23" ht="13.2" x14ac:dyDescent="0.25">
      <c r="A1561" s="122"/>
      <c r="B1561" s="46"/>
      <c r="C1561" s="47"/>
      <c r="D1561" s="47"/>
      <c r="E1561" s="49"/>
      <c r="F1561" s="49"/>
      <c r="G1561" s="49"/>
      <c r="H1561" s="49"/>
      <c r="I1561" s="49"/>
      <c r="J1561" s="49"/>
      <c r="K1561" s="49"/>
      <c r="L1561" s="49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  <c r="W1561" s="49"/>
    </row>
    <row r="1562" spans="1:23" ht="13.2" x14ac:dyDescent="0.25">
      <c r="A1562" s="122"/>
      <c r="B1562" s="46"/>
      <c r="C1562" s="47"/>
      <c r="D1562" s="47"/>
      <c r="E1562" s="49"/>
      <c r="F1562" s="49"/>
      <c r="G1562" s="49"/>
      <c r="H1562" s="49"/>
      <c r="I1562" s="49"/>
      <c r="J1562" s="49"/>
      <c r="K1562" s="49"/>
      <c r="L1562" s="49"/>
      <c r="M1562" s="49"/>
      <c r="N1562" s="49"/>
      <c r="O1562" s="49"/>
      <c r="P1562" s="49"/>
      <c r="Q1562" s="49"/>
      <c r="R1562" s="49"/>
      <c r="S1562" s="49"/>
      <c r="T1562" s="49"/>
      <c r="U1562" s="49"/>
      <c r="V1562" s="49"/>
      <c r="W1562" s="49"/>
    </row>
    <row r="1563" spans="1:23" ht="13.2" x14ac:dyDescent="0.25">
      <c r="A1563" s="122"/>
      <c r="B1563" s="46"/>
      <c r="C1563" s="47"/>
      <c r="D1563" s="47"/>
      <c r="E1563" s="49"/>
      <c r="F1563" s="49"/>
      <c r="G1563" s="49"/>
      <c r="H1563" s="49"/>
      <c r="I1563" s="49"/>
      <c r="J1563" s="49"/>
      <c r="K1563" s="49"/>
      <c r="L1563" s="49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  <c r="W1563" s="49"/>
    </row>
    <row r="1564" spans="1:23" ht="13.2" x14ac:dyDescent="0.25">
      <c r="A1564" s="122"/>
      <c r="B1564" s="46"/>
      <c r="C1564" s="47"/>
      <c r="D1564" s="47"/>
      <c r="E1564" s="49"/>
      <c r="F1564" s="49"/>
      <c r="G1564" s="49"/>
      <c r="H1564" s="49"/>
      <c r="I1564" s="49"/>
      <c r="J1564" s="49"/>
      <c r="K1564" s="49"/>
      <c r="L1564" s="49"/>
      <c r="M1564" s="49"/>
      <c r="N1564" s="49"/>
      <c r="O1564" s="49"/>
      <c r="P1564" s="49"/>
      <c r="Q1564" s="49"/>
      <c r="R1564" s="49"/>
      <c r="S1564" s="49"/>
      <c r="T1564" s="49"/>
      <c r="U1564" s="49"/>
      <c r="V1564" s="49"/>
      <c r="W1564" s="49"/>
    </row>
    <row r="1565" spans="1:23" ht="13.2" x14ac:dyDescent="0.25">
      <c r="A1565" s="122"/>
      <c r="B1565" s="46"/>
      <c r="C1565" s="47"/>
      <c r="D1565" s="47"/>
      <c r="E1565" s="49"/>
      <c r="F1565" s="49"/>
      <c r="G1565" s="49"/>
      <c r="H1565" s="49"/>
      <c r="I1565" s="49"/>
      <c r="J1565" s="49"/>
      <c r="K1565" s="49"/>
      <c r="L1565" s="49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  <c r="W1565" s="49"/>
    </row>
    <row r="1566" spans="1:23" ht="13.2" x14ac:dyDescent="0.25">
      <c r="A1566" s="122"/>
      <c r="B1566" s="46"/>
      <c r="C1566" s="47"/>
      <c r="D1566" s="47"/>
      <c r="E1566" s="49"/>
      <c r="F1566" s="49"/>
      <c r="G1566" s="49"/>
      <c r="H1566" s="49"/>
      <c r="I1566" s="49"/>
      <c r="J1566" s="49"/>
      <c r="K1566" s="49"/>
      <c r="L1566" s="49"/>
      <c r="M1566" s="49"/>
      <c r="N1566" s="49"/>
      <c r="O1566" s="49"/>
      <c r="P1566" s="49"/>
      <c r="Q1566" s="49"/>
      <c r="R1566" s="49"/>
      <c r="S1566" s="49"/>
      <c r="T1566" s="49"/>
      <c r="U1566" s="49"/>
      <c r="V1566" s="49"/>
      <c r="W1566" s="49"/>
    </row>
    <row r="1567" spans="1:23" ht="13.2" x14ac:dyDescent="0.25">
      <c r="A1567" s="122"/>
      <c r="B1567" s="46"/>
      <c r="C1567" s="47"/>
      <c r="D1567" s="47"/>
      <c r="E1567" s="49"/>
      <c r="F1567" s="49"/>
      <c r="G1567" s="49"/>
      <c r="H1567" s="49"/>
      <c r="I1567" s="49"/>
      <c r="J1567" s="49"/>
      <c r="K1567" s="49"/>
      <c r="L1567" s="49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  <c r="W1567" s="49"/>
    </row>
    <row r="1568" spans="1:23" ht="13.2" x14ac:dyDescent="0.25">
      <c r="A1568" s="122"/>
      <c r="B1568" s="46"/>
      <c r="C1568" s="47"/>
      <c r="D1568" s="47"/>
      <c r="E1568" s="49"/>
      <c r="F1568" s="49"/>
      <c r="G1568" s="49"/>
      <c r="H1568" s="49"/>
      <c r="I1568" s="49"/>
      <c r="J1568" s="49"/>
      <c r="K1568" s="49"/>
      <c r="L1568" s="49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  <c r="W1568" s="49"/>
    </row>
    <row r="1569" spans="1:23" ht="13.2" x14ac:dyDescent="0.25">
      <c r="A1569" s="122"/>
      <c r="B1569" s="46"/>
      <c r="C1569" s="47"/>
      <c r="D1569" s="47"/>
      <c r="E1569" s="49"/>
      <c r="F1569" s="49"/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</row>
    <row r="1570" spans="1:23" ht="13.2" x14ac:dyDescent="0.25">
      <c r="A1570" s="122"/>
      <c r="B1570" s="46"/>
      <c r="C1570" s="47"/>
      <c r="D1570" s="47"/>
      <c r="E1570" s="49"/>
      <c r="F1570" s="49"/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  <c r="W1570" s="49"/>
    </row>
    <row r="1571" spans="1:23" ht="13.2" x14ac:dyDescent="0.25">
      <c r="A1571" s="122"/>
      <c r="B1571" s="46"/>
      <c r="C1571" s="47"/>
      <c r="D1571" s="47"/>
      <c r="E1571" s="49"/>
      <c r="F1571" s="49"/>
      <c r="G1571" s="49"/>
      <c r="H1571" s="49"/>
      <c r="I1571" s="49"/>
      <c r="J1571" s="49"/>
      <c r="K1571" s="49"/>
      <c r="L1571" s="49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  <c r="W1571" s="49"/>
    </row>
    <row r="1572" spans="1:23" ht="13.2" x14ac:dyDescent="0.25">
      <c r="A1572" s="122"/>
      <c r="B1572" s="46"/>
      <c r="C1572" s="47"/>
      <c r="D1572" s="47"/>
      <c r="E1572" s="49"/>
      <c r="F1572" s="49"/>
      <c r="G1572" s="49"/>
      <c r="H1572" s="49"/>
      <c r="I1572" s="49"/>
      <c r="J1572" s="49"/>
      <c r="K1572" s="49"/>
      <c r="L1572" s="49"/>
      <c r="M1572" s="49"/>
      <c r="N1572" s="49"/>
      <c r="O1572" s="49"/>
      <c r="P1572" s="49"/>
      <c r="Q1572" s="49"/>
      <c r="R1572" s="49"/>
      <c r="S1572" s="49"/>
      <c r="T1572" s="49"/>
      <c r="U1572" s="49"/>
      <c r="V1572" s="49"/>
      <c r="W1572" s="49"/>
    </row>
    <row r="1573" spans="1:23" ht="13.2" x14ac:dyDescent="0.25">
      <c r="A1573" s="122"/>
      <c r="B1573" s="46"/>
      <c r="C1573" s="47"/>
      <c r="D1573" s="47"/>
      <c r="E1573" s="49"/>
      <c r="F1573" s="49"/>
      <c r="G1573" s="49"/>
      <c r="H1573" s="49"/>
      <c r="I1573" s="49"/>
      <c r="J1573" s="49"/>
      <c r="K1573" s="49"/>
      <c r="L1573" s="49"/>
      <c r="M1573" s="49"/>
      <c r="N1573" s="49"/>
      <c r="O1573" s="49"/>
      <c r="P1573" s="49"/>
      <c r="Q1573" s="49"/>
      <c r="R1573" s="49"/>
      <c r="S1573" s="49"/>
      <c r="T1573" s="49"/>
      <c r="U1573" s="49"/>
      <c r="V1573" s="49"/>
      <c r="W1573" s="49"/>
    </row>
    <row r="1574" spans="1:23" ht="13.2" x14ac:dyDescent="0.25">
      <c r="A1574" s="122"/>
      <c r="B1574" s="46"/>
      <c r="C1574" s="47"/>
      <c r="D1574" s="47"/>
      <c r="E1574" s="49"/>
      <c r="F1574" s="49"/>
      <c r="G1574" s="49"/>
      <c r="H1574" s="49"/>
      <c r="I1574" s="49"/>
      <c r="J1574" s="49"/>
      <c r="K1574" s="49"/>
      <c r="L1574" s="49"/>
      <c r="M1574" s="49"/>
      <c r="N1574" s="49"/>
      <c r="O1574" s="49"/>
      <c r="P1574" s="49"/>
      <c r="Q1574" s="49"/>
      <c r="R1574" s="49"/>
      <c r="S1574" s="49"/>
      <c r="T1574" s="49"/>
      <c r="U1574" s="49"/>
      <c r="V1574" s="49"/>
      <c r="W1574" s="49"/>
    </row>
    <row r="1575" spans="1:23" ht="13.2" x14ac:dyDescent="0.25">
      <c r="A1575" s="122"/>
      <c r="B1575" s="46"/>
      <c r="C1575" s="47"/>
      <c r="D1575" s="47"/>
      <c r="E1575" s="49"/>
      <c r="F1575" s="49"/>
      <c r="G1575" s="49"/>
      <c r="H1575" s="49"/>
      <c r="I1575" s="49"/>
      <c r="J1575" s="49"/>
      <c r="K1575" s="49"/>
      <c r="L1575" s="49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  <c r="W1575" s="49"/>
    </row>
    <row r="1576" spans="1:23" ht="13.2" x14ac:dyDescent="0.25">
      <c r="A1576" s="122"/>
      <c r="B1576" s="46"/>
      <c r="C1576" s="47"/>
      <c r="D1576" s="47"/>
      <c r="E1576" s="49"/>
      <c r="F1576" s="49"/>
      <c r="G1576" s="49"/>
      <c r="H1576" s="49"/>
      <c r="I1576" s="49"/>
      <c r="J1576" s="49"/>
      <c r="K1576" s="49"/>
      <c r="L1576" s="49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  <c r="W1576" s="49"/>
    </row>
    <row r="1577" spans="1:23" ht="13.2" x14ac:dyDescent="0.25">
      <c r="A1577" s="122"/>
      <c r="B1577" s="46"/>
      <c r="C1577" s="47"/>
      <c r="D1577" s="47"/>
      <c r="E1577" s="49"/>
      <c r="F1577" s="49"/>
      <c r="G1577" s="49"/>
      <c r="H1577" s="49"/>
      <c r="I1577" s="49"/>
      <c r="J1577" s="49"/>
      <c r="K1577" s="49"/>
      <c r="L1577" s="49"/>
      <c r="M1577" s="49"/>
      <c r="N1577" s="49"/>
      <c r="O1577" s="49"/>
      <c r="P1577" s="49"/>
      <c r="Q1577" s="49"/>
      <c r="R1577" s="49"/>
      <c r="S1577" s="49"/>
      <c r="T1577" s="49"/>
      <c r="U1577" s="49"/>
      <c r="V1577" s="49"/>
      <c r="W1577" s="49"/>
    </row>
    <row r="1578" spans="1:23" ht="13.2" x14ac:dyDescent="0.25">
      <c r="A1578" s="122"/>
      <c r="B1578" s="46"/>
      <c r="C1578" s="47"/>
      <c r="D1578" s="47"/>
      <c r="E1578" s="49"/>
      <c r="F1578" s="49"/>
      <c r="G1578" s="49"/>
      <c r="H1578" s="49"/>
      <c r="I1578" s="49"/>
      <c r="J1578" s="49"/>
      <c r="K1578" s="49"/>
      <c r="L1578" s="49"/>
      <c r="M1578" s="49"/>
      <c r="N1578" s="49"/>
      <c r="O1578" s="49"/>
      <c r="P1578" s="49"/>
      <c r="Q1578" s="49"/>
      <c r="R1578" s="49"/>
      <c r="S1578" s="49"/>
      <c r="T1578" s="49"/>
      <c r="U1578" s="49"/>
      <c r="V1578" s="49"/>
      <c r="W1578" s="49"/>
    </row>
    <row r="1579" spans="1:23" ht="13.2" x14ac:dyDescent="0.25">
      <c r="A1579" s="122"/>
      <c r="B1579" s="46"/>
      <c r="C1579" s="47"/>
      <c r="D1579" s="47"/>
      <c r="E1579" s="49"/>
      <c r="F1579" s="49"/>
      <c r="G1579" s="49"/>
      <c r="H1579" s="49"/>
      <c r="I1579" s="49"/>
      <c r="J1579" s="49"/>
      <c r="K1579" s="49"/>
      <c r="L1579" s="49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  <c r="W1579" s="49"/>
    </row>
    <row r="1580" spans="1:23" ht="13.2" x14ac:dyDescent="0.25">
      <c r="A1580" s="122"/>
      <c r="B1580" s="46"/>
      <c r="C1580" s="47"/>
      <c r="D1580" s="47"/>
      <c r="E1580" s="49"/>
      <c r="F1580" s="49"/>
      <c r="G1580" s="49"/>
      <c r="H1580" s="49"/>
      <c r="I1580" s="49"/>
      <c r="J1580" s="49"/>
      <c r="K1580" s="49"/>
      <c r="L1580" s="49"/>
      <c r="M1580" s="49"/>
      <c r="N1580" s="49"/>
      <c r="O1580" s="49"/>
      <c r="P1580" s="49"/>
      <c r="Q1580" s="49"/>
      <c r="R1580" s="49"/>
      <c r="S1580" s="49"/>
      <c r="T1580" s="49"/>
      <c r="U1580" s="49"/>
      <c r="V1580" s="49"/>
      <c r="W1580" s="49"/>
    </row>
    <row r="1581" spans="1:23" ht="13.2" x14ac:dyDescent="0.25">
      <c r="A1581" s="122"/>
      <c r="B1581" s="46"/>
      <c r="C1581" s="47"/>
      <c r="D1581" s="47"/>
      <c r="E1581" s="49"/>
      <c r="F1581" s="49"/>
      <c r="G1581" s="49"/>
      <c r="H1581" s="49"/>
      <c r="I1581" s="49"/>
      <c r="J1581" s="49"/>
      <c r="K1581" s="49"/>
      <c r="L1581" s="49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  <c r="W1581" s="49"/>
    </row>
    <row r="1582" spans="1:23" ht="13.2" x14ac:dyDescent="0.25">
      <c r="A1582" s="122"/>
      <c r="B1582" s="46"/>
      <c r="C1582" s="47"/>
      <c r="D1582" s="47"/>
      <c r="E1582" s="49"/>
      <c r="F1582" s="49"/>
      <c r="G1582" s="49"/>
      <c r="H1582" s="49"/>
      <c r="I1582" s="49"/>
      <c r="J1582" s="49"/>
      <c r="K1582" s="49"/>
      <c r="L1582" s="49"/>
      <c r="M1582" s="49"/>
      <c r="N1582" s="49"/>
      <c r="O1582" s="49"/>
      <c r="P1582" s="49"/>
      <c r="Q1582" s="49"/>
      <c r="R1582" s="49"/>
      <c r="S1582" s="49"/>
      <c r="T1582" s="49"/>
      <c r="U1582" s="49"/>
      <c r="V1582" s="49"/>
      <c r="W1582" s="49"/>
    </row>
    <row r="1583" spans="1:23" ht="13.2" x14ac:dyDescent="0.25">
      <c r="A1583" s="122"/>
      <c r="B1583" s="46"/>
      <c r="C1583" s="47"/>
      <c r="D1583" s="47"/>
      <c r="E1583" s="49"/>
      <c r="F1583" s="49"/>
      <c r="G1583" s="49"/>
      <c r="H1583" s="49"/>
      <c r="I1583" s="49"/>
      <c r="J1583" s="49"/>
      <c r="K1583" s="49"/>
      <c r="L1583" s="49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  <c r="W1583" s="49"/>
    </row>
    <row r="1584" spans="1:23" ht="13.2" x14ac:dyDescent="0.25">
      <c r="A1584" s="122"/>
      <c r="B1584" s="46"/>
      <c r="C1584" s="47"/>
      <c r="D1584" s="47"/>
      <c r="E1584" s="49"/>
      <c r="F1584" s="49"/>
      <c r="G1584" s="49"/>
      <c r="H1584" s="49"/>
      <c r="I1584" s="49"/>
      <c r="J1584" s="49"/>
      <c r="K1584" s="49"/>
      <c r="L1584" s="49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  <c r="W1584" s="49"/>
    </row>
    <row r="1585" spans="1:23" ht="13.2" x14ac:dyDescent="0.25">
      <c r="A1585" s="122"/>
      <c r="B1585" s="46"/>
      <c r="C1585" s="47"/>
      <c r="D1585" s="47"/>
      <c r="E1585" s="49"/>
      <c r="F1585" s="49"/>
      <c r="G1585" s="49"/>
      <c r="H1585" s="49"/>
      <c r="I1585" s="49"/>
      <c r="J1585" s="49"/>
      <c r="K1585" s="49"/>
      <c r="L1585" s="49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  <c r="W1585" s="49"/>
    </row>
    <row r="1586" spans="1:23" ht="13.2" x14ac:dyDescent="0.25">
      <c r="A1586" s="122"/>
      <c r="B1586" s="46"/>
      <c r="C1586" s="47"/>
      <c r="D1586" s="47"/>
      <c r="E1586" s="49"/>
      <c r="F1586" s="49"/>
      <c r="G1586" s="49"/>
      <c r="H1586" s="49"/>
      <c r="I1586" s="49"/>
      <c r="J1586" s="49"/>
      <c r="K1586" s="49"/>
      <c r="L1586" s="49"/>
      <c r="M1586" s="49"/>
      <c r="N1586" s="49"/>
      <c r="O1586" s="49"/>
      <c r="P1586" s="49"/>
      <c r="Q1586" s="49"/>
      <c r="R1586" s="49"/>
      <c r="S1586" s="49"/>
      <c r="T1586" s="49"/>
      <c r="U1586" s="49"/>
      <c r="V1586" s="49"/>
      <c r="W1586" s="49"/>
    </row>
    <row r="1587" spans="1:23" ht="13.2" x14ac:dyDescent="0.25">
      <c r="A1587" s="122"/>
      <c r="B1587" s="46"/>
      <c r="C1587" s="47"/>
      <c r="D1587" s="47"/>
      <c r="E1587" s="49"/>
      <c r="F1587" s="49"/>
      <c r="G1587" s="49"/>
      <c r="H1587" s="49"/>
      <c r="I1587" s="49"/>
      <c r="J1587" s="49"/>
      <c r="K1587" s="49"/>
      <c r="L1587" s="49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  <c r="W1587" s="49"/>
    </row>
    <row r="1588" spans="1:23" ht="13.2" x14ac:dyDescent="0.25">
      <c r="A1588" s="122"/>
      <c r="B1588" s="46"/>
      <c r="C1588" s="47"/>
      <c r="D1588" s="47"/>
      <c r="E1588" s="49"/>
      <c r="F1588" s="49"/>
      <c r="G1588" s="49"/>
      <c r="H1588" s="49"/>
      <c r="I1588" s="49"/>
      <c r="J1588" s="49"/>
      <c r="K1588" s="49"/>
      <c r="L1588" s="49"/>
      <c r="M1588" s="49"/>
      <c r="N1588" s="49"/>
      <c r="O1588" s="49"/>
      <c r="P1588" s="49"/>
      <c r="Q1588" s="49"/>
      <c r="R1588" s="49"/>
      <c r="S1588" s="49"/>
      <c r="T1588" s="49"/>
      <c r="U1588" s="49"/>
      <c r="V1588" s="49"/>
      <c r="W1588" s="49"/>
    </row>
    <row r="1589" spans="1:23" ht="13.2" x14ac:dyDescent="0.25">
      <c r="A1589" s="122"/>
      <c r="B1589" s="46"/>
      <c r="C1589" s="47"/>
      <c r="D1589" s="47"/>
      <c r="E1589" s="49"/>
      <c r="F1589" s="49"/>
      <c r="G1589" s="49"/>
      <c r="H1589" s="49"/>
      <c r="I1589" s="49"/>
      <c r="J1589" s="49"/>
      <c r="K1589" s="49"/>
      <c r="L1589" s="49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  <c r="W1589" s="49"/>
    </row>
    <row r="1590" spans="1:23" ht="13.2" x14ac:dyDescent="0.25">
      <c r="A1590" s="122"/>
      <c r="B1590" s="46"/>
      <c r="C1590" s="47"/>
      <c r="D1590" s="47"/>
      <c r="E1590" s="49"/>
      <c r="F1590" s="49"/>
      <c r="G1590" s="49"/>
      <c r="H1590" s="49"/>
      <c r="I1590" s="49"/>
      <c r="J1590" s="49"/>
      <c r="K1590" s="49"/>
      <c r="L1590" s="49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  <c r="W1590" s="49"/>
    </row>
    <row r="1591" spans="1:23" ht="13.2" x14ac:dyDescent="0.25">
      <c r="A1591" s="122"/>
      <c r="B1591" s="46"/>
      <c r="C1591" s="47"/>
      <c r="D1591" s="47"/>
      <c r="E1591" s="49"/>
      <c r="F1591" s="49"/>
      <c r="G1591" s="49"/>
      <c r="H1591" s="49"/>
      <c r="I1591" s="49"/>
      <c r="J1591" s="49"/>
      <c r="K1591" s="49"/>
      <c r="L1591" s="49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  <c r="W1591" s="49"/>
    </row>
    <row r="1592" spans="1:23" ht="13.2" x14ac:dyDescent="0.25">
      <c r="A1592" s="122"/>
      <c r="B1592" s="46"/>
      <c r="C1592" s="47"/>
      <c r="D1592" s="47"/>
      <c r="E1592" s="49"/>
      <c r="F1592" s="49"/>
      <c r="G1592" s="49"/>
      <c r="H1592" s="49"/>
      <c r="I1592" s="49"/>
      <c r="J1592" s="49"/>
      <c r="K1592" s="49"/>
      <c r="L1592" s="49"/>
      <c r="M1592" s="49"/>
      <c r="N1592" s="49"/>
      <c r="O1592" s="49"/>
      <c r="P1592" s="49"/>
      <c r="Q1592" s="49"/>
      <c r="R1592" s="49"/>
      <c r="S1592" s="49"/>
      <c r="T1592" s="49"/>
      <c r="U1592" s="49"/>
      <c r="V1592" s="49"/>
      <c r="W1592" s="49"/>
    </row>
    <row r="1593" spans="1:23" ht="13.2" x14ac:dyDescent="0.25">
      <c r="A1593" s="122"/>
      <c r="B1593" s="46"/>
      <c r="C1593" s="47"/>
      <c r="D1593" s="47"/>
      <c r="E1593" s="49"/>
      <c r="F1593" s="49"/>
      <c r="G1593" s="49"/>
      <c r="H1593" s="49"/>
      <c r="I1593" s="49"/>
      <c r="J1593" s="49"/>
      <c r="K1593" s="49"/>
      <c r="L1593" s="49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  <c r="W1593" s="49"/>
    </row>
    <row r="1594" spans="1:23" ht="13.2" x14ac:dyDescent="0.25">
      <c r="A1594" s="122"/>
      <c r="B1594" s="46"/>
      <c r="C1594" s="47"/>
      <c r="D1594" s="47"/>
      <c r="E1594" s="49"/>
      <c r="F1594" s="49"/>
      <c r="G1594" s="49"/>
      <c r="H1594" s="49"/>
      <c r="I1594" s="49"/>
      <c r="J1594" s="49"/>
      <c r="K1594" s="49"/>
      <c r="L1594" s="49"/>
      <c r="M1594" s="49"/>
      <c r="N1594" s="49"/>
      <c r="O1594" s="49"/>
      <c r="P1594" s="49"/>
      <c r="Q1594" s="49"/>
      <c r="R1594" s="49"/>
      <c r="S1594" s="49"/>
      <c r="T1594" s="49"/>
      <c r="U1594" s="49"/>
      <c r="V1594" s="49"/>
      <c r="W1594" s="49"/>
    </row>
    <row r="1595" spans="1:23" ht="13.2" x14ac:dyDescent="0.25">
      <c r="A1595" s="122"/>
      <c r="B1595" s="46"/>
      <c r="C1595" s="47"/>
      <c r="D1595" s="47"/>
      <c r="E1595" s="49"/>
      <c r="F1595" s="49"/>
      <c r="G1595" s="49"/>
      <c r="H1595" s="49"/>
      <c r="I1595" s="49"/>
      <c r="J1595" s="49"/>
      <c r="K1595" s="49"/>
      <c r="L1595" s="49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  <c r="W1595" s="49"/>
    </row>
    <row r="1596" spans="1:23" ht="13.2" x14ac:dyDescent="0.25">
      <c r="A1596" s="122"/>
      <c r="B1596" s="46"/>
      <c r="C1596" s="47"/>
      <c r="D1596" s="47"/>
      <c r="E1596" s="49"/>
      <c r="F1596" s="49"/>
      <c r="G1596" s="49"/>
      <c r="H1596" s="49"/>
      <c r="I1596" s="49"/>
      <c r="J1596" s="49"/>
      <c r="K1596" s="49"/>
      <c r="L1596" s="49"/>
      <c r="M1596" s="49"/>
      <c r="N1596" s="49"/>
      <c r="O1596" s="49"/>
      <c r="P1596" s="49"/>
      <c r="Q1596" s="49"/>
      <c r="R1596" s="49"/>
      <c r="S1596" s="49"/>
      <c r="T1596" s="49"/>
      <c r="U1596" s="49"/>
      <c r="V1596" s="49"/>
      <c r="W1596" s="49"/>
    </row>
    <row r="1597" spans="1:23" ht="13.2" x14ac:dyDescent="0.25">
      <c r="A1597" s="122"/>
      <c r="B1597" s="46"/>
      <c r="C1597" s="47"/>
      <c r="D1597" s="47"/>
      <c r="E1597" s="49"/>
      <c r="F1597" s="49"/>
      <c r="G1597" s="49"/>
      <c r="H1597" s="49"/>
      <c r="I1597" s="49"/>
      <c r="J1597" s="49"/>
      <c r="K1597" s="49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49"/>
    </row>
    <row r="1598" spans="1:23" ht="13.2" x14ac:dyDescent="0.25">
      <c r="A1598" s="122"/>
      <c r="B1598" s="46"/>
      <c r="C1598" s="47"/>
      <c r="D1598" s="47"/>
      <c r="E1598" s="49"/>
      <c r="F1598" s="49"/>
      <c r="G1598" s="49"/>
      <c r="H1598" s="49"/>
      <c r="I1598" s="49"/>
      <c r="J1598" s="49"/>
      <c r="K1598" s="49"/>
      <c r="L1598" s="49"/>
      <c r="M1598" s="49"/>
      <c r="N1598" s="49"/>
      <c r="O1598" s="49"/>
      <c r="P1598" s="49"/>
      <c r="Q1598" s="49"/>
      <c r="R1598" s="49"/>
      <c r="S1598" s="49"/>
      <c r="T1598" s="49"/>
      <c r="U1598" s="49"/>
      <c r="V1598" s="49"/>
      <c r="W1598" s="49"/>
    </row>
    <row r="1599" spans="1:23" ht="13.2" x14ac:dyDescent="0.25">
      <c r="A1599" s="122"/>
      <c r="B1599" s="46"/>
      <c r="C1599" s="47"/>
      <c r="D1599" s="47"/>
      <c r="E1599" s="49"/>
      <c r="F1599" s="49"/>
      <c r="G1599" s="49"/>
      <c r="H1599" s="49"/>
      <c r="I1599" s="49"/>
      <c r="J1599" s="49"/>
      <c r="K1599" s="49"/>
      <c r="L1599" s="49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  <c r="W1599" s="49"/>
    </row>
    <row r="1600" spans="1:23" ht="13.2" x14ac:dyDescent="0.25">
      <c r="A1600" s="122"/>
      <c r="B1600" s="46"/>
      <c r="C1600" s="47"/>
      <c r="D1600" s="47"/>
      <c r="E1600" s="49"/>
      <c r="F1600" s="49"/>
      <c r="G1600" s="49"/>
      <c r="H1600" s="49"/>
      <c r="I1600" s="49"/>
      <c r="J1600" s="49"/>
      <c r="K1600" s="49"/>
      <c r="L1600" s="49"/>
      <c r="M1600" s="49"/>
      <c r="N1600" s="49"/>
      <c r="O1600" s="49"/>
      <c r="P1600" s="49"/>
      <c r="Q1600" s="49"/>
      <c r="R1600" s="49"/>
      <c r="S1600" s="49"/>
      <c r="T1600" s="49"/>
      <c r="U1600" s="49"/>
      <c r="V1600" s="49"/>
      <c r="W1600" s="49"/>
    </row>
    <row r="1601" spans="1:23" ht="13.2" x14ac:dyDescent="0.25">
      <c r="A1601" s="122"/>
      <c r="B1601" s="46"/>
      <c r="C1601" s="47"/>
      <c r="D1601" s="47"/>
      <c r="E1601" s="49"/>
      <c r="F1601" s="49"/>
      <c r="G1601" s="49"/>
      <c r="H1601" s="49"/>
      <c r="I1601" s="49"/>
      <c r="J1601" s="49"/>
      <c r="K1601" s="49"/>
      <c r="L1601" s="49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  <c r="W1601" s="49"/>
    </row>
    <row r="1602" spans="1:23" ht="13.2" x14ac:dyDescent="0.25">
      <c r="A1602" s="122"/>
      <c r="B1602" s="46"/>
      <c r="C1602" s="47"/>
      <c r="D1602" s="47"/>
      <c r="E1602" s="49"/>
      <c r="F1602" s="49"/>
      <c r="G1602" s="49"/>
      <c r="H1602" s="49"/>
      <c r="I1602" s="49"/>
      <c r="J1602" s="49"/>
      <c r="K1602" s="49"/>
      <c r="L1602" s="49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  <c r="W1602" s="49"/>
    </row>
    <row r="1603" spans="1:23" ht="13.2" x14ac:dyDescent="0.25">
      <c r="A1603" s="122"/>
      <c r="B1603" s="46"/>
      <c r="C1603" s="47"/>
      <c r="D1603" s="47"/>
      <c r="E1603" s="49"/>
      <c r="F1603" s="49"/>
      <c r="G1603" s="49"/>
      <c r="H1603" s="49"/>
      <c r="I1603" s="49"/>
      <c r="J1603" s="49"/>
      <c r="K1603" s="49"/>
      <c r="L1603" s="49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  <c r="W1603" s="49"/>
    </row>
    <row r="1604" spans="1:23" ht="13.2" x14ac:dyDescent="0.25">
      <c r="A1604" s="122"/>
      <c r="B1604" s="46"/>
      <c r="C1604" s="47"/>
      <c r="D1604" s="47"/>
      <c r="E1604" s="49"/>
      <c r="F1604" s="49"/>
      <c r="G1604" s="49"/>
      <c r="H1604" s="49"/>
      <c r="I1604" s="49"/>
      <c r="J1604" s="49"/>
      <c r="K1604" s="49"/>
      <c r="L1604" s="49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  <c r="W1604" s="49"/>
    </row>
    <row r="1605" spans="1:23" ht="13.2" x14ac:dyDescent="0.25">
      <c r="A1605" s="122"/>
      <c r="B1605" s="46"/>
      <c r="C1605" s="47"/>
      <c r="D1605" s="47"/>
      <c r="E1605" s="49"/>
      <c r="F1605" s="49"/>
      <c r="G1605" s="49"/>
      <c r="H1605" s="49"/>
      <c r="I1605" s="49"/>
      <c r="J1605" s="49"/>
      <c r="K1605" s="49"/>
      <c r="L1605" s="49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  <c r="W1605" s="49"/>
    </row>
    <row r="1606" spans="1:23" ht="13.2" x14ac:dyDescent="0.25">
      <c r="A1606" s="122"/>
      <c r="B1606" s="46"/>
      <c r="C1606" s="47"/>
      <c r="D1606" s="47"/>
      <c r="E1606" s="49"/>
      <c r="F1606" s="49"/>
      <c r="G1606" s="49"/>
      <c r="H1606" s="49"/>
      <c r="I1606" s="49"/>
      <c r="J1606" s="49"/>
      <c r="K1606" s="49"/>
      <c r="L1606" s="49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  <c r="W1606" s="49"/>
    </row>
    <row r="1607" spans="1:23" ht="13.2" x14ac:dyDescent="0.25">
      <c r="A1607" s="122"/>
      <c r="B1607" s="46"/>
      <c r="C1607" s="47"/>
      <c r="D1607" s="47"/>
      <c r="E1607" s="49"/>
      <c r="F1607" s="49"/>
      <c r="G1607" s="49"/>
      <c r="H1607" s="49"/>
      <c r="I1607" s="49"/>
      <c r="J1607" s="49"/>
      <c r="K1607" s="49"/>
      <c r="L1607" s="49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  <c r="W1607" s="49"/>
    </row>
    <row r="1608" spans="1:23" ht="13.2" x14ac:dyDescent="0.25">
      <c r="A1608" s="122"/>
      <c r="B1608" s="46"/>
      <c r="C1608" s="47"/>
      <c r="D1608" s="47"/>
      <c r="E1608" s="49"/>
      <c r="F1608" s="49"/>
      <c r="G1608" s="49"/>
      <c r="H1608" s="49"/>
      <c r="I1608" s="49"/>
      <c r="J1608" s="49"/>
      <c r="K1608" s="49"/>
      <c r="L1608" s="49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  <c r="W1608" s="49"/>
    </row>
    <row r="1609" spans="1:23" ht="13.2" x14ac:dyDescent="0.25">
      <c r="A1609" s="122"/>
      <c r="B1609" s="46"/>
      <c r="C1609" s="47"/>
      <c r="D1609" s="47"/>
      <c r="E1609" s="49"/>
      <c r="F1609" s="49"/>
      <c r="G1609" s="49"/>
      <c r="H1609" s="49"/>
      <c r="I1609" s="49"/>
      <c r="J1609" s="49"/>
      <c r="K1609" s="49"/>
      <c r="L1609" s="49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  <c r="W1609" s="49"/>
    </row>
    <row r="1610" spans="1:23" ht="13.2" x14ac:dyDescent="0.25">
      <c r="A1610" s="122"/>
      <c r="B1610" s="46"/>
      <c r="C1610" s="47"/>
      <c r="D1610" s="47"/>
      <c r="E1610" s="49"/>
      <c r="F1610" s="49"/>
      <c r="G1610" s="49"/>
      <c r="H1610" s="49"/>
      <c r="I1610" s="49"/>
      <c r="J1610" s="49"/>
      <c r="K1610" s="49"/>
      <c r="L1610" s="49"/>
      <c r="M1610" s="49"/>
      <c r="N1610" s="49"/>
      <c r="O1610" s="49"/>
      <c r="P1610" s="49"/>
      <c r="Q1610" s="49"/>
      <c r="R1610" s="49"/>
      <c r="S1610" s="49"/>
      <c r="T1610" s="49"/>
      <c r="U1610" s="49"/>
      <c r="V1610" s="49"/>
      <c r="W1610" s="49"/>
    </row>
    <row r="1611" spans="1:23" ht="13.2" x14ac:dyDescent="0.25">
      <c r="A1611" s="122"/>
      <c r="B1611" s="46"/>
      <c r="C1611" s="47"/>
      <c r="D1611" s="47"/>
      <c r="E1611" s="49"/>
      <c r="F1611" s="49"/>
      <c r="G1611" s="49"/>
      <c r="H1611" s="49"/>
      <c r="I1611" s="49"/>
      <c r="J1611" s="49"/>
      <c r="K1611" s="49"/>
      <c r="L1611" s="49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  <c r="W1611" s="49"/>
    </row>
    <row r="1612" spans="1:23" ht="13.2" x14ac:dyDescent="0.25">
      <c r="A1612" s="122"/>
      <c r="B1612" s="46"/>
      <c r="C1612" s="47"/>
      <c r="D1612" s="47"/>
      <c r="E1612" s="49"/>
      <c r="F1612" s="49"/>
      <c r="G1612" s="49"/>
      <c r="H1612" s="49"/>
      <c r="I1612" s="49"/>
      <c r="J1612" s="49"/>
      <c r="K1612" s="49"/>
      <c r="L1612" s="49"/>
      <c r="M1612" s="49"/>
      <c r="N1612" s="49"/>
      <c r="O1612" s="49"/>
      <c r="P1612" s="49"/>
      <c r="Q1612" s="49"/>
      <c r="R1612" s="49"/>
      <c r="S1612" s="49"/>
      <c r="T1612" s="49"/>
      <c r="U1612" s="49"/>
      <c r="V1612" s="49"/>
      <c r="W1612" s="49"/>
    </row>
    <row r="1613" spans="1:23" ht="13.2" x14ac:dyDescent="0.25">
      <c r="A1613" s="122"/>
      <c r="B1613" s="46"/>
      <c r="C1613" s="47"/>
      <c r="D1613" s="47"/>
      <c r="E1613" s="49"/>
      <c r="F1613" s="49"/>
      <c r="G1613" s="49"/>
      <c r="H1613" s="49"/>
      <c r="I1613" s="49"/>
      <c r="J1613" s="49"/>
      <c r="K1613" s="49"/>
      <c r="L1613" s="49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  <c r="W1613" s="49"/>
    </row>
    <row r="1614" spans="1:23" ht="13.2" x14ac:dyDescent="0.25">
      <c r="A1614" s="122"/>
      <c r="B1614" s="46"/>
      <c r="C1614" s="47"/>
      <c r="D1614" s="47"/>
      <c r="E1614" s="49"/>
      <c r="F1614" s="49"/>
      <c r="G1614" s="49"/>
      <c r="H1614" s="49"/>
      <c r="I1614" s="49"/>
      <c r="J1614" s="49"/>
      <c r="K1614" s="49"/>
      <c r="L1614" s="49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  <c r="W1614" s="49"/>
    </row>
    <row r="1615" spans="1:23" ht="13.2" x14ac:dyDescent="0.25">
      <c r="A1615" s="122"/>
      <c r="B1615" s="46"/>
      <c r="C1615" s="47"/>
      <c r="D1615" s="47"/>
      <c r="E1615" s="49"/>
      <c r="F1615" s="49"/>
      <c r="G1615" s="49"/>
      <c r="H1615" s="49"/>
      <c r="I1615" s="49"/>
      <c r="J1615" s="49"/>
      <c r="K1615" s="49"/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49"/>
    </row>
    <row r="1616" spans="1:23" ht="13.2" x14ac:dyDescent="0.25">
      <c r="A1616" s="122"/>
      <c r="B1616" s="46"/>
      <c r="C1616" s="47"/>
      <c r="D1616" s="47"/>
      <c r="E1616" s="49"/>
      <c r="F1616" s="49"/>
      <c r="G1616" s="49"/>
      <c r="H1616" s="49"/>
      <c r="I1616" s="49"/>
      <c r="J1616" s="49"/>
      <c r="K1616" s="49"/>
      <c r="L1616" s="49"/>
      <c r="M1616" s="49"/>
      <c r="N1616" s="49"/>
      <c r="O1616" s="49"/>
      <c r="P1616" s="49"/>
      <c r="Q1616" s="49"/>
      <c r="R1616" s="49"/>
      <c r="S1616" s="49"/>
      <c r="T1616" s="49"/>
      <c r="U1616" s="49"/>
      <c r="V1616" s="49"/>
      <c r="W1616" s="49"/>
    </row>
    <row r="1617" spans="1:23" ht="13.2" x14ac:dyDescent="0.25">
      <c r="A1617" s="122"/>
      <c r="B1617" s="46"/>
      <c r="C1617" s="47"/>
      <c r="D1617" s="47"/>
      <c r="E1617" s="49"/>
      <c r="F1617" s="49"/>
      <c r="G1617" s="49"/>
      <c r="H1617" s="49"/>
      <c r="I1617" s="49"/>
      <c r="J1617" s="49"/>
      <c r="K1617" s="49"/>
      <c r="L1617" s="49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  <c r="W1617" s="49"/>
    </row>
    <row r="1618" spans="1:23" ht="13.2" x14ac:dyDescent="0.25">
      <c r="A1618" s="122"/>
      <c r="B1618" s="46"/>
      <c r="C1618" s="47"/>
      <c r="D1618" s="47"/>
      <c r="E1618" s="49"/>
      <c r="F1618" s="49"/>
      <c r="G1618" s="49"/>
      <c r="H1618" s="49"/>
      <c r="I1618" s="49"/>
      <c r="J1618" s="49"/>
      <c r="K1618" s="49"/>
      <c r="L1618" s="49"/>
      <c r="M1618" s="49"/>
      <c r="N1618" s="49"/>
      <c r="O1618" s="49"/>
      <c r="P1618" s="49"/>
      <c r="Q1618" s="49"/>
      <c r="R1618" s="49"/>
      <c r="S1618" s="49"/>
      <c r="T1618" s="49"/>
      <c r="U1618" s="49"/>
      <c r="V1618" s="49"/>
      <c r="W1618" s="49"/>
    </row>
    <row r="1619" spans="1:23" ht="13.2" x14ac:dyDescent="0.25">
      <c r="A1619" s="122"/>
      <c r="B1619" s="46"/>
      <c r="C1619" s="47"/>
      <c r="D1619" s="47"/>
      <c r="E1619" s="49"/>
      <c r="F1619" s="49"/>
      <c r="G1619" s="49"/>
      <c r="H1619" s="49"/>
      <c r="I1619" s="49"/>
      <c r="J1619" s="49"/>
      <c r="K1619" s="49"/>
      <c r="L1619" s="49"/>
      <c r="M1619" s="49"/>
      <c r="N1619" s="49"/>
      <c r="O1619" s="49"/>
      <c r="P1619" s="49"/>
      <c r="Q1619" s="49"/>
      <c r="R1619" s="49"/>
      <c r="S1619" s="49"/>
      <c r="T1619" s="49"/>
      <c r="U1619" s="49"/>
      <c r="V1619" s="49"/>
      <c r="W1619" s="49"/>
    </row>
    <row r="1620" spans="1:23" ht="13.2" x14ac:dyDescent="0.25">
      <c r="A1620" s="122"/>
      <c r="B1620" s="46"/>
      <c r="C1620" s="47"/>
      <c r="D1620" s="47"/>
      <c r="E1620" s="49"/>
      <c r="F1620" s="49"/>
      <c r="G1620" s="49"/>
      <c r="H1620" s="49"/>
      <c r="I1620" s="49"/>
      <c r="J1620" s="49"/>
      <c r="K1620" s="49"/>
      <c r="L1620" s="49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  <c r="W1620" s="49"/>
    </row>
    <row r="1621" spans="1:23" ht="13.2" x14ac:dyDescent="0.25">
      <c r="A1621" s="122"/>
      <c r="B1621" s="46"/>
      <c r="C1621" s="47"/>
      <c r="D1621" s="47"/>
      <c r="E1621" s="49"/>
      <c r="F1621" s="49"/>
      <c r="G1621" s="49"/>
      <c r="H1621" s="49"/>
      <c r="I1621" s="49"/>
      <c r="J1621" s="49"/>
      <c r="K1621" s="49"/>
      <c r="L1621" s="49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  <c r="W1621" s="49"/>
    </row>
    <row r="1622" spans="1:23" ht="13.2" x14ac:dyDescent="0.25">
      <c r="A1622" s="122"/>
      <c r="B1622" s="46"/>
      <c r="C1622" s="47"/>
      <c r="D1622" s="47"/>
      <c r="E1622" s="49"/>
      <c r="F1622" s="49"/>
      <c r="G1622" s="49"/>
      <c r="H1622" s="49"/>
      <c r="I1622" s="49"/>
      <c r="J1622" s="49"/>
      <c r="K1622" s="49"/>
      <c r="L1622" s="49"/>
      <c r="M1622" s="49"/>
      <c r="N1622" s="49"/>
      <c r="O1622" s="49"/>
      <c r="P1622" s="49"/>
      <c r="Q1622" s="49"/>
      <c r="R1622" s="49"/>
      <c r="S1622" s="49"/>
      <c r="T1622" s="49"/>
      <c r="U1622" s="49"/>
      <c r="V1622" s="49"/>
      <c r="W1622" s="49"/>
    </row>
    <row r="1623" spans="1:23" ht="13.2" x14ac:dyDescent="0.25">
      <c r="A1623" s="122"/>
      <c r="B1623" s="46"/>
      <c r="C1623" s="47"/>
      <c r="D1623" s="47"/>
      <c r="E1623" s="49"/>
      <c r="F1623" s="49"/>
      <c r="G1623" s="49"/>
      <c r="H1623" s="49"/>
      <c r="I1623" s="49"/>
      <c r="J1623" s="49"/>
      <c r="K1623" s="49"/>
      <c r="L1623" s="49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  <c r="W1623" s="49"/>
    </row>
    <row r="1624" spans="1:23" ht="13.2" x14ac:dyDescent="0.25">
      <c r="A1624" s="122"/>
      <c r="B1624" s="46"/>
      <c r="C1624" s="47"/>
      <c r="D1624" s="47"/>
      <c r="E1624" s="49"/>
      <c r="F1624" s="49"/>
      <c r="G1624" s="49"/>
      <c r="H1624" s="49"/>
      <c r="I1624" s="49"/>
      <c r="J1624" s="49"/>
      <c r="K1624" s="49"/>
      <c r="L1624" s="49"/>
      <c r="M1624" s="49"/>
      <c r="N1624" s="49"/>
      <c r="O1624" s="49"/>
      <c r="P1624" s="49"/>
      <c r="Q1624" s="49"/>
      <c r="R1624" s="49"/>
      <c r="S1624" s="49"/>
      <c r="T1624" s="49"/>
      <c r="U1624" s="49"/>
      <c r="V1624" s="49"/>
      <c r="W1624" s="49"/>
    </row>
    <row r="1625" spans="1:23" ht="13.2" x14ac:dyDescent="0.25">
      <c r="A1625" s="122"/>
      <c r="B1625" s="46"/>
      <c r="C1625" s="47"/>
      <c r="D1625" s="47"/>
      <c r="E1625" s="49"/>
      <c r="F1625" s="49"/>
      <c r="G1625" s="49"/>
      <c r="H1625" s="49"/>
      <c r="I1625" s="49"/>
      <c r="J1625" s="49"/>
      <c r="K1625" s="49"/>
      <c r="L1625" s="49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  <c r="W1625" s="49"/>
    </row>
    <row r="1626" spans="1:23" ht="13.2" x14ac:dyDescent="0.25">
      <c r="A1626" s="122"/>
      <c r="B1626" s="46"/>
      <c r="C1626" s="47"/>
      <c r="D1626" s="47"/>
      <c r="E1626" s="49"/>
      <c r="F1626" s="49"/>
      <c r="G1626" s="49"/>
      <c r="H1626" s="49"/>
      <c r="I1626" s="49"/>
      <c r="J1626" s="49"/>
      <c r="K1626" s="49"/>
      <c r="L1626" s="49"/>
      <c r="M1626" s="49"/>
      <c r="N1626" s="49"/>
      <c r="O1626" s="49"/>
      <c r="P1626" s="49"/>
      <c r="Q1626" s="49"/>
      <c r="R1626" s="49"/>
      <c r="S1626" s="49"/>
      <c r="T1626" s="49"/>
      <c r="U1626" s="49"/>
      <c r="V1626" s="49"/>
      <c r="W1626" s="49"/>
    </row>
    <row r="1627" spans="1:23" ht="13.2" x14ac:dyDescent="0.25">
      <c r="A1627" s="122"/>
      <c r="B1627" s="46"/>
      <c r="C1627" s="47"/>
      <c r="D1627" s="47"/>
      <c r="E1627" s="49"/>
      <c r="F1627" s="49"/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</row>
    <row r="1628" spans="1:23" ht="13.2" x14ac:dyDescent="0.25">
      <c r="A1628" s="122"/>
      <c r="B1628" s="46"/>
      <c r="C1628" s="47"/>
      <c r="D1628" s="47"/>
      <c r="E1628" s="49"/>
      <c r="F1628" s="49"/>
      <c r="G1628" s="49"/>
      <c r="H1628" s="49"/>
      <c r="I1628" s="49"/>
      <c r="J1628" s="49"/>
      <c r="K1628" s="49"/>
      <c r="L1628" s="49"/>
      <c r="M1628" s="49"/>
      <c r="N1628" s="49"/>
      <c r="O1628" s="49"/>
      <c r="P1628" s="49"/>
      <c r="Q1628" s="49"/>
      <c r="R1628" s="49"/>
      <c r="S1628" s="49"/>
      <c r="T1628" s="49"/>
      <c r="U1628" s="49"/>
      <c r="V1628" s="49"/>
      <c r="W1628" s="49"/>
    </row>
    <row r="1629" spans="1:23" ht="13.2" x14ac:dyDescent="0.25">
      <c r="A1629" s="122"/>
      <c r="B1629" s="46"/>
      <c r="C1629" s="47"/>
      <c r="D1629" s="47"/>
      <c r="E1629" s="49"/>
      <c r="F1629" s="49"/>
      <c r="G1629" s="49"/>
      <c r="H1629" s="49"/>
      <c r="I1629" s="49"/>
      <c r="J1629" s="49"/>
      <c r="K1629" s="49"/>
      <c r="L1629" s="49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  <c r="W1629" s="49"/>
    </row>
    <row r="1630" spans="1:23" ht="13.2" x14ac:dyDescent="0.25">
      <c r="A1630" s="122"/>
      <c r="B1630" s="46"/>
      <c r="C1630" s="47"/>
      <c r="D1630" s="47"/>
      <c r="E1630" s="49"/>
      <c r="F1630" s="49"/>
      <c r="G1630" s="49"/>
      <c r="H1630" s="49"/>
      <c r="I1630" s="49"/>
      <c r="J1630" s="49"/>
      <c r="K1630" s="49"/>
      <c r="L1630" s="49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</row>
    <row r="1631" spans="1:23" ht="13.2" x14ac:dyDescent="0.25">
      <c r="A1631" s="122"/>
      <c r="B1631" s="46"/>
      <c r="C1631" s="47"/>
      <c r="D1631" s="47"/>
      <c r="E1631" s="49"/>
      <c r="F1631" s="49"/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49"/>
    </row>
    <row r="1632" spans="1:23" ht="13.2" x14ac:dyDescent="0.25">
      <c r="A1632" s="122"/>
      <c r="B1632" s="46"/>
      <c r="C1632" s="47"/>
      <c r="D1632" s="47"/>
      <c r="E1632" s="49"/>
      <c r="F1632" s="49"/>
      <c r="G1632" s="49"/>
      <c r="H1632" s="49"/>
      <c r="I1632" s="49"/>
      <c r="J1632" s="49"/>
      <c r="K1632" s="49"/>
      <c r="L1632" s="49"/>
      <c r="M1632" s="49"/>
      <c r="N1632" s="49"/>
      <c r="O1632" s="49"/>
      <c r="P1632" s="49"/>
      <c r="Q1632" s="49"/>
      <c r="R1632" s="49"/>
      <c r="S1632" s="49"/>
      <c r="T1632" s="49"/>
      <c r="U1632" s="49"/>
      <c r="V1632" s="49"/>
      <c r="W1632" s="49"/>
    </row>
    <row r="1633" spans="1:23" ht="13.2" x14ac:dyDescent="0.25">
      <c r="A1633" s="122"/>
      <c r="B1633" s="46"/>
      <c r="C1633" s="47"/>
      <c r="D1633" s="47"/>
      <c r="E1633" s="49"/>
      <c r="F1633" s="49"/>
      <c r="G1633" s="49"/>
      <c r="H1633" s="49"/>
      <c r="I1633" s="49"/>
      <c r="J1633" s="49"/>
      <c r="K1633" s="49"/>
      <c r="L1633" s="49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  <c r="W1633" s="49"/>
    </row>
    <row r="1634" spans="1:23" ht="13.2" x14ac:dyDescent="0.25">
      <c r="A1634" s="122"/>
      <c r="B1634" s="46"/>
      <c r="C1634" s="47"/>
      <c r="D1634" s="47"/>
      <c r="E1634" s="49"/>
      <c r="F1634" s="49"/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  <c r="W1634" s="49"/>
    </row>
    <row r="1635" spans="1:23" ht="13.2" x14ac:dyDescent="0.25">
      <c r="A1635" s="122"/>
      <c r="B1635" s="46"/>
      <c r="C1635" s="47"/>
      <c r="D1635" s="47"/>
      <c r="E1635" s="49"/>
      <c r="F1635" s="49"/>
      <c r="G1635" s="49"/>
      <c r="H1635" s="49"/>
      <c r="I1635" s="49"/>
      <c r="J1635" s="49"/>
      <c r="K1635" s="49"/>
      <c r="L1635" s="49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  <c r="W1635" s="49"/>
    </row>
    <row r="1636" spans="1:23" ht="13.2" x14ac:dyDescent="0.25">
      <c r="A1636" s="122"/>
      <c r="B1636" s="46"/>
      <c r="C1636" s="47"/>
      <c r="D1636" s="47"/>
      <c r="E1636" s="49"/>
      <c r="F1636" s="49"/>
      <c r="G1636" s="49"/>
      <c r="H1636" s="49"/>
      <c r="I1636" s="49"/>
      <c r="J1636" s="49"/>
      <c r="K1636" s="49"/>
      <c r="L1636" s="49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  <c r="W1636" s="49"/>
    </row>
    <row r="1637" spans="1:23" ht="13.2" x14ac:dyDescent="0.25">
      <c r="A1637" s="122"/>
      <c r="B1637" s="46"/>
      <c r="C1637" s="47"/>
      <c r="D1637" s="47"/>
      <c r="E1637" s="49"/>
      <c r="F1637" s="49"/>
      <c r="G1637" s="49"/>
      <c r="H1637" s="49"/>
      <c r="I1637" s="49"/>
      <c r="J1637" s="49"/>
      <c r="K1637" s="49"/>
      <c r="L1637" s="49"/>
      <c r="M1637" s="49"/>
      <c r="N1637" s="49"/>
      <c r="O1637" s="49"/>
      <c r="P1637" s="49"/>
      <c r="Q1637" s="49"/>
      <c r="R1637" s="49"/>
      <c r="S1637" s="49"/>
      <c r="T1637" s="49"/>
      <c r="U1637" s="49"/>
      <c r="V1637" s="49"/>
      <c r="W1637" s="49"/>
    </row>
    <row r="1638" spans="1:23" ht="13.2" x14ac:dyDescent="0.25">
      <c r="A1638" s="122"/>
      <c r="B1638" s="46"/>
      <c r="C1638" s="47"/>
      <c r="D1638" s="47"/>
      <c r="E1638" s="49"/>
      <c r="F1638" s="49"/>
      <c r="G1638" s="49"/>
      <c r="H1638" s="49"/>
      <c r="I1638" s="49"/>
      <c r="J1638" s="49"/>
      <c r="K1638" s="49"/>
      <c r="L1638" s="49"/>
      <c r="M1638" s="49"/>
      <c r="N1638" s="49"/>
      <c r="O1638" s="49"/>
      <c r="P1638" s="49"/>
      <c r="Q1638" s="49"/>
      <c r="R1638" s="49"/>
      <c r="S1638" s="49"/>
      <c r="T1638" s="49"/>
      <c r="U1638" s="49"/>
      <c r="V1638" s="49"/>
      <c r="W1638" s="49"/>
    </row>
    <row r="1639" spans="1:23" ht="13.2" x14ac:dyDescent="0.25">
      <c r="A1639" s="122"/>
      <c r="B1639" s="46"/>
      <c r="C1639" s="47"/>
      <c r="D1639" s="47"/>
      <c r="E1639" s="49"/>
      <c r="F1639" s="49"/>
      <c r="G1639" s="49"/>
      <c r="H1639" s="49"/>
      <c r="I1639" s="49"/>
      <c r="J1639" s="49"/>
      <c r="K1639" s="49"/>
      <c r="L1639" s="49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  <c r="W1639" s="49"/>
    </row>
    <row r="1640" spans="1:23" ht="13.2" x14ac:dyDescent="0.25">
      <c r="A1640" s="122"/>
      <c r="B1640" s="46"/>
      <c r="C1640" s="47"/>
      <c r="D1640" s="47"/>
      <c r="E1640" s="49"/>
      <c r="F1640" s="49"/>
      <c r="G1640" s="49"/>
      <c r="H1640" s="49"/>
      <c r="I1640" s="49"/>
      <c r="J1640" s="49"/>
      <c r="K1640" s="49"/>
      <c r="L1640" s="49"/>
      <c r="M1640" s="49"/>
      <c r="N1640" s="49"/>
      <c r="O1640" s="49"/>
      <c r="P1640" s="49"/>
      <c r="Q1640" s="49"/>
      <c r="R1640" s="49"/>
      <c r="S1640" s="49"/>
      <c r="T1640" s="49"/>
      <c r="U1640" s="49"/>
      <c r="V1640" s="49"/>
      <c r="W1640" s="49"/>
    </row>
    <row r="1641" spans="1:23" ht="13.2" x14ac:dyDescent="0.25">
      <c r="A1641" s="122"/>
      <c r="B1641" s="46"/>
      <c r="C1641" s="47"/>
      <c r="D1641" s="47"/>
      <c r="E1641" s="49"/>
      <c r="F1641" s="49"/>
      <c r="G1641" s="49"/>
      <c r="H1641" s="49"/>
      <c r="I1641" s="49"/>
      <c r="J1641" s="49"/>
      <c r="K1641" s="49"/>
      <c r="L1641" s="49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  <c r="W1641" s="49"/>
    </row>
    <row r="1642" spans="1:23" ht="13.2" x14ac:dyDescent="0.25">
      <c r="A1642" s="122"/>
      <c r="B1642" s="46"/>
      <c r="C1642" s="47"/>
      <c r="D1642" s="47"/>
      <c r="E1642" s="49"/>
      <c r="F1642" s="49"/>
      <c r="G1642" s="49"/>
      <c r="H1642" s="49"/>
      <c r="I1642" s="49"/>
      <c r="J1642" s="49"/>
      <c r="K1642" s="49"/>
      <c r="L1642" s="49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  <c r="W1642" s="49"/>
    </row>
    <row r="1643" spans="1:23" ht="13.2" x14ac:dyDescent="0.25">
      <c r="A1643" s="122"/>
      <c r="B1643" s="46"/>
      <c r="C1643" s="47"/>
      <c r="D1643" s="47"/>
      <c r="E1643" s="49"/>
      <c r="F1643" s="49"/>
      <c r="G1643" s="49"/>
      <c r="H1643" s="49"/>
      <c r="I1643" s="49"/>
      <c r="J1643" s="49"/>
      <c r="K1643" s="49"/>
      <c r="L1643" s="49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  <c r="W1643" s="49"/>
    </row>
    <row r="1644" spans="1:23" ht="13.2" x14ac:dyDescent="0.25">
      <c r="A1644" s="122"/>
      <c r="B1644" s="46"/>
      <c r="C1644" s="47"/>
      <c r="D1644" s="47"/>
      <c r="E1644" s="49"/>
      <c r="F1644" s="49"/>
      <c r="G1644" s="49"/>
      <c r="H1644" s="49"/>
      <c r="I1644" s="49"/>
      <c r="J1644" s="49"/>
      <c r="K1644" s="49"/>
      <c r="L1644" s="49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  <c r="W1644" s="49"/>
    </row>
    <row r="1645" spans="1:23" ht="13.2" x14ac:dyDescent="0.25">
      <c r="A1645" s="122"/>
      <c r="B1645" s="46"/>
      <c r="C1645" s="47"/>
      <c r="D1645" s="47"/>
      <c r="E1645" s="49"/>
      <c r="F1645" s="49"/>
      <c r="G1645" s="49"/>
      <c r="H1645" s="49"/>
      <c r="I1645" s="49"/>
      <c r="J1645" s="49"/>
      <c r="K1645" s="49"/>
      <c r="L1645" s="49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  <c r="W1645" s="49"/>
    </row>
    <row r="1646" spans="1:23" ht="13.2" x14ac:dyDescent="0.25">
      <c r="A1646" s="122"/>
      <c r="B1646" s="46"/>
      <c r="C1646" s="47"/>
      <c r="D1646" s="47"/>
      <c r="E1646" s="49"/>
      <c r="F1646" s="49"/>
      <c r="G1646" s="49"/>
      <c r="H1646" s="49"/>
      <c r="I1646" s="49"/>
      <c r="J1646" s="49"/>
      <c r="K1646" s="49"/>
      <c r="L1646" s="49"/>
      <c r="M1646" s="49"/>
      <c r="N1646" s="49"/>
      <c r="O1646" s="49"/>
      <c r="P1646" s="49"/>
      <c r="Q1646" s="49"/>
      <c r="R1646" s="49"/>
      <c r="S1646" s="49"/>
      <c r="T1646" s="49"/>
      <c r="U1646" s="49"/>
      <c r="V1646" s="49"/>
      <c r="W1646" s="49"/>
    </row>
    <row r="1647" spans="1:23" ht="13.2" x14ac:dyDescent="0.25">
      <c r="A1647" s="122"/>
      <c r="B1647" s="46"/>
      <c r="C1647" s="47"/>
      <c r="D1647" s="47"/>
      <c r="E1647" s="49"/>
      <c r="F1647" s="49"/>
      <c r="G1647" s="49"/>
      <c r="H1647" s="49"/>
      <c r="I1647" s="49"/>
      <c r="J1647" s="49"/>
      <c r="K1647" s="49"/>
      <c r="L1647" s="49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  <c r="W1647" s="49"/>
    </row>
    <row r="1648" spans="1:23" ht="13.2" x14ac:dyDescent="0.25">
      <c r="A1648" s="122"/>
      <c r="B1648" s="46"/>
      <c r="C1648" s="47"/>
      <c r="D1648" s="47"/>
      <c r="E1648" s="49"/>
      <c r="F1648" s="49"/>
      <c r="G1648" s="49"/>
      <c r="H1648" s="49"/>
      <c r="I1648" s="49"/>
      <c r="J1648" s="49"/>
      <c r="K1648" s="49"/>
      <c r="L1648" s="49"/>
      <c r="M1648" s="49"/>
      <c r="N1648" s="49"/>
      <c r="O1648" s="49"/>
      <c r="P1648" s="49"/>
      <c r="Q1648" s="49"/>
      <c r="R1648" s="49"/>
      <c r="S1648" s="49"/>
      <c r="T1648" s="49"/>
      <c r="U1648" s="49"/>
      <c r="V1648" s="49"/>
      <c r="W1648" s="49"/>
    </row>
    <row r="1649" spans="1:23" ht="13.2" x14ac:dyDescent="0.25">
      <c r="A1649" s="122"/>
      <c r="B1649" s="46"/>
      <c r="C1649" s="47"/>
      <c r="D1649" s="47"/>
      <c r="E1649" s="49"/>
      <c r="F1649" s="49"/>
      <c r="G1649" s="49"/>
      <c r="H1649" s="49"/>
      <c r="I1649" s="49"/>
      <c r="J1649" s="49"/>
      <c r="K1649" s="49"/>
      <c r="L1649" s="49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  <c r="W1649" s="49"/>
    </row>
    <row r="1650" spans="1:23" ht="13.2" x14ac:dyDescent="0.25">
      <c r="A1650" s="122"/>
      <c r="B1650" s="46"/>
      <c r="C1650" s="47"/>
      <c r="D1650" s="47"/>
      <c r="E1650" s="49"/>
      <c r="F1650" s="49"/>
      <c r="G1650" s="49"/>
      <c r="H1650" s="49"/>
      <c r="I1650" s="49"/>
      <c r="J1650" s="49"/>
      <c r="K1650" s="49"/>
      <c r="L1650" s="49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  <c r="W1650" s="49"/>
    </row>
    <row r="1651" spans="1:23" ht="13.2" x14ac:dyDescent="0.25">
      <c r="A1651" s="122"/>
      <c r="B1651" s="46"/>
      <c r="C1651" s="47"/>
      <c r="D1651" s="47"/>
      <c r="E1651" s="49"/>
      <c r="F1651" s="49"/>
      <c r="G1651" s="49"/>
      <c r="H1651" s="49"/>
      <c r="I1651" s="49"/>
      <c r="J1651" s="49"/>
      <c r="K1651" s="49"/>
      <c r="L1651" s="49"/>
      <c r="M1651" s="49"/>
      <c r="N1651" s="49"/>
      <c r="O1651" s="49"/>
      <c r="P1651" s="49"/>
      <c r="Q1651" s="49"/>
      <c r="R1651" s="49"/>
      <c r="S1651" s="49"/>
      <c r="T1651" s="49"/>
      <c r="U1651" s="49"/>
      <c r="V1651" s="49"/>
      <c r="W1651" s="49"/>
    </row>
    <row r="1652" spans="1:23" ht="13.2" x14ac:dyDescent="0.25">
      <c r="A1652" s="122"/>
      <c r="B1652" s="46"/>
      <c r="C1652" s="47"/>
      <c r="D1652" s="47"/>
      <c r="E1652" s="49"/>
      <c r="F1652" s="49"/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  <c r="W1652" s="49"/>
    </row>
    <row r="1653" spans="1:23" ht="13.2" x14ac:dyDescent="0.25">
      <c r="A1653" s="122"/>
      <c r="B1653" s="46"/>
      <c r="C1653" s="47"/>
      <c r="D1653" s="47"/>
      <c r="E1653" s="49"/>
      <c r="F1653" s="49"/>
      <c r="G1653" s="49"/>
      <c r="H1653" s="49"/>
      <c r="I1653" s="49"/>
      <c r="J1653" s="49"/>
      <c r="K1653" s="49"/>
      <c r="L1653" s="49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  <c r="W1653" s="49"/>
    </row>
    <row r="1654" spans="1:23" ht="13.2" x14ac:dyDescent="0.25">
      <c r="A1654" s="122"/>
      <c r="B1654" s="46"/>
      <c r="C1654" s="47"/>
      <c r="D1654" s="47"/>
      <c r="E1654" s="49"/>
      <c r="F1654" s="49"/>
      <c r="G1654" s="49"/>
      <c r="H1654" s="49"/>
      <c r="I1654" s="49"/>
      <c r="J1654" s="49"/>
      <c r="K1654" s="49"/>
      <c r="L1654" s="49"/>
      <c r="M1654" s="49"/>
      <c r="N1654" s="49"/>
      <c r="O1654" s="49"/>
      <c r="P1654" s="49"/>
      <c r="Q1654" s="49"/>
      <c r="R1654" s="49"/>
      <c r="S1654" s="49"/>
      <c r="T1654" s="49"/>
      <c r="U1654" s="49"/>
      <c r="V1654" s="49"/>
      <c r="W1654" s="49"/>
    </row>
    <row r="1655" spans="1:23" ht="13.2" x14ac:dyDescent="0.25">
      <c r="A1655" s="122"/>
      <c r="B1655" s="46"/>
      <c r="C1655" s="47"/>
      <c r="D1655" s="47"/>
      <c r="E1655" s="49"/>
      <c r="F1655" s="49"/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  <c r="W1655" s="49"/>
    </row>
    <row r="1656" spans="1:23" ht="13.2" x14ac:dyDescent="0.25">
      <c r="A1656" s="122"/>
      <c r="B1656" s="46"/>
      <c r="C1656" s="47"/>
      <c r="D1656" s="47"/>
      <c r="E1656" s="49"/>
      <c r="F1656" s="49"/>
      <c r="G1656" s="49"/>
      <c r="H1656" s="49"/>
      <c r="I1656" s="49"/>
      <c r="J1656" s="49"/>
      <c r="K1656" s="49"/>
      <c r="L1656" s="49"/>
      <c r="M1656" s="49"/>
      <c r="N1656" s="49"/>
      <c r="O1656" s="49"/>
      <c r="P1656" s="49"/>
      <c r="Q1656" s="49"/>
      <c r="R1656" s="49"/>
      <c r="S1656" s="49"/>
      <c r="T1656" s="49"/>
      <c r="U1656" s="49"/>
      <c r="V1656" s="49"/>
      <c r="W1656" s="49"/>
    </row>
    <row r="1657" spans="1:23" ht="13.2" x14ac:dyDescent="0.25">
      <c r="A1657" s="122"/>
      <c r="B1657" s="46"/>
      <c r="C1657" s="47"/>
      <c r="D1657" s="47"/>
      <c r="E1657" s="49"/>
      <c r="F1657" s="49"/>
      <c r="G1657" s="49"/>
      <c r="H1657" s="49"/>
      <c r="I1657" s="49"/>
      <c r="J1657" s="49"/>
      <c r="K1657" s="49"/>
      <c r="L1657" s="49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  <c r="W1657" s="49"/>
    </row>
    <row r="1658" spans="1:23" ht="13.2" x14ac:dyDescent="0.25">
      <c r="A1658" s="122"/>
      <c r="B1658" s="46"/>
      <c r="C1658" s="47"/>
      <c r="D1658" s="47"/>
      <c r="E1658" s="49"/>
      <c r="F1658" s="49"/>
      <c r="G1658" s="49"/>
      <c r="H1658" s="49"/>
      <c r="I1658" s="49"/>
      <c r="J1658" s="49"/>
      <c r="K1658" s="49"/>
      <c r="L1658" s="49"/>
      <c r="M1658" s="49"/>
      <c r="N1658" s="49"/>
      <c r="O1658" s="49"/>
      <c r="P1658" s="49"/>
      <c r="Q1658" s="49"/>
      <c r="R1658" s="49"/>
      <c r="S1658" s="49"/>
      <c r="T1658" s="49"/>
      <c r="U1658" s="49"/>
      <c r="V1658" s="49"/>
      <c r="W1658" s="49"/>
    </row>
    <row r="1659" spans="1:23" ht="13.2" x14ac:dyDescent="0.25">
      <c r="A1659" s="122"/>
      <c r="B1659" s="46"/>
      <c r="C1659" s="47"/>
      <c r="D1659" s="47"/>
      <c r="E1659" s="49"/>
      <c r="F1659" s="49"/>
      <c r="G1659" s="49"/>
      <c r="H1659" s="49"/>
      <c r="I1659" s="49"/>
      <c r="J1659" s="49"/>
      <c r="K1659" s="49"/>
      <c r="L1659" s="49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  <c r="W1659" s="49"/>
    </row>
    <row r="1660" spans="1:23" ht="13.2" x14ac:dyDescent="0.25">
      <c r="A1660" s="122"/>
      <c r="B1660" s="46"/>
      <c r="C1660" s="47"/>
      <c r="D1660" s="47"/>
      <c r="E1660" s="49"/>
      <c r="F1660" s="49"/>
      <c r="G1660" s="49"/>
      <c r="H1660" s="49"/>
      <c r="I1660" s="49"/>
      <c r="J1660" s="49"/>
      <c r="K1660" s="49"/>
      <c r="L1660" s="49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  <c r="W1660" s="49"/>
    </row>
    <row r="1661" spans="1:23" ht="13.2" x14ac:dyDescent="0.25">
      <c r="A1661" s="122"/>
      <c r="B1661" s="46"/>
      <c r="C1661" s="47"/>
      <c r="D1661" s="47"/>
      <c r="E1661" s="49"/>
      <c r="F1661" s="49"/>
      <c r="G1661" s="49"/>
      <c r="H1661" s="49"/>
      <c r="I1661" s="49"/>
      <c r="J1661" s="49"/>
      <c r="K1661" s="49"/>
      <c r="L1661" s="49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  <c r="W1661" s="49"/>
    </row>
    <row r="1662" spans="1:23" ht="13.2" x14ac:dyDescent="0.25">
      <c r="A1662" s="122"/>
      <c r="B1662" s="46"/>
      <c r="C1662" s="47"/>
      <c r="D1662" s="47"/>
      <c r="E1662" s="49"/>
      <c r="F1662" s="49"/>
      <c r="G1662" s="49"/>
      <c r="H1662" s="49"/>
      <c r="I1662" s="49"/>
      <c r="J1662" s="49"/>
      <c r="K1662" s="49"/>
      <c r="L1662" s="49"/>
      <c r="M1662" s="49"/>
      <c r="N1662" s="49"/>
      <c r="O1662" s="49"/>
      <c r="P1662" s="49"/>
      <c r="Q1662" s="49"/>
      <c r="R1662" s="49"/>
      <c r="S1662" s="49"/>
      <c r="T1662" s="49"/>
      <c r="U1662" s="49"/>
      <c r="V1662" s="49"/>
      <c r="W1662" s="49"/>
    </row>
    <row r="1663" spans="1:23" ht="13.2" x14ac:dyDescent="0.25">
      <c r="A1663" s="122"/>
      <c r="B1663" s="46"/>
      <c r="C1663" s="47"/>
      <c r="D1663" s="47"/>
      <c r="E1663" s="49"/>
      <c r="F1663" s="49"/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49"/>
    </row>
    <row r="1664" spans="1:23" ht="13.2" x14ac:dyDescent="0.25">
      <c r="A1664" s="122"/>
      <c r="B1664" s="46"/>
      <c r="C1664" s="47"/>
      <c r="D1664" s="47"/>
      <c r="E1664" s="49"/>
      <c r="F1664" s="49"/>
      <c r="G1664" s="49"/>
      <c r="H1664" s="49"/>
      <c r="I1664" s="49"/>
      <c r="J1664" s="49"/>
      <c r="K1664" s="49"/>
      <c r="L1664" s="49"/>
      <c r="M1664" s="49"/>
      <c r="N1664" s="49"/>
      <c r="O1664" s="49"/>
      <c r="P1664" s="49"/>
      <c r="Q1664" s="49"/>
      <c r="R1664" s="49"/>
      <c r="S1664" s="49"/>
      <c r="T1664" s="49"/>
      <c r="U1664" s="49"/>
      <c r="V1664" s="49"/>
      <c r="W1664" s="49"/>
    </row>
    <row r="1665" spans="1:23" ht="13.2" x14ac:dyDescent="0.25">
      <c r="A1665" s="122"/>
      <c r="B1665" s="46"/>
      <c r="C1665" s="47"/>
      <c r="D1665" s="47"/>
      <c r="E1665" s="49"/>
      <c r="F1665" s="49"/>
      <c r="G1665" s="49"/>
      <c r="H1665" s="49"/>
      <c r="I1665" s="49"/>
      <c r="J1665" s="49"/>
      <c r="K1665" s="49"/>
      <c r="L1665" s="49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  <c r="W1665" s="49"/>
    </row>
    <row r="1666" spans="1:23" ht="13.2" x14ac:dyDescent="0.25">
      <c r="A1666" s="122"/>
      <c r="B1666" s="46"/>
      <c r="C1666" s="47"/>
      <c r="D1666" s="47"/>
      <c r="E1666" s="49"/>
      <c r="F1666" s="49"/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  <c r="W1666" s="49"/>
    </row>
    <row r="1667" spans="1:23" ht="13.2" x14ac:dyDescent="0.25">
      <c r="A1667" s="122"/>
      <c r="B1667" s="46"/>
      <c r="C1667" s="47"/>
      <c r="D1667" s="47"/>
      <c r="E1667" s="49"/>
      <c r="F1667" s="49"/>
      <c r="G1667" s="49"/>
      <c r="H1667" s="49"/>
      <c r="I1667" s="49"/>
      <c r="J1667" s="49"/>
      <c r="K1667" s="49"/>
      <c r="L1667" s="49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  <c r="W1667" s="49"/>
    </row>
    <row r="1668" spans="1:23" ht="13.2" x14ac:dyDescent="0.25">
      <c r="A1668" s="122"/>
      <c r="B1668" s="46"/>
      <c r="C1668" s="47"/>
      <c r="D1668" s="47"/>
      <c r="E1668" s="49"/>
      <c r="F1668" s="49"/>
      <c r="G1668" s="49"/>
      <c r="H1668" s="49"/>
      <c r="I1668" s="49"/>
      <c r="J1668" s="49"/>
      <c r="K1668" s="49"/>
      <c r="L1668" s="49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  <c r="W1668" s="49"/>
    </row>
    <row r="1669" spans="1:23" ht="13.2" x14ac:dyDescent="0.25">
      <c r="A1669" s="122"/>
      <c r="B1669" s="46"/>
      <c r="C1669" s="47"/>
      <c r="D1669" s="47"/>
      <c r="E1669" s="49"/>
      <c r="F1669" s="49"/>
      <c r="G1669" s="49"/>
      <c r="H1669" s="49"/>
      <c r="I1669" s="49"/>
      <c r="J1669" s="49"/>
      <c r="K1669" s="49"/>
      <c r="L1669" s="49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  <c r="W1669" s="49"/>
    </row>
    <row r="1670" spans="1:23" ht="13.2" x14ac:dyDescent="0.25">
      <c r="A1670" s="122"/>
      <c r="B1670" s="46"/>
      <c r="C1670" s="47"/>
      <c r="D1670" s="47"/>
      <c r="E1670" s="49"/>
      <c r="F1670" s="49"/>
      <c r="G1670" s="49"/>
      <c r="H1670" s="49"/>
      <c r="I1670" s="49"/>
      <c r="J1670" s="49"/>
      <c r="K1670" s="49"/>
      <c r="L1670" s="49"/>
      <c r="M1670" s="49"/>
      <c r="N1670" s="49"/>
      <c r="O1670" s="49"/>
      <c r="P1670" s="49"/>
      <c r="Q1670" s="49"/>
      <c r="R1670" s="49"/>
      <c r="S1670" s="49"/>
      <c r="T1670" s="49"/>
      <c r="U1670" s="49"/>
      <c r="V1670" s="49"/>
      <c r="W1670" s="49"/>
    </row>
    <row r="1671" spans="1:23" ht="13.2" x14ac:dyDescent="0.25">
      <c r="A1671" s="122"/>
      <c r="B1671" s="46"/>
      <c r="C1671" s="47"/>
      <c r="D1671" s="47"/>
      <c r="E1671" s="49"/>
      <c r="F1671" s="49"/>
      <c r="G1671" s="49"/>
      <c r="H1671" s="49"/>
      <c r="I1671" s="49"/>
      <c r="J1671" s="49"/>
      <c r="K1671" s="49"/>
      <c r="L1671" s="49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  <c r="W1671" s="49"/>
    </row>
    <row r="1672" spans="1:23" ht="13.2" x14ac:dyDescent="0.25">
      <c r="A1672" s="122"/>
      <c r="B1672" s="46"/>
      <c r="C1672" s="47"/>
      <c r="D1672" s="47"/>
      <c r="E1672" s="49"/>
      <c r="F1672" s="49"/>
      <c r="G1672" s="49"/>
      <c r="H1672" s="49"/>
      <c r="I1672" s="49"/>
      <c r="J1672" s="49"/>
      <c r="K1672" s="49"/>
      <c r="L1672" s="49"/>
      <c r="M1672" s="49"/>
      <c r="N1672" s="49"/>
      <c r="O1672" s="49"/>
      <c r="P1672" s="49"/>
      <c r="Q1672" s="49"/>
      <c r="R1672" s="49"/>
      <c r="S1672" s="49"/>
      <c r="T1672" s="49"/>
      <c r="U1672" s="49"/>
      <c r="V1672" s="49"/>
      <c r="W1672" s="49"/>
    </row>
    <row r="1673" spans="1:23" ht="13.2" x14ac:dyDescent="0.25">
      <c r="A1673" s="122"/>
      <c r="B1673" s="46"/>
      <c r="C1673" s="47"/>
      <c r="D1673" s="47"/>
      <c r="E1673" s="49"/>
      <c r="F1673" s="49"/>
      <c r="G1673" s="49"/>
      <c r="H1673" s="49"/>
      <c r="I1673" s="49"/>
      <c r="J1673" s="49"/>
      <c r="K1673" s="49"/>
      <c r="L1673" s="49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  <c r="W1673" s="49"/>
    </row>
    <row r="1674" spans="1:23" ht="13.2" x14ac:dyDescent="0.25">
      <c r="A1674" s="122"/>
      <c r="B1674" s="46"/>
      <c r="C1674" s="47"/>
      <c r="D1674" s="47"/>
      <c r="E1674" s="49"/>
      <c r="F1674" s="49"/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</row>
    <row r="1675" spans="1:23" ht="13.2" x14ac:dyDescent="0.25">
      <c r="A1675" s="122"/>
      <c r="B1675" s="46"/>
      <c r="C1675" s="47"/>
      <c r="D1675" s="47"/>
      <c r="E1675" s="49"/>
      <c r="F1675" s="49"/>
      <c r="G1675" s="49"/>
      <c r="H1675" s="49"/>
      <c r="I1675" s="49"/>
      <c r="J1675" s="49"/>
      <c r="K1675" s="49"/>
      <c r="L1675" s="49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  <c r="W1675" s="49"/>
    </row>
    <row r="1676" spans="1:23" ht="13.2" x14ac:dyDescent="0.25">
      <c r="A1676" s="122"/>
      <c r="B1676" s="46"/>
      <c r="C1676" s="47"/>
      <c r="D1676" s="47"/>
      <c r="E1676" s="49"/>
      <c r="F1676" s="49"/>
      <c r="G1676" s="49"/>
      <c r="H1676" s="49"/>
      <c r="I1676" s="49"/>
      <c r="J1676" s="49"/>
      <c r="K1676" s="49"/>
      <c r="L1676" s="49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  <c r="W1676" s="49"/>
    </row>
    <row r="1677" spans="1:23" ht="13.2" x14ac:dyDescent="0.25">
      <c r="A1677" s="122"/>
      <c r="B1677" s="46"/>
      <c r="C1677" s="47"/>
      <c r="D1677" s="47"/>
      <c r="E1677" s="49"/>
      <c r="F1677" s="49"/>
      <c r="G1677" s="49"/>
      <c r="H1677" s="49"/>
      <c r="I1677" s="49"/>
      <c r="J1677" s="49"/>
      <c r="K1677" s="49"/>
      <c r="L1677" s="49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  <c r="W1677" s="49"/>
    </row>
    <row r="1678" spans="1:23" ht="13.2" x14ac:dyDescent="0.25">
      <c r="A1678" s="122"/>
      <c r="B1678" s="46"/>
      <c r="C1678" s="47"/>
      <c r="D1678" s="47"/>
      <c r="E1678" s="49"/>
      <c r="F1678" s="49"/>
      <c r="G1678" s="49"/>
      <c r="H1678" s="49"/>
      <c r="I1678" s="49"/>
      <c r="J1678" s="49"/>
      <c r="K1678" s="49"/>
      <c r="L1678" s="49"/>
      <c r="M1678" s="49"/>
      <c r="N1678" s="49"/>
      <c r="O1678" s="49"/>
      <c r="P1678" s="49"/>
      <c r="Q1678" s="49"/>
      <c r="R1678" s="49"/>
      <c r="S1678" s="49"/>
      <c r="T1678" s="49"/>
      <c r="U1678" s="49"/>
      <c r="V1678" s="49"/>
      <c r="W1678" s="49"/>
    </row>
    <row r="1679" spans="1:23" ht="13.2" x14ac:dyDescent="0.25">
      <c r="A1679" s="122"/>
      <c r="B1679" s="46"/>
      <c r="C1679" s="47"/>
      <c r="D1679" s="47"/>
      <c r="E1679" s="49"/>
      <c r="F1679" s="49"/>
      <c r="G1679" s="49"/>
      <c r="H1679" s="49"/>
      <c r="I1679" s="49"/>
      <c r="J1679" s="49"/>
      <c r="K1679" s="49"/>
      <c r="L1679" s="49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  <c r="W1679" s="49"/>
    </row>
    <row r="1680" spans="1:23" ht="13.2" x14ac:dyDescent="0.25">
      <c r="A1680" s="122"/>
      <c r="B1680" s="46"/>
      <c r="C1680" s="47"/>
      <c r="D1680" s="47"/>
      <c r="E1680" s="49"/>
      <c r="F1680" s="49"/>
      <c r="G1680" s="49"/>
      <c r="H1680" s="49"/>
      <c r="I1680" s="49"/>
      <c r="J1680" s="49"/>
      <c r="K1680" s="49"/>
      <c r="L1680" s="49"/>
      <c r="M1680" s="49"/>
      <c r="N1680" s="49"/>
      <c r="O1680" s="49"/>
      <c r="P1680" s="49"/>
      <c r="Q1680" s="49"/>
      <c r="R1680" s="49"/>
      <c r="S1680" s="49"/>
      <c r="T1680" s="49"/>
      <c r="U1680" s="49"/>
      <c r="V1680" s="49"/>
      <c r="W1680" s="49"/>
    </row>
    <row r="1681" spans="1:23" ht="13.2" x14ac:dyDescent="0.25">
      <c r="A1681" s="122"/>
      <c r="B1681" s="46"/>
      <c r="C1681" s="47"/>
      <c r="D1681" s="47"/>
      <c r="E1681" s="49"/>
      <c r="F1681" s="49"/>
      <c r="G1681" s="49"/>
      <c r="H1681" s="49"/>
      <c r="I1681" s="49"/>
      <c r="J1681" s="49"/>
      <c r="K1681" s="49"/>
      <c r="L1681" s="49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  <c r="W1681" s="49"/>
    </row>
    <row r="1682" spans="1:23" ht="13.2" x14ac:dyDescent="0.25">
      <c r="A1682" s="122"/>
      <c r="B1682" s="46"/>
      <c r="C1682" s="47"/>
      <c r="D1682" s="47"/>
      <c r="E1682" s="49"/>
      <c r="F1682" s="49"/>
      <c r="G1682" s="49"/>
      <c r="H1682" s="49"/>
      <c r="I1682" s="49"/>
      <c r="J1682" s="49"/>
      <c r="K1682" s="49"/>
      <c r="L1682" s="49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  <c r="W1682" s="49"/>
    </row>
    <row r="1683" spans="1:23" ht="13.2" x14ac:dyDescent="0.25">
      <c r="A1683" s="122"/>
      <c r="B1683" s="46"/>
      <c r="C1683" s="47"/>
      <c r="D1683" s="47"/>
      <c r="E1683" s="49"/>
      <c r="F1683" s="49"/>
      <c r="G1683" s="49"/>
      <c r="H1683" s="49"/>
      <c r="I1683" s="49"/>
      <c r="J1683" s="49"/>
      <c r="K1683" s="49"/>
      <c r="L1683" s="49"/>
      <c r="M1683" s="49"/>
      <c r="N1683" s="49"/>
      <c r="O1683" s="49"/>
      <c r="P1683" s="49"/>
      <c r="Q1683" s="49"/>
      <c r="R1683" s="49"/>
      <c r="S1683" s="49"/>
      <c r="T1683" s="49"/>
      <c r="U1683" s="49"/>
      <c r="V1683" s="49"/>
      <c r="W1683" s="49"/>
    </row>
    <row r="1684" spans="1:23" ht="13.2" x14ac:dyDescent="0.25">
      <c r="A1684" s="122"/>
      <c r="B1684" s="46"/>
      <c r="C1684" s="47"/>
      <c r="D1684" s="47"/>
      <c r="E1684" s="49"/>
      <c r="F1684" s="49"/>
      <c r="G1684" s="49"/>
      <c r="H1684" s="49"/>
      <c r="I1684" s="49"/>
      <c r="J1684" s="49"/>
      <c r="K1684" s="49"/>
      <c r="L1684" s="49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  <c r="W1684" s="49"/>
    </row>
    <row r="1685" spans="1:23" ht="13.2" x14ac:dyDescent="0.25">
      <c r="A1685" s="122"/>
      <c r="B1685" s="46"/>
      <c r="C1685" s="47"/>
      <c r="D1685" s="47"/>
      <c r="E1685" s="49"/>
      <c r="F1685" s="49"/>
      <c r="G1685" s="49"/>
      <c r="H1685" s="49"/>
      <c r="I1685" s="49"/>
      <c r="J1685" s="49"/>
      <c r="K1685" s="49"/>
      <c r="L1685" s="49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  <c r="W1685" s="49"/>
    </row>
    <row r="1686" spans="1:23" ht="13.2" x14ac:dyDescent="0.25">
      <c r="A1686" s="122"/>
      <c r="B1686" s="46"/>
      <c r="C1686" s="47"/>
      <c r="D1686" s="47"/>
      <c r="E1686" s="49"/>
      <c r="F1686" s="49"/>
      <c r="G1686" s="49"/>
      <c r="H1686" s="49"/>
      <c r="I1686" s="49"/>
      <c r="J1686" s="49"/>
      <c r="K1686" s="49"/>
      <c r="L1686" s="49"/>
      <c r="M1686" s="49"/>
      <c r="N1686" s="49"/>
      <c r="O1686" s="49"/>
      <c r="P1686" s="49"/>
      <c r="Q1686" s="49"/>
      <c r="R1686" s="49"/>
      <c r="S1686" s="49"/>
      <c r="T1686" s="49"/>
      <c r="U1686" s="49"/>
      <c r="V1686" s="49"/>
      <c r="W1686" s="49"/>
    </row>
    <row r="1687" spans="1:23" ht="13.2" x14ac:dyDescent="0.25">
      <c r="A1687" s="122"/>
      <c r="B1687" s="46"/>
      <c r="C1687" s="47"/>
      <c r="D1687" s="47"/>
      <c r="E1687" s="49"/>
      <c r="F1687" s="49"/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</row>
    <row r="1688" spans="1:23" ht="13.2" x14ac:dyDescent="0.25">
      <c r="A1688" s="122"/>
      <c r="B1688" s="46"/>
      <c r="C1688" s="47"/>
      <c r="D1688" s="47"/>
      <c r="E1688" s="49"/>
      <c r="F1688" s="49"/>
      <c r="G1688" s="49"/>
      <c r="H1688" s="49"/>
      <c r="I1688" s="49"/>
      <c r="J1688" s="49"/>
      <c r="K1688" s="49"/>
      <c r="L1688" s="49"/>
      <c r="M1688" s="49"/>
      <c r="N1688" s="49"/>
      <c r="O1688" s="49"/>
      <c r="P1688" s="49"/>
      <c r="Q1688" s="49"/>
      <c r="R1688" s="49"/>
      <c r="S1688" s="49"/>
      <c r="T1688" s="49"/>
      <c r="U1688" s="49"/>
      <c r="V1688" s="49"/>
      <c r="W1688" s="49"/>
    </row>
    <row r="1689" spans="1:23" ht="13.2" x14ac:dyDescent="0.25">
      <c r="A1689" s="122"/>
      <c r="B1689" s="46"/>
      <c r="C1689" s="47"/>
      <c r="D1689" s="47"/>
      <c r="E1689" s="49"/>
      <c r="F1689" s="49"/>
      <c r="G1689" s="49"/>
      <c r="H1689" s="49"/>
      <c r="I1689" s="49"/>
      <c r="J1689" s="49"/>
      <c r="K1689" s="49"/>
      <c r="L1689" s="49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  <c r="W1689" s="49"/>
    </row>
    <row r="1690" spans="1:23" ht="13.2" x14ac:dyDescent="0.25">
      <c r="A1690" s="122"/>
      <c r="B1690" s="46"/>
      <c r="C1690" s="47"/>
      <c r="D1690" s="47"/>
      <c r="E1690" s="49"/>
      <c r="F1690" s="49"/>
      <c r="G1690" s="49"/>
      <c r="H1690" s="49"/>
      <c r="I1690" s="49"/>
      <c r="J1690" s="49"/>
      <c r="K1690" s="49"/>
      <c r="L1690" s="49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  <c r="W1690" s="49"/>
    </row>
    <row r="1691" spans="1:23" ht="13.2" x14ac:dyDescent="0.25">
      <c r="A1691" s="122"/>
      <c r="B1691" s="46"/>
      <c r="C1691" s="47"/>
      <c r="D1691" s="47"/>
      <c r="E1691" s="49"/>
      <c r="F1691" s="49"/>
      <c r="G1691" s="49"/>
      <c r="H1691" s="49"/>
      <c r="I1691" s="49"/>
      <c r="J1691" s="49"/>
      <c r="K1691" s="49"/>
      <c r="L1691" s="49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  <c r="W1691" s="49"/>
    </row>
    <row r="1692" spans="1:23" ht="13.2" x14ac:dyDescent="0.25">
      <c r="A1692" s="122"/>
      <c r="B1692" s="46"/>
      <c r="C1692" s="47"/>
      <c r="D1692" s="47"/>
      <c r="E1692" s="49"/>
      <c r="F1692" s="49"/>
      <c r="G1692" s="49"/>
      <c r="H1692" s="49"/>
      <c r="I1692" s="49"/>
      <c r="J1692" s="49"/>
      <c r="K1692" s="49"/>
      <c r="L1692" s="49"/>
      <c r="M1692" s="49"/>
      <c r="N1692" s="49"/>
      <c r="O1692" s="49"/>
      <c r="P1692" s="49"/>
      <c r="Q1692" s="49"/>
      <c r="R1692" s="49"/>
      <c r="S1692" s="49"/>
      <c r="T1692" s="49"/>
      <c r="U1692" s="49"/>
      <c r="V1692" s="49"/>
      <c r="W1692" s="49"/>
    </row>
    <row r="1693" spans="1:23" ht="13.2" x14ac:dyDescent="0.25">
      <c r="A1693" s="122"/>
      <c r="B1693" s="46"/>
      <c r="C1693" s="47"/>
      <c r="D1693" s="47"/>
      <c r="E1693" s="49"/>
      <c r="F1693" s="49"/>
      <c r="G1693" s="49"/>
      <c r="H1693" s="49"/>
      <c r="I1693" s="49"/>
      <c r="J1693" s="49"/>
      <c r="K1693" s="49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49"/>
    </row>
    <row r="1694" spans="1:23" ht="13.2" x14ac:dyDescent="0.25">
      <c r="A1694" s="122"/>
      <c r="B1694" s="46"/>
      <c r="C1694" s="47"/>
      <c r="D1694" s="47"/>
      <c r="E1694" s="49"/>
      <c r="F1694" s="49"/>
      <c r="G1694" s="49"/>
      <c r="H1694" s="49"/>
      <c r="I1694" s="49"/>
      <c r="J1694" s="49"/>
      <c r="K1694" s="49"/>
      <c r="L1694" s="49"/>
      <c r="M1694" s="49"/>
      <c r="N1694" s="49"/>
      <c r="O1694" s="49"/>
      <c r="P1694" s="49"/>
      <c r="Q1694" s="49"/>
      <c r="R1694" s="49"/>
      <c r="S1694" s="49"/>
      <c r="T1694" s="49"/>
      <c r="U1694" s="49"/>
      <c r="V1694" s="49"/>
      <c r="W1694" s="49"/>
    </row>
    <row r="1695" spans="1:23" ht="13.2" x14ac:dyDescent="0.25">
      <c r="A1695" s="122"/>
      <c r="B1695" s="46"/>
      <c r="C1695" s="47"/>
      <c r="D1695" s="47"/>
      <c r="E1695" s="49"/>
      <c r="F1695" s="49"/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49"/>
    </row>
    <row r="1696" spans="1:23" ht="13.2" x14ac:dyDescent="0.25">
      <c r="A1696" s="122"/>
      <c r="B1696" s="46"/>
      <c r="C1696" s="47"/>
      <c r="D1696" s="47"/>
      <c r="E1696" s="49"/>
      <c r="F1696" s="49"/>
      <c r="G1696" s="49"/>
      <c r="H1696" s="49"/>
      <c r="I1696" s="49"/>
      <c r="J1696" s="49"/>
      <c r="K1696" s="49"/>
      <c r="L1696" s="49"/>
      <c r="M1696" s="49"/>
      <c r="N1696" s="49"/>
      <c r="O1696" s="49"/>
      <c r="P1696" s="49"/>
      <c r="Q1696" s="49"/>
      <c r="R1696" s="49"/>
      <c r="S1696" s="49"/>
      <c r="T1696" s="49"/>
      <c r="U1696" s="49"/>
      <c r="V1696" s="49"/>
      <c r="W1696" s="49"/>
    </row>
    <row r="1697" spans="1:23" ht="13.2" x14ac:dyDescent="0.25">
      <c r="A1697" s="122"/>
      <c r="B1697" s="46"/>
      <c r="C1697" s="47"/>
      <c r="D1697" s="47"/>
      <c r="E1697" s="49"/>
      <c r="F1697" s="49"/>
      <c r="G1697" s="49"/>
      <c r="H1697" s="49"/>
      <c r="I1697" s="49"/>
      <c r="J1697" s="49"/>
      <c r="K1697" s="49"/>
      <c r="L1697" s="49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  <c r="W1697" s="49"/>
    </row>
    <row r="1698" spans="1:23" ht="13.2" x14ac:dyDescent="0.25">
      <c r="A1698" s="122"/>
      <c r="B1698" s="46"/>
      <c r="C1698" s="47"/>
      <c r="D1698" s="47"/>
      <c r="E1698" s="49"/>
      <c r="F1698" s="49"/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</row>
    <row r="1699" spans="1:23" ht="13.2" x14ac:dyDescent="0.25">
      <c r="A1699" s="122"/>
      <c r="B1699" s="46"/>
      <c r="C1699" s="47"/>
      <c r="D1699" s="47"/>
      <c r="E1699" s="49"/>
      <c r="F1699" s="49"/>
      <c r="G1699" s="49"/>
      <c r="H1699" s="49"/>
      <c r="I1699" s="49"/>
      <c r="J1699" s="49"/>
      <c r="K1699" s="49"/>
      <c r="L1699" s="49"/>
      <c r="M1699" s="49"/>
      <c r="N1699" s="49"/>
      <c r="O1699" s="49"/>
      <c r="P1699" s="49"/>
      <c r="Q1699" s="49"/>
      <c r="R1699" s="49"/>
      <c r="S1699" s="49"/>
      <c r="T1699" s="49"/>
      <c r="U1699" s="49"/>
      <c r="V1699" s="49"/>
      <c r="W1699" s="49"/>
    </row>
    <row r="1700" spans="1:23" ht="13.2" x14ac:dyDescent="0.25">
      <c r="A1700" s="122"/>
      <c r="B1700" s="46"/>
      <c r="C1700" s="47"/>
      <c r="D1700" s="47"/>
      <c r="E1700" s="49"/>
      <c r="F1700" s="49"/>
      <c r="G1700" s="49"/>
      <c r="H1700" s="49"/>
      <c r="I1700" s="49"/>
      <c r="J1700" s="49"/>
      <c r="K1700" s="49"/>
      <c r="L1700" s="49"/>
      <c r="M1700" s="49"/>
      <c r="N1700" s="49"/>
      <c r="O1700" s="49"/>
      <c r="P1700" s="49"/>
      <c r="Q1700" s="49"/>
      <c r="R1700" s="49"/>
      <c r="S1700" s="49"/>
      <c r="T1700" s="49"/>
      <c r="U1700" s="49"/>
      <c r="V1700" s="49"/>
      <c r="W1700" s="49"/>
    </row>
    <row r="1701" spans="1:23" ht="13.2" x14ac:dyDescent="0.25">
      <c r="A1701" s="122"/>
      <c r="B1701" s="46"/>
      <c r="C1701" s="47"/>
      <c r="D1701" s="47"/>
      <c r="E1701" s="49"/>
      <c r="F1701" s="49"/>
      <c r="G1701" s="49"/>
      <c r="H1701" s="49"/>
      <c r="I1701" s="49"/>
      <c r="J1701" s="49"/>
      <c r="K1701" s="49"/>
      <c r="L1701" s="49"/>
      <c r="M1701" s="49"/>
      <c r="N1701" s="49"/>
      <c r="O1701" s="49"/>
      <c r="P1701" s="49"/>
      <c r="Q1701" s="49"/>
      <c r="R1701" s="49"/>
      <c r="S1701" s="49"/>
      <c r="T1701" s="49"/>
      <c r="U1701" s="49"/>
      <c r="V1701" s="49"/>
      <c r="W1701" s="49"/>
    </row>
    <row r="1702" spans="1:23" ht="13.2" x14ac:dyDescent="0.25">
      <c r="A1702" s="122"/>
      <c r="B1702" s="46"/>
      <c r="C1702" s="47"/>
      <c r="D1702" s="47"/>
      <c r="E1702" s="49"/>
      <c r="F1702" s="49"/>
      <c r="G1702" s="49"/>
      <c r="H1702" s="49"/>
      <c r="I1702" s="49"/>
      <c r="J1702" s="49"/>
      <c r="K1702" s="49"/>
      <c r="L1702" s="49"/>
      <c r="M1702" s="49"/>
      <c r="N1702" s="49"/>
      <c r="O1702" s="49"/>
      <c r="P1702" s="49"/>
      <c r="Q1702" s="49"/>
      <c r="R1702" s="49"/>
      <c r="S1702" s="49"/>
      <c r="T1702" s="49"/>
      <c r="U1702" s="49"/>
      <c r="V1702" s="49"/>
      <c r="W1702" s="49"/>
    </row>
    <row r="1703" spans="1:23" ht="13.2" x14ac:dyDescent="0.25">
      <c r="A1703" s="122"/>
      <c r="B1703" s="46"/>
      <c r="C1703" s="47"/>
      <c r="D1703" s="47"/>
      <c r="E1703" s="49"/>
      <c r="F1703" s="49"/>
      <c r="G1703" s="49"/>
      <c r="H1703" s="49"/>
      <c r="I1703" s="49"/>
      <c r="J1703" s="49"/>
      <c r="K1703" s="49"/>
      <c r="L1703" s="49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  <c r="W1703" s="49"/>
    </row>
    <row r="1704" spans="1:23" ht="13.2" x14ac:dyDescent="0.25">
      <c r="A1704" s="122"/>
      <c r="B1704" s="46"/>
      <c r="C1704" s="47"/>
      <c r="D1704" s="47"/>
      <c r="E1704" s="49"/>
      <c r="F1704" s="49"/>
      <c r="G1704" s="49"/>
      <c r="H1704" s="49"/>
      <c r="I1704" s="49"/>
      <c r="J1704" s="49"/>
      <c r="K1704" s="49"/>
      <c r="L1704" s="49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  <c r="W1704" s="49"/>
    </row>
    <row r="1705" spans="1:23" ht="13.2" x14ac:dyDescent="0.25">
      <c r="A1705" s="122"/>
      <c r="B1705" s="46"/>
      <c r="C1705" s="47"/>
      <c r="D1705" s="47"/>
      <c r="E1705" s="49"/>
      <c r="F1705" s="49"/>
      <c r="G1705" s="49"/>
      <c r="H1705" s="49"/>
      <c r="I1705" s="49"/>
      <c r="J1705" s="49"/>
      <c r="K1705" s="49"/>
      <c r="L1705" s="49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  <c r="W1705" s="49"/>
    </row>
    <row r="1706" spans="1:23" ht="13.2" x14ac:dyDescent="0.25">
      <c r="A1706" s="122"/>
      <c r="B1706" s="46"/>
      <c r="C1706" s="47"/>
      <c r="D1706" s="47"/>
      <c r="E1706" s="49"/>
      <c r="F1706" s="49"/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</row>
    <row r="1707" spans="1:23" ht="13.2" x14ac:dyDescent="0.25">
      <c r="A1707" s="122"/>
      <c r="B1707" s="46"/>
      <c r="C1707" s="47"/>
      <c r="D1707" s="47"/>
      <c r="E1707" s="49"/>
      <c r="F1707" s="49"/>
      <c r="G1707" s="49"/>
      <c r="H1707" s="49"/>
      <c r="I1707" s="49"/>
      <c r="J1707" s="49"/>
      <c r="K1707" s="49"/>
      <c r="L1707" s="49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  <c r="W1707" s="49"/>
    </row>
    <row r="1708" spans="1:23" ht="13.2" x14ac:dyDescent="0.25">
      <c r="A1708" s="122"/>
      <c r="B1708" s="46"/>
      <c r="C1708" s="47"/>
      <c r="D1708" s="47"/>
      <c r="E1708" s="49"/>
      <c r="F1708" s="49"/>
      <c r="G1708" s="49"/>
      <c r="H1708" s="49"/>
      <c r="I1708" s="49"/>
      <c r="J1708" s="49"/>
      <c r="K1708" s="49"/>
      <c r="L1708" s="49"/>
      <c r="M1708" s="49"/>
      <c r="N1708" s="49"/>
      <c r="O1708" s="49"/>
      <c r="P1708" s="49"/>
      <c r="Q1708" s="49"/>
      <c r="R1708" s="49"/>
      <c r="S1708" s="49"/>
      <c r="T1708" s="49"/>
      <c r="U1708" s="49"/>
      <c r="V1708" s="49"/>
      <c r="W1708" s="49"/>
    </row>
    <row r="1709" spans="1:23" ht="13.2" x14ac:dyDescent="0.25">
      <c r="A1709" s="122"/>
      <c r="B1709" s="46"/>
      <c r="C1709" s="47"/>
      <c r="D1709" s="47"/>
      <c r="E1709" s="49"/>
      <c r="F1709" s="49"/>
      <c r="G1709" s="49"/>
      <c r="H1709" s="49"/>
      <c r="I1709" s="49"/>
      <c r="J1709" s="49"/>
      <c r="K1709" s="49"/>
      <c r="L1709" s="49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  <c r="W1709" s="49"/>
    </row>
    <row r="1710" spans="1:23" ht="13.2" x14ac:dyDescent="0.25">
      <c r="A1710" s="122"/>
      <c r="B1710" s="46"/>
      <c r="C1710" s="47"/>
      <c r="D1710" s="47"/>
      <c r="E1710" s="49"/>
      <c r="F1710" s="49"/>
      <c r="G1710" s="49"/>
      <c r="H1710" s="49"/>
      <c r="I1710" s="49"/>
      <c r="J1710" s="49"/>
      <c r="K1710" s="49"/>
      <c r="L1710" s="49"/>
      <c r="M1710" s="49"/>
      <c r="N1710" s="49"/>
      <c r="O1710" s="49"/>
      <c r="P1710" s="49"/>
      <c r="Q1710" s="49"/>
      <c r="R1710" s="49"/>
      <c r="S1710" s="49"/>
      <c r="T1710" s="49"/>
      <c r="U1710" s="49"/>
      <c r="V1710" s="49"/>
      <c r="W1710" s="49"/>
    </row>
    <row r="1711" spans="1:23" ht="13.2" x14ac:dyDescent="0.25">
      <c r="A1711" s="122"/>
      <c r="B1711" s="46"/>
      <c r="C1711" s="47"/>
      <c r="D1711" s="47"/>
      <c r="E1711" s="49"/>
      <c r="F1711" s="49"/>
      <c r="G1711" s="49"/>
      <c r="H1711" s="49"/>
      <c r="I1711" s="49"/>
      <c r="J1711" s="49"/>
      <c r="K1711" s="49"/>
      <c r="L1711" s="49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  <c r="W1711" s="49"/>
    </row>
    <row r="1712" spans="1:23" ht="13.2" x14ac:dyDescent="0.25">
      <c r="A1712" s="122"/>
      <c r="B1712" s="46"/>
      <c r="C1712" s="47"/>
      <c r="D1712" s="47"/>
      <c r="E1712" s="49"/>
      <c r="F1712" s="49"/>
      <c r="G1712" s="49"/>
      <c r="H1712" s="49"/>
      <c r="I1712" s="49"/>
      <c r="J1712" s="49"/>
      <c r="K1712" s="49"/>
      <c r="L1712" s="49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  <c r="W1712" s="49"/>
    </row>
    <row r="1713" spans="1:23" ht="13.2" x14ac:dyDescent="0.25">
      <c r="A1713" s="122"/>
      <c r="B1713" s="46"/>
      <c r="C1713" s="47"/>
      <c r="D1713" s="47"/>
      <c r="E1713" s="49"/>
      <c r="F1713" s="49"/>
      <c r="G1713" s="49"/>
      <c r="H1713" s="49"/>
      <c r="I1713" s="49"/>
      <c r="J1713" s="49"/>
      <c r="K1713" s="49"/>
      <c r="L1713" s="49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  <c r="W1713" s="49"/>
    </row>
    <row r="1714" spans="1:23" ht="13.2" x14ac:dyDescent="0.25">
      <c r="A1714" s="122"/>
      <c r="B1714" s="46"/>
      <c r="C1714" s="47"/>
      <c r="D1714" s="47"/>
      <c r="E1714" s="49"/>
      <c r="F1714" s="49"/>
      <c r="G1714" s="49"/>
      <c r="H1714" s="49"/>
      <c r="I1714" s="49"/>
      <c r="J1714" s="49"/>
      <c r="K1714" s="49"/>
      <c r="L1714" s="49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  <c r="W1714" s="49"/>
    </row>
    <row r="1715" spans="1:23" ht="13.2" x14ac:dyDescent="0.25">
      <c r="A1715" s="122"/>
      <c r="B1715" s="46"/>
      <c r="C1715" s="47"/>
      <c r="D1715" s="47"/>
      <c r="E1715" s="49"/>
      <c r="F1715" s="49"/>
      <c r="G1715" s="49"/>
      <c r="H1715" s="49"/>
      <c r="I1715" s="49"/>
      <c r="J1715" s="49"/>
      <c r="K1715" s="49"/>
      <c r="L1715" s="49"/>
      <c r="M1715" s="49"/>
      <c r="N1715" s="49"/>
      <c r="O1715" s="49"/>
      <c r="P1715" s="49"/>
      <c r="Q1715" s="49"/>
      <c r="R1715" s="49"/>
      <c r="S1715" s="49"/>
      <c r="T1715" s="49"/>
      <c r="U1715" s="49"/>
      <c r="V1715" s="49"/>
      <c r="W1715" s="49"/>
    </row>
    <row r="1716" spans="1:23" ht="13.2" x14ac:dyDescent="0.25">
      <c r="A1716" s="122"/>
      <c r="B1716" s="46"/>
      <c r="C1716" s="47"/>
      <c r="D1716" s="47"/>
      <c r="E1716" s="49"/>
      <c r="F1716" s="49"/>
      <c r="G1716" s="49"/>
      <c r="H1716" s="49"/>
      <c r="I1716" s="49"/>
      <c r="J1716" s="49"/>
      <c r="K1716" s="49"/>
      <c r="L1716" s="49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  <c r="W1716" s="49"/>
    </row>
    <row r="1717" spans="1:23" ht="13.2" x14ac:dyDescent="0.25">
      <c r="A1717" s="122"/>
      <c r="B1717" s="46"/>
      <c r="C1717" s="47"/>
      <c r="D1717" s="47"/>
      <c r="E1717" s="49"/>
      <c r="F1717" s="49"/>
      <c r="G1717" s="49"/>
      <c r="H1717" s="49"/>
      <c r="I1717" s="49"/>
      <c r="J1717" s="49"/>
      <c r="K1717" s="49"/>
      <c r="L1717" s="49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  <c r="W1717" s="49"/>
    </row>
    <row r="1718" spans="1:23" ht="13.2" x14ac:dyDescent="0.25">
      <c r="A1718" s="122"/>
      <c r="B1718" s="46"/>
      <c r="C1718" s="47"/>
      <c r="D1718" s="47"/>
      <c r="E1718" s="49"/>
      <c r="F1718" s="49"/>
      <c r="G1718" s="49"/>
      <c r="H1718" s="49"/>
      <c r="I1718" s="49"/>
      <c r="J1718" s="49"/>
      <c r="K1718" s="49"/>
      <c r="L1718" s="49"/>
      <c r="M1718" s="49"/>
      <c r="N1718" s="49"/>
      <c r="O1718" s="49"/>
      <c r="P1718" s="49"/>
      <c r="Q1718" s="49"/>
      <c r="R1718" s="49"/>
      <c r="S1718" s="49"/>
      <c r="T1718" s="49"/>
      <c r="U1718" s="49"/>
      <c r="V1718" s="49"/>
      <c r="W1718" s="49"/>
    </row>
    <row r="1719" spans="1:23" ht="13.2" x14ac:dyDescent="0.25">
      <c r="A1719" s="122"/>
      <c r="B1719" s="46"/>
      <c r="C1719" s="47"/>
      <c r="D1719" s="47"/>
      <c r="E1719" s="49"/>
      <c r="F1719" s="49"/>
      <c r="G1719" s="49"/>
      <c r="H1719" s="49"/>
      <c r="I1719" s="49"/>
      <c r="J1719" s="49"/>
      <c r="K1719" s="49"/>
      <c r="L1719" s="49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  <c r="W1719" s="49"/>
    </row>
    <row r="1720" spans="1:23" ht="13.2" x14ac:dyDescent="0.25">
      <c r="A1720" s="122"/>
      <c r="B1720" s="46"/>
      <c r="C1720" s="47"/>
      <c r="D1720" s="47"/>
      <c r="E1720" s="49"/>
      <c r="F1720" s="49"/>
      <c r="G1720" s="49"/>
      <c r="H1720" s="49"/>
      <c r="I1720" s="49"/>
      <c r="J1720" s="49"/>
      <c r="K1720" s="49"/>
      <c r="L1720" s="49"/>
      <c r="M1720" s="49"/>
      <c r="N1720" s="49"/>
      <c r="O1720" s="49"/>
      <c r="P1720" s="49"/>
      <c r="Q1720" s="49"/>
      <c r="R1720" s="49"/>
      <c r="S1720" s="49"/>
      <c r="T1720" s="49"/>
      <c r="U1720" s="49"/>
      <c r="V1720" s="49"/>
      <c r="W1720" s="49"/>
    </row>
    <row r="1721" spans="1:23" ht="13.2" x14ac:dyDescent="0.25">
      <c r="A1721" s="122"/>
      <c r="B1721" s="46"/>
      <c r="C1721" s="47"/>
      <c r="D1721" s="47"/>
      <c r="E1721" s="49"/>
      <c r="F1721" s="49"/>
      <c r="G1721" s="49"/>
      <c r="H1721" s="49"/>
      <c r="I1721" s="49"/>
      <c r="J1721" s="49"/>
      <c r="K1721" s="49"/>
      <c r="L1721" s="49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  <c r="W1721" s="49"/>
    </row>
    <row r="1722" spans="1:23" ht="13.2" x14ac:dyDescent="0.25">
      <c r="A1722" s="122"/>
      <c r="B1722" s="46"/>
      <c r="C1722" s="47"/>
      <c r="D1722" s="47"/>
      <c r="E1722" s="49"/>
      <c r="F1722" s="49"/>
      <c r="G1722" s="49"/>
      <c r="H1722" s="49"/>
      <c r="I1722" s="49"/>
      <c r="J1722" s="49"/>
      <c r="K1722" s="49"/>
      <c r="L1722" s="49"/>
      <c r="M1722" s="49"/>
      <c r="N1722" s="49"/>
      <c r="O1722" s="49"/>
      <c r="P1722" s="49"/>
      <c r="Q1722" s="49"/>
      <c r="R1722" s="49"/>
      <c r="S1722" s="49"/>
      <c r="T1722" s="49"/>
      <c r="U1722" s="49"/>
      <c r="V1722" s="49"/>
      <c r="W1722" s="49"/>
    </row>
    <row r="1723" spans="1:23" ht="13.2" x14ac:dyDescent="0.25">
      <c r="A1723" s="122"/>
      <c r="B1723" s="46"/>
      <c r="C1723" s="47"/>
      <c r="D1723" s="47"/>
      <c r="E1723" s="49"/>
      <c r="F1723" s="49"/>
      <c r="G1723" s="49"/>
      <c r="H1723" s="49"/>
      <c r="I1723" s="49"/>
      <c r="J1723" s="49"/>
      <c r="K1723" s="49"/>
      <c r="L1723" s="49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  <c r="W1723" s="49"/>
    </row>
    <row r="1724" spans="1:23" ht="13.2" x14ac:dyDescent="0.25">
      <c r="A1724" s="122"/>
      <c r="B1724" s="46"/>
      <c r="C1724" s="47"/>
      <c r="D1724" s="47"/>
      <c r="E1724" s="49"/>
      <c r="F1724" s="49"/>
      <c r="G1724" s="49"/>
      <c r="H1724" s="49"/>
      <c r="I1724" s="49"/>
      <c r="J1724" s="49"/>
      <c r="K1724" s="49"/>
      <c r="L1724" s="49"/>
      <c r="M1724" s="49"/>
      <c r="N1724" s="49"/>
      <c r="O1724" s="49"/>
      <c r="P1724" s="49"/>
      <c r="Q1724" s="49"/>
      <c r="R1724" s="49"/>
      <c r="S1724" s="49"/>
      <c r="T1724" s="49"/>
      <c r="U1724" s="49"/>
      <c r="V1724" s="49"/>
      <c r="W1724" s="49"/>
    </row>
    <row r="1725" spans="1:23" ht="13.2" x14ac:dyDescent="0.25">
      <c r="A1725" s="122"/>
      <c r="B1725" s="46"/>
      <c r="C1725" s="47"/>
      <c r="D1725" s="47"/>
      <c r="E1725" s="49"/>
      <c r="F1725" s="49"/>
      <c r="G1725" s="49"/>
      <c r="H1725" s="49"/>
      <c r="I1725" s="49"/>
      <c r="J1725" s="49"/>
      <c r="K1725" s="49"/>
      <c r="L1725" s="49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  <c r="W1725" s="49"/>
    </row>
    <row r="1726" spans="1:23" ht="13.2" x14ac:dyDescent="0.25">
      <c r="A1726" s="122"/>
      <c r="B1726" s="46"/>
      <c r="C1726" s="47"/>
      <c r="D1726" s="47"/>
      <c r="E1726" s="49"/>
      <c r="F1726" s="49"/>
      <c r="G1726" s="49"/>
      <c r="H1726" s="49"/>
      <c r="I1726" s="49"/>
      <c r="J1726" s="49"/>
      <c r="K1726" s="49"/>
      <c r="L1726" s="49"/>
      <c r="M1726" s="49"/>
      <c r="N1726" s="49"/>
      <c r="O1726" s="49"/>
      <c r="P1726" s="49"/>
      <c r="Q1726" s="49"/>
      <c r="R1726" s="49"/>
      <c r="S1726" s="49"/>
      <c r="T1726" s="49"/>
      <c r="U1726" s="49"/>
      <c r="V1726" s="49"/>
      <c r="W1726" s="49"/>
    </row>
    <row r="1727" spans="1:23" ht="13.2" x14ac:dyDescent="0.25">
      <c r="A1727" s="122"/>
      <c r="B1727" s="46"/>
      <c r="C1727" s="47"/>
      <c r="D1727" s="47"/>
      <c r="E1727" s="49"/>
      <c r="F1727" s="49"/>
      <c r="G1727" s="49"/>
      <c r="H1727" s="49"/>
      <c r="I1727" s="49"/>
      <c r="J1727" s="49"/>
      <c r="K1727" s="49"/>
      <c r="L1727" s="49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  <c r="W1727" s="49"/>
    </row>
    <row r="1728" spans="1:23" ht="13.2" x14ac:dyDescent="0.25">
      <c r="A1728" s="122"/>
      <c r="B1728" s="46"/>
      <c r="C1728" s="47"/>
      <c r="D1728" s="47"/>
      <c r="E1728" s="49"/>
      <c r="F1728" s="49"/>
      <c r="G1728" s="49"/>
      <c r="H1728" s="49"/>
      <c r="I1728" s="49"/>
      <c r="J1728" s="49"/>
      <c r="K1728" s="49"/>
      <c r="L1728" s="49"/>
      <c r="M1728" s="49"/>
      <c r="N1728" s="49"/>
      <c r="O1728" s="49"/>
      <c r="P1728" s="49"/>
      <c r="Q1728" s="49"/>
      <c r="R1728" s="49"/>
      <c r="S1728" s="49"/>
      <c r="T1728" s="49"/>
      <c r="U1728" s="49"/>
      <c r="V1728" s="49"/>
      <c r="W1728" s="49"/>
    </row>
    <row r="1729" spans="1:23" ht="13.2" x14ac:dyDescent="0.25">
      <c r="A1729" s="122"/>
      <c r="B1729" s="46"/>
      <c r="C1729" s="47"/>
      <c r="D1729" s="47"/>
      <c r="E1729" s="49"/>
      <c r="F1729" s="49"/>
      <c r="G1729" s="49"/>
      <c r="H1729" s="49"/>
      <c r="I1729" s="49"/>
      <c r="J1729" s="49"/>
      <c r="K1729" s="49"/>
      <c r="L1729" s="49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  <c r="W1729" s="49"/>
    </row>
    <row r="1730" spans="1:23" ht="13.2" x14ac:dyDescent="0.25">
      <c r="A1730" s="122"/>
      <c r="B1730" s="46"/>
      <c r="C1730" s="47"/>
      <c r="D1730" s="47"/>
      <c r="E1730" s="49"/>
      <c r="F1730" s="49"/>
      <c r="G1730" s="49"/>
      <c r="H1730" s="49"/>
      <c r="I1730" s="49"/>
      <c r="J1730" s="49"/>
      <c r="K1730" s="49"/>
      <c r="L1730" s="49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  <c r="W1730" s="49"/>
    </row>
    <row r="1731" spans="1:23" ht="13.2" x14ac:dyDescent="0.25">
      <c r="A1731" s="122"/>
      <c r="B1731" s="46"/>
      <c r="C1731" s="47"/>
      <c r="D1731" s="47"/>
      <c r="E1731" s="49"/>
      <c r="F1731" s="49"/>
      <c r="G1731" s="49"/>
      <c r="H1731" s="49"/>
      <c r="I1731" s="49"/>
      <c r="J1731" s="49"/>
      <c r="K1731" s="49"/>
      <c r="L1731" s="49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  <c r="W1731" s="49"/>
    </row>
    <row r="1732" spans="1:23" ht="13.2" x14ac:dyDescent="0.25">
      <c r="A1732" s="122"/>
      <c r="B1732" s="46"/>
      <c r="C1732" s="47"/>
      <c r="D1732" s="47"/>
      <c r="E1732" s="49"/>
      <c r="F1732" s="49"/>
      <c r="G1732" s="49"/>
      <c r="H1732" s="49"/>
      <c r="I1732" s="49"/>
      <c r="J1732" s="49"/>
      <c r="K1732" s="49"/>
      <c r="L1732" s="49"/>
      <c r="M1732" s="49"/>
      <c r="N1732" s="49"/>
      <c r="O1732" s="49"/>
      <c r="P1732" s="49"/>
      <c r="Q1732" s="49"/>
      <c r="R1732" s="49"/>
      <c r="S1732" s="49"/>
      <c r="T1732" s="49"/>
      <c r="U1732" s="49"/>
      <c r="V1732" s="49"/>
      <c r="W1732" s="49"/>
    </row>
    <row r="1733" spans="1:23" ht="13.2" x14ac:dyDescent="0.25">
      <c r="A1733" s="122"/>
      <c r="B1733" s="46"/>
      <c r="C1733" s="47"/>
      <c r="D1733" s="47"/>
      <c r="E1733" s="49"/>
      <c r="F1733" s="49"/>
      <c r="G1733" s="49"/>
      <c r="H1733" s="49"/>
      <c r="I1733" s="49"/>
      <c r="J1733" s="49"/>
      <c r="K1733" s="49"/>
      <c r="L1733" s="49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  <c r="W1733" s="49"/>
    </row>
    <row r="1734" spans="1:23" ht="13.2" x14ac:dyDescent="0.25">
      <c r="A1734" s="122"/>
      <c r="B1734" s="46"/>
      <c r="C1734" s="47"/>
      <c r="D1734" s="47"/>
      <c r="E1734" s="49"/>
      <c r="F1734" s="49"/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  <c r="W1734" s="49"/>
    </row>
    <row r="1735" spans="1:23" ht="13.2" x14ac:dyDescent="0.25">
      <c r="A1735" s="122"/>
      <c r="B1735" s="46"/>
      <c r="C1735" s="47"/>
      <c r="D1735" s="47"/>
      <c r="E1735" s="49"/>
      <c r="F1735" s="49"/>
      <c r="G1735" s="49"/>
      <c r="H1735" s="49"/>
      <c r="I1735" s="49"/>
      <c r="J1735" s="49"/>
      <c r="K1735" s="49"/>
      <c r="L1735" s="49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  <c r="W1735" s="49"/>
    </row>
    <row r="1736" spans="1:23" ht="13.2" x14ac:dyDescent="0.25">
      <c r="A1736" s="122"/>
      <c r="B1736" s="46"/>
      <c r="C1736" s="47"/>
      <c r="D1736" s="47"/>
      <c r="E1736" s="49"/>
      <c r="F1736" s="49"/>
      <c r="G1736" s="49"/>
      <c r="H1736" s="49"/>
      <c r="I1736" s="49"/>
      <c r="J1736" s="49"/>
      <c r="K1736" s="49"/>
      <c r="L1736" s="49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  <c r="W1736" s="49"/>
    </row>
    <row r="1737" spans="1:23" ht="13.2" x14ac:dyDescent="0.25">
      <c r="A1737" s="122"/>
      <c r="B1737" s="46"/>
      <c r="C1737" s="47"/>
      <c r="D1737" s="47"/>
      <c r="E1737" s="49"/>
      <c r="F1737" s="49"/>
      <c r="G1737" s="49"/>
      <c r="H1737" s="49"/>
      <c r="I1737" s="49"/>
      <c r="J1737" s="49"/>
      <c r="K1737" s="49"/>
      <c r="L1737" s="49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  <c r="W1737" s="49"/>
    </row>
    <row r="1738" spans="1:23" ht="13.2" x14ac:dyDescent="0.25">
      <c r="A1738" s="122"/>
      <c r="B1738" s="46"/>
      <c r="C1738" s="47"/>
      <c r="D1738" s="47"/>
      <c r="E1738" s="49"/>
      <c r="F1738" s="49"/>
      <c r="G1738" s="49"/>
      <c r="H1738" s="49"/>
      <c r="I1738" s="49"/>
      <c r="J1738" s="49"/>
      <c r="K1738" s="49"/>
      <c r="L1738" s="49"/>
      <c r="M1738" s="49"/>
      <c r="N1738" s="49"/>
      <c r="O1738" s="49"/>
      <c r="P1738" s="49"/>
      <c r="Q1738" s="49"/>
      <c r="R1738" s="49"/>
      <c r="S1738" s="49"/>
      <c r="T1738" s="49"/>
      <c r="U1738" s="49"/>
      <c r="V1738" s="49"/>
      <c r="W1738" s="49"/>
    </row>
    <row r="1739" spans="1:23" ht="13.2" x14ac:dyDescent="0.25">
      <c r="A1739" s="122"/>
      <c r="B1739" s="46"/>
      <c r="C1739" s="47"/>
      <c r="D1739" s="47"/>
      <c r="E1739" s="49"/>
      <c r="F1739" s="49"/>
      <c r="G1739" s="49"/>
      <c r="H1739" s="49"/>
      <c r="I1739" s="49"/>
      <c r="J1739" s="49"/>
      <c r="K1739" s="49"/>
      <c r="L1739" s="49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  <c r="W1739" s="49"/>
    </row>
    <row r="1740" spans="1:23" ht="13.2" x14ac:dyDescent="0.25">
      <c r="A1740" s="122"/>
      <c r="B1740" s="46"/>
      <c r="C1740" s="47"/>
      <c r="D1740" s="47"/>
      <c r="E1740" s="49"/>
      <c r="F1740" s="49"/>
      <c r="G1740" s="49"/>
      <c r="H1740" s="49"/>
      <c r="I1740" s="49"/>
      <c r="J1740" s="49"/>
      <c r="K1740" s="49"/>
      <c r="L1740" s="49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  <c r="W1740" s="49"/>
    </row>
    <row r="1741" spans="1:23" ht="13.2" x14ac:dyDescent="0.25">
      <c r="A1741" s="122"/>
      <c r="B1741" s="46"/>
      <c r="C1741" s="47"/>
      <c r="D1741" s="47"/>
      <c r="E1741" s="49"/>
      <c r="F1741" s="49"/>
      <c r="G1741" s="49"/>
      <c r="H1741" s="49"/>
      <c r="I1741" s="49"/>
      <c r="J1741" s="49"/>
      <c r="K1741" s="49"/>
      <c r="L1741" s="49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  <c r="W1741" s="49"/>
    </row>
    <row r="1742" spans="1:23" ht="13.2" x14ac:dyDescent="0.25">
      <c r="A1742" s="122"/>
      <c r="B1742" s="46"/>
      <c r="C1742" s="47"/>
      <c r="D1742" s="47"/>
      <c r="E1742" s="49"/>
      <c r="F1742" s="49"/>
      <c r="G1742" s="49"/>
      <c r="H1742" s="49"/>
      <c r="I1742" s="49"/>
      <c r="J1742" s="49"/>
      <c r="K1742" s="49"/>
      <c r="L1742" s="49"/>
      <c r="M1742" s="49"/>
      <c r="N1742" s="49"/>
      <c r="O1742" s="49"/>
      <c r="P1742" s="49"/>
      <c r="Q1742" s="49"/>
      <c r="R1742" s="49"/>
      <c r="S1742" s="49"/>
      <c r="T1742" s="49"/>
      <c r="U1742" s="49"/>
      <c r="V1742" s="49"/>
      <c r="W1742" s="49"/>
    </row>
    <row r="1743" spans="1:23" ht="13.2" x14ac:dyDescent="0.25">
      <c r="A1743" s="122"/>
      <c r="B1743" s="46"/>
      <c r="C1743" s="47"/>
      <c r="D1743" s="47"/>
      <c r="E1743" s="49"/>
      <c r="F1743" s="49"/>
      <c r="G1743" s="49"/>
      <c r="H1743" s="49"/>
      <c r="I1743" s="49"/>
      <c r="J1743" s="49"/>
      <c r="K1743" s="49"/>
      <c r="L1743" s="49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  <c r="W1743" s="49"/>
    </row>
    <row r="1744" spans="1:23" ht="13.2" x14ac:dyDescent="0.25">
      <c r="A1744" s="122"/>
      <c r="B1744" s="46"/>
      <c r="C1744" s="47"/>
      <c r="D1744" s="47"/>
      <c r="E1744" s="49"/>
      <c r="F1744" s="49"/>
      <c r="G1744" s="49"/>
      <c r="H1744" s="49"/>
      <c r="I1744" s="49"/>
      <c r="J1744" s="49"/>
      <c r="K1744" s="49"/>
      <c r="L1744" s="49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  <c r="W1744" s="49"/>
    </row>
    <row r="1745" spans="1:23" ht="13.2" x14ac:dyDescent="0.25">
      <c r="A1745" s="122"/>
      <c r="B1745" s="46"/>
      <c r="C1745" s="47"/>
      <c r="D1745" s="47"/>
      <c r="E1745" s="49"/>
      <c r="F1745" s="49"/>
      <c r="G1745" s="49"/>
      <c r="H1745" s="49"/>
      <c r="I1745" s="49"/>
      <c r="J1745" s="49"/>
      <c r="K1745" s="49"/>
      <c r="L1745" s="49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  <c r="W1745" s="49"/>
    </row>
    <row r="1746" spans="1:23" ht="13.2" x14ac:dyDescent="0.25">
      <c r="A1746" s="122"/>
      <c r="B1746" s="46"/>
      <c r="C1746" s="47"/>
      <c r="D1746" s="47"/>
      <c r="E1746" s="49"/>
      <c r="F1746" s="49"/>
      <c r="G1746" s="49"/>
      <c r="H1746" s="49"/>
      <c r="I1746" s="49"/>
      <c r="J1746" s="49"/>
      <c r="K1746" s="49"/>
      <c r="L1746" s="49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  <c r="W1746" s="49"/>
    </row>
    <row r="1747" spans="1:23" ht="13.2" x14ac:dyDescent="0.25">
      <c r="A1747" s="122"/>
      <c r="B1747" s="46"/>
      <c r="C1747" s="47"/>
      <c r="D1747" s="47"/>
      <c r="E1747" s="49"/>
      <c r="F1747" s="49"/>
      <c r="G1747" s="49"/>
      <c r="H1747" s="49"/>
      <c r="I1747" s="49"/>
      <c r="J1747" s="49"/>
      <c r="K1747" s="49"/>
      <c r="L1747" s="49"/>
      <c r="M1747" s="49"/>
      <c r="N1747" s="49"/>
      <c r="O1747" s="49"/>
      <c r="P1747" s="49"/>
      <c r="Q1747" s="49"/>
      <c r="R1747" s="49"/>
      <c r="S1747" s="49"/>
      <c r="T1747" s="49"/>
      <c r="U1747" s="49"/>
      <c r="V1747" s="49"/>
      <c r="W1747" s="49"/>
    </row>
    <row r="1748" spans="1:23" ht="13.2" x14ac:dyDescent="0.25">
      <c r="A1748" s="122"/>
      <c r="B1748" s="46"/>
      <c r="C1748" s="47"/>
      <c r="D1748" s="47"/>
      <c r="E1748" s="49"/>
      <c r="F1748" s="49"/>
      <c r="G1748" s="49"/>
      <c r="H1748" s="49"/>
      <c r="I1748" s="49"/>
      <c r="J1748" s="49"/>
      <c r="K1748" s="49"/>
      <c r="L1748" s="49"/>
      <c r="M1748" s="49"/>
      <c r="N1748" s="49"/>
      <c r="O1748" s="49"/>
      <c r="P1748" s="49"/>
      <c r="Q1748" s="49"/>
      <c r="R1748" s="49"/>
      <c r="S1748" s="49"/>
      <c r="T1748" s="49"/>
      <c r="U1748" s="49"/>
      <c r="V1748" s="49"/>
      <c r="W1748" s="49"/>
    </row>
    <row r="1749" spans="1:23" ht="13.2" x14ac:dyDescent="0.25">
      <c r="A1749" s="122"/>
      <c r="B1749" s="46"/>
      <c r="C1749" s="47"/>
      <c r="D1749" s="47"/>
      <c r="E1749" s="49"/>
      <c r="F1749" s="49"/>
      <c r="G1749" s="49"/>
      <c r="H1749" s="49"/>
      <c r="I1749" s="49"/>
      <c r="J1749" s="49"/>
      <c r="K1749" s="49"/>
      <c r="L1749" s="49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  <c r="W1749" s="49"/>
    </row>
    <row r="1750" spans="1:23" ht="13.2" x14ac:dyDescent="0.25">
      <c r="A1750" s="122"/>
      <c r="B1750" s="46"/>
      <c r="C1750" s="47"/>
      <c r="D1750" s="47"/>
      <c r="E1750" s="49"/>
      <c r="F1750" s="49"/>
      <c r="G1750" s="49"/>
      <c r="H1750" s="49"/>
      <c r="I1750" s="49"/>
      <c r="J1750" s="49"/>
      <c r="K1750" s="49"/>
      <c r="L1750" s="49"/>
      <c r="M1750" s="49"/>
      <c r="N1750" s="49"/>
      <c r="O1750" s="49"/>
      <c r="P1750" s="49"/>
      <c r="Q1750" s="49"/>
      <c r="R1750" s="49"/>
      <c r="S1750" s="49"/>
      <c r="T1750" s="49"/>
      <c r="U1750" s="49"/>
      <c r="V1750" s="49"/>
      <c r="W1750" s="49"/>
    </row>
    <row r="1751" spans="1:23" ht="13.2" x14ac:dyDescent="0.25">
      <c r="A1751" s="122"/>
      <c r="B1751" s="46"/>
      <c r="C1751" s="47"/>
      <c r="D1751" s="47"/>
      <c r="E1751" s="49"/>
      <c r="F1751" s="49"/>
      <c r="G1751" s="49"/>
      <c r="H1751" s="49"/>
      <c r="I1751" s="49"/>
      <c r="J1751" s="49"/>
      <c r="K1751" s="49"/>
      <c r="L1751" s="49"/>
      <c r="M1751" s="49"/>
      <c r="N1751" s="49"/>
      <c r="O1751" s="49"/>
      <c r="P1751" s="49"/>
      <c r="Q1751" s="49"/>
      <c r="R1751" s="49"/>
      <c r="S1751" s="49"/>
      <c r="T1751" s="49"/>
      <c r="U1751" s="49"/>
      <c r="V1751" s="49"/>
      <c r="W1751" s="49"/>
    </row>
    <row r="1752" spans="1:23" ht="13.2" x14ac:dyDescent="0.25">
      <c r="A1752" s="122"/>
      <c r="B1752" s="46"/>
      <c r="C1752" s="47"/>
      <c r="D1752" s="47"/>
      <c r="E1752" s="49"/>
      <c r="F1752" s="49"/>
      <c r="G1752" s="49"/>
      <c r="H1752" s="49"/>
      <c r="I1752" s="49"/>
      <c r="J1752" s="49"/>
      <c r="K1752" s="49"/>
      <c r="L1752" s="49"/>
      <c r="M1752" s="49"/>
      <c r="N1752" s="49"/>
      <c r="O1752" s="49"/>
      <c r="P1752" s="49"/>
      <c r="Q1752" s="49"/>
      <c r="R1752" s="49"/>
      <c r="S1752" s="49"/>
      <c r="T1752" s="49"/>
      <c r="U1752" s="49"/>
      <c r="V1752" s="49"/>
      <c r="W1752" s="49"/>
    </row>
    <row r="1753" spans="1:23" ht="13.2" x14ac:dyDescent="0.25">
      <c r="A1753" s="122"/>
      <c r="B1753" s="46"/>
      <c r="C1753" s="47"/>
      <c r="D1753" s="47"/>
      <c r="E1753" s="49"/>
      <c r="F1753" s="49"/>
      <c r="G1753" s="49"/>
      <c r="H1753" s="49"/>
      <c r="I1753" s="49"/>
      <c r="J1753" s="49"/>
      <c r="K1753" s="49"/>
      <c r="L1753" s="49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  <c r="W1753" s="49"/>
    </row>
    <row r="1754" spans="1:23" ht="13.2" x14ac:dyDescent="0.25">
      <c r="A1754" s="122"/>
      <c r="B1754" s="46"/>
      <c r="C1754" s="47"/>
      <c r="D1754" s="47"/>
      <c r="E1754" s="49"/>
      <c r="F1754" s="49"/>
      <c r="G1754" s="49"/>
      <c r="H1754" s="49"/>
      <c r="I1754" s="49"/>
      <c r="J1754" s="49"/>
      <c r="K1754" s="49"/>
      <c r="L1754" s="49"/>
      <c r="M1754" s="49"/>
      <c r="N1754" s="49"/>
      <c r="O1754" s="49"/>
      <c r="P1754" s="49"/>
      <c r="Q1754" s="49"/>
      <c r="R1754" s="49"/>
      <c r="S1754" s="49"/>
      <c r="T1754" s="49"/>
      <c r="U1754" s="49"/>
      <c r="V1754" s="49"/>
      <c r="W1754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W1245"/>
  <sheetViews>
    <sheetView workbookViewId="0"/>
  </sheetViews>
  <sheetFormatPr defaultColWidth="14.44140625" defaultRowHeight="15.75" customHeight="1" x14ac:dyDescent="0.25"/>
  <cols>
    <col min="1" max="1" width="6.77734375" customWidth="1"/>
    <col min="2" max="2" width="39.44140625" customWidth="1"/>
    <col min="3" max="3" width="18.109375" customWidth="1"/>
    <col min="4" max="4" width="22.33203125" customWidth="1"/>
    <col min="5" max="5" width="10.33203125" customWidth="1"/>
    <col min="6" max="6" width="10" customWidth="1"/>
    <col min="7" max="7" width="9.109375" customWidth="1"/>
    <col min="8" max="9" width="8.77734375" customWidth="1"/>
    <col min="10" max="10" width="9" customWidth="1"/>
    <col min="11" max="11" width="9.44140625" customWidth="1"/>
    <col min="12" max="13" width="9.109375" customWidth="1"/>
    <col min="14" max="14" width="8.109375" customWidth="1"/>
    <col min="15" max="15" width="7.6640625" customWidth="1"/>
    <col min="16" max="16" width="8" customWidth="1"/>
    <col min="17" max="17" width="6.6640625" customWidth="1"/>
    <col min="18" max="18" width="6.33203125" customWidth="1"/>
    <col min="19" max="19" width="5.77734375" customWidth="1"/>
    <col min="20" max="20" width="6.33203125" customWidth="1"/>
    <col min="21" max="21" width="6.44140625" customWidth="1"/>
    <col min="22" max="22" width="7.77734375" customWidth="1"/>
    <col min="23" max="23" width="6" customWidth="1"/>
  </cols>
  <sheetData>
    <row r="1" spans="1:23" ht="15.75" customHeight="1" x14ac:dyDescent="0.25">
      <c r="A1" s="1" t="s">
        <v>0</v>
      </c>
      <c r="B1" s="2" t="s">
        <v>1</v>
      </c>
      <c r="C1" s="5" t="s">
        <v>2</v>
      </c>
      <c r="D1" s="5" t="s">
        <v>3</v>
      </c>
      <c r="E1" s="1" t="s">
        <v>195</v>
      </c>
      <c r="F1" s="88" t="s">
        <v>14</v>
      </c>
      <c r="G1" s="88" t="s">
        <v>17</v>
      </c>
      <c r="H1" s="88" t="s">
        <v>20</v>
      </c>
      <c r="I1" s="88" t="s">
        <v>23</v>
      </c>
      <c r="J1" s="88" t="s">
        <v>26</v>
      </c>
      <c r="K1" s="88" t="s">
        <v>29</v>
      </c>
      <c r="L1" s="88" t="s">
        <v>33</v>
      </c>
      <c r="M1" s="88" t="s">
        <v>37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89">
        <v>1</v>
      </c>
      <c r="B2" s="90" t="s">
        <v>372</v>
      </c>
      <c r="C2" s="91"/>
      <c r="D2" s="92"/>
      <c r="E2" s="93" t="s">
        <v>49</v>
      </c>
      <c r="F2" s="94">
        <v>0</v>
      </c>
      <c r="G2" s="94">
        <v>750</v>
      </c>
      <c r="H2" s="79">
        <v>3500</v>
      </c>
      <c r="I2" s="79">
        <v>4000</v>
      </c>
      <c r="J2" s="79">
        <v>3000</v>
      </c>
      <c r="K2" s="79">
        <v>2000</v>
      </c>
      <c r="L2" s="79">
        <v>1000</v>
      </c>
      <c r="M2" s="79">
        <v>200</v>
      </c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ht="15.75" customHeight="1" x14ac:dyDescent="0.25">
      <c r="A3" s="89">
        <v>2</v>
      </c>
      <c r="B3" s="90" t="s">
        <v>377</v>
      </c>
      <c r="C3" s="91"/>
      <c r="D3" s="91"/>
      <c r="E3" s="93" t="s">
        <v>49</v>
      </c>
      <c r="F3" s="94">
        <v>400</v>
      </c>
      <c r="G3" s="94">
        <v>1000</v>
      </c>
      <c r="H3" s="79">
        <v>2500</v>
      </c>
      <c r="I3" s="79">
        <v>1800</v>
      </c>
      <c r="J3" s="79">
        <v>2200</v>
      </c>
      <c r="K3" s="79">
        <v>2000</v>
      </c>
      <c r="L3" s="79">
        <v>300</v>
      </c>
      <c r="M3" s="79">
        <v>0</v>
      </c>
      <c r="N3" s="73"/>
      <c r="O3" s="73"/>
      <c r="P3" s="73"/>
      <c r="Q3" s="73"/>
      <c r="R3" s="73"/>
      <c r="S3" s="73"/>
      <c r="T3" s="73"/>
      <c r="U3" s="73"/>
      <c r="V3" s="73"/>
      <c r="W3" s="73"/>
    </row>
    <row r="4" spans="1:23" ht="15.75" customHeight="1" x14ac:dyDescent="0.25">
      <c r="A4" s="89">
        <v>3</v>
      </c>
      <c r="B4" s="90" t="s">
        <v>380</v>
      </c>
      <c r="C4" s="91"/>
      <c r="D4" s="91"/>
      <c r="E4" s="93" t="s">
        <v>49</v>
      </c>
      <c r="F4" s="95">
        <v>0</v>
      </c>
      <c r="G4" s="95">
        <v>0</v>
      </c>
      <c r="H4" s="95">
        <v>0</v>
      </c>
      <c r="I4" s="95">
        <v>0</v>
      </c>
      <c r="J4" s="95">
        <v>0</v>
      </c>
      <c r="K4" s="95">
        <v>0</v>
      </c>
      <c r="L4" s="95">
        <v>0</v>
      </c>
      <c r="M4" s="95">
        <v>0</v>
      </c>
      <c r="N4" s="73"/>
      <c r="O4" s="73"/>
      <c r="P4" s="73"/>
      <c r="Q4" s="79"/>
      <c r="R4" s="79"/>
      <c r="S4" s="79"/>
      <c r="T4" s="79"/>
      <c r="U4" s="79"/>
      <c r="V4" s="79"/>
      <c r="W4" s="73"/>
    </row>
    <row r="5" spans="1:23" ht="15.75" customHeight="1" x14ac:dyDescent="0.25">
      <c r="A5" s="89">
        <v>4</v>
      </c>
      <c r="B5" s="90" t="s">
        <v>384</v>
      </c>
      <c r="C5" s="91"/>
      <c r="D5" s="91"/>
      <c r="E5" s="93" t="s">
        <v>49</v>
      </c>
      <c r="F5" s="95">
        <v>0</v>
      </c>
      <c r="G5" s="95">
        <v>0</v>
      </c>
      <c r="H5" s="95">
        <v>0</v>
      </c>
      <c r="I5" s="95">
        <v>0</v>
      </c>
      <c r="J5" s="95">
        <v>0</v>
      </c>
      <c r="K5" s="95">
        <v>0</v>
      </c>
      <c r="L5" s="95">
        <v>0</v>
      </c>
      <c r="M5" s="95">
        <v>0</v>
      </c>
      <c r="N5" s="79"/>
      <c r="O5" s="79"/>
      <c r="P5" s="79"/>
      <c r="Q5" s="79"/>
      <c r="R5" s="79"/>
      <c r="S5" s="79"/>
      <c r="T5" s="79"/>
      <c r="U5" s="79"/>
      <c r="V5" s="79"/>
      <c r="W5" s="79"/>
    </row>
    <row r="6" spans="1:23" ht="15.75" customHeight="1" x14ac:dyDescent="0.25">
      <c r="A6" s="89">
        <v>5</v>
      </c>
      <c r="B6" s="90" t="s">
        <v>387</v>
      </c>
      <c r="C6" s="91"/>
      <c r="D6" s="91"/>
      <c r="E6" s="93" t="s">
        <v>49</v>
      </c>
      <c r="F6" s="95">
        <v>0</v>
      </c>
      <c r="G6" s="95">
        <v>0</v>
      </c>
      <c r="H6" s="95">
        <v>0</v>
      </c>
      <c r="I6" s="95">
        <v>0</v>
      </c>
      <c r="J6" s="95">
        <v>0</v>
      </c>
      <c r="K6" s="95">
        <v>0</v>
      </c>
      <c r="L6" s="95">
        <v>0</v>
      </c>
      <c r="M6" s="95">
        <v>0</v>
      </c>
      <c r="N6" s="79"/>
      <c r="O6" s="79"/>
      <c r="P6" s="79"/>
      <c r="Q6" s="79"/>
      <c r="R6" s="79"/>
      <c r="S6" s="79"/>
      <c r="T6" s="79"/>
      <c r="U6" s="79"/>
      <c r="V6" s="79"/>
      <c r="W6" s="79"/>
    </row>
    <row r="7" spans="1:23" ht="15.75" customHeight="1" x14ac:dyDescent="0.25">
      <c r="A7" s="89">
        <v>6</v>
      </c>
      <c r="B7" s="90" t="s">
        <v>390</v>
      </c>
      <c r="C7" s="91"/>
      <c r="D7" s="92"/>
      <c r="E7" s="93" t="s">
        <v>49</v>
      </c>
      <c r="F7" s="94">
        <v>0</v>
      </c>
      <c r="G7" s="94">
        <v>0</v>
      </c>
      <c r="H7" s="94">
        <v>80</v>
      </c>
      <c r="I7" s="94">
        <v>350</v>
      </c>
      <c r="J7" s="94">
        <v>250</v>
      </c>
      <c r="K7" s="94">
        <v>150</v>
      </c>
      <c r="L7" s="94">
        <v>40</v>
      </c>
      <c r="M7" s="94">
        <v>0</v>
      </c>
      <c r="N7" s="79"/>
      <c r="O7" s="79"/>
      <c r="P7" s="79"/>
      <c r="Q7" s="79"/>
      <c r="R7" s="79"/>
      <c r="S7" s="79"/>
      <c r="T7" s="79"/>
      <c r="U7" s="79"/>
      <c r="V7" s="79"/>
      <c r="W7" s="79"/>
    </row>
    <row r="8" spans="1:23" ht="15.75" customHeight="1" x14ac:dyDescent="0.25">
      <c r="A8" s="89">
        <v>7</v>
      </c>
      <c r="B8" s="90" t="s">
        <v>392</v>
      </c>
      <c r="C8" s="91"/>
      <c r="D8" s="96"/>
      <c r="E8" s="93" t="s">
        <v>49</v>
      </c>
      <c r="F8" s="94">
        <v>0</v>
      </c>
      <c r="G8" s="79">
        <v>45</v>
      </c>
      <c r="H8" s="79">
        <v>220</v>
      </c>
      <c r="I8" s="79">
        <v>160</v>
      </c>
      <c r="J8" s="79">
        <v>390</v>
      </c>
      <c r="K8" s="79">
        <v>260</v>
      </c>
      <c r="L8" s="79">
        <v>60</v>
      </c>
      <c r="M8" s="79">
        <v>0</v>
      </c>
      <c r="N8" s="79"/>
      <c r="O8" s="79"/>
      <c r="P8" s="79"/>
      <c r="Q8" s="79"/>
      <c r="R8" s="79"/>
      <c r="S8" s="79"/>
      <c r="T8" s="79"/>
      <c r="U8" s="79"/>
      <c r="V8" s="79"/>
      <c r="W8" s="79"/>
    </row>
    <row r="9" spans="1:23" ht="15.75" customHeight="1" x14ac:dyDescent="0.25">
      <c r="A9" s="89">
        <v>8</v>
      </c>
      <c r="B9" s="90" t="s">
        <v>395</v>
      </c>
      <c r="C9" s="91"/>
      <c r="D9" s="96"/>
      <c r="E9" s="93" t="s">
        <v>49</v>
      </c>
      <c r="F9" s="94">
        <v>0</v>
      </c>
      <c r="G9" s="79">
        <v>60</v>
      </c>
      <c r="H9" s="79">
        <v>320</v>
      </c>
      <c r="I9" s="79">
        <v>600</v>
      </c>
      <c r="J9" s="79">
        <v>340</v>
      </c>
      <c r="K9" s="79">
        <v>310</v>
      </c>
      <c r="L9" s="79">
        <v>70</v>
      </c>
      <c r="M9" s="79">
        <v>0</v>
      </c>
      <c r="N9" s="79"/>
      <c r="O9" s="79"/>
      <c r="P9" s="79"/>
      <c r="Q9" s="79"/>
      <c r="R9" s="79"/>
      <c r="S9" s="79"/>
      <c r="T9" s="79"/>
      <c r="U9" s="79"/>
      <c r="V9" s="79"/>
      <c r="W9" s="79"/>
    </row>
    <row r="10" spans="1:23" ht="15.75" customHeight="1" x14ac:dyDescent="0.25">
      <c r="A10" s="89">
        <v>9</v>
      </c>
      <c r="B10" s="97" t="s">
        <v>399</v>
      </c>
      <c r="C10" s="91"/>
      <c r="D10" s="91"/>
      <c r="E10" s="93" t="s">
        <v>49</v>
      </c>
      <c r="F10" s="95">
        <v>0</v>
      </c>
      <c r="G10" s="95">
        <v>0</v>
      </c>
      <c r="H10" s="95">
        <v>0</v>
      </c>
      <c r="I10" s="95">
        <v>0</v>
      </c>
      <c r="J10" s="95">
        <v>0</v>
      </c>
      <c r="K10" s="95">
        <v>0</v>
      </c>
      <c r="L10" s="95">
        <v>0</v>
      </c>
      <c r="M10" s="95">
        <v>0</v>
      </c>
      <c r="N10" s="79"/>
      <c r="O10" s="98"/>
      <c r="P10" s="79"/>
      <c r="Q10" s="79"/>
      <c r="R10" s="79"/>
      <c r="S10" s="79"/>
      <c r="T10" s="79"/>
      <c r="U10" s="79"/>
      <c r="V10" s="79"/>
      <c r="W10" s="79"/>
    </row>
    <row r="11" spans="1:23" ht="15.75" customHeight="1" x14ac:dyDescent="0.25">
      <c r="A11" s="99"/>
      <c r="B11" s="100"/>
      <c r="C11" s="101"/>
      <c r="D11" s="101"/>
      <c r="E11" s="102"/>
      <c r="F11" s="102"/>
      <c r="G11" s="103"/>
      <c r="H11" s="103"/>
      <c r="I11" s="103"/>
      <c r="J11" s="103"/>
      <c r="K11" s="103"/>
      <c r="L11" s="103"/>
      <c r="M11" s="103"/>
      <c r="N11" s="103"/>
      <c r="O11" s="104"/>
      <c r="P11" s="103"/>
      <c r="Q11" s="103"/>
      <c r="R11" s="103"/>
      <c r="S11" s="103"/>
      <c r="T11" s="103"/>
      <c r="U11" s="103"/>
      <c r="V11" s="103"/>
      <c r="W11" s="103"/>
    </row>
    <row r="12" spans="1:23" ht="15.75" customHeight="1" x14ac:dyDescent="0.25">
      <c r="A12" s="1" t="s">
        <v>0</v>
      </c>
      <c r="B12" s="2" t="s">
        <v>1</v>
      </c>
      <c r="C12" s="5" t="s">
        <v>2</v>
      </c>
      <c r="D12" s="5" t="s">
        <v>3</v>
      </c>
      <c r="E12" s="1" t="s">
        <v>195</v>
      </c>
      <c r="F12" s="105" t="s">
        <v>77</v>
      </c>
      <c r="G12" s="105" t="s">
        <v>81</v>
      </c>
      <c r="H12" s="105" t="s">
        <v>85</v>
      </c>
      <c r="I12" s="105" t="s">
        <v>87</v>
      </c>
      <c r="J12" s="105" t="s">
        <v>90</v>
      </c>
      <c r="K12" s="105" t="s">
        <v>92</v>
      </c>
      <c r="L12" s="105" t="s">
        <v>95</v>
      </c>
      <c r="M12" s="105" t="s">
        <v>100</v>
      </c>
      <c r="N12" s="105" t="s">
        <v>102</v>
      </c>
      <c r="O12" s="106"/>
      <c r="P12" s="73"/>
      <c r="Q12" s="73"/>
      <c r="R12" s="73"/>
      <c r="S12" s="73"/>
      <c r="T12" s="73"/>
      <c r="U12" s="73"/>
      <c r="V12" s="73"/>
      <c r="W12" s="73"/>
    </row>
    <row r="13" spans="1:23" ht="15.75" customHeight="1" x14ac:dyDescent="0.25">
      <c r="A13" s="89">
        <v>10</v>
      </c>
      <c r="B13" s="97" t="s">
        <v>419</v>
      </c>
      <c r="C13" s="90"/>
      <c r="D13" s="90"/>
      <c r="E13" s="93" t="s">
        <v>49</v>
      </c>
      <c r="F13" s="107" t="s">
        <v>420</v>
      </c>
      <c r="G13" s="108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73"/>
      <c r="P13" s="73"/>
      <c r="Q13" s="79"/>
      <c r="R13" s="98"/>
      <c r="S13" s="98"/>
      <c r="T13" s="98"/>
      <c r="U13" s="98"/>
      <c r="V13" s="98"/>
      <c r="W13" s="73"/>
    </row>
    <row r="14" spans="1:23" ht="15.75" customHeight="1" x14ac:dyDescent="0.25">
      <c r="A14" s="89">
        <v>11</v>
      </c>
      <c r="B14" s="97" t="s">
        <v>424</v>
      </c>
      <c r="C14" s="90"/>
      <c r="D14" s="90"/>
      <c r="E14" s="93" t="s">
        <v>49</v>
      </c>
      <c r="F14" s="107" t="s">
        <v>420</v>
      </c>
      <c r="G14" s="108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73"/>
      <c r="P14" s="73"/>
      <c r="Q14" s="98"/>
      <c r="R14" s="98"/>
      <c r="S14" s="98"/>
      <c r="T14" s="98"/>
      <c r="U14" s="98"/>
      <c r="V14" s="79"/>
      <c r="W14" s="73"/>
    </row>
    <row r="15" spans="1:23" ht="15.75" customHeight="1" x14ac:dyDescent="0.25">
      <c r="A15" s="89">
        <v>12</v>
      </c>
      <c r="B15" s="97" t="s">
        <v>428</v>
      </c>
      <c r="C15" s="90"/>
      <c r="D15" s="90"/>
      <c r="E15" s="93" t="s">
        <v>49</v>
      </c>
      <c r="F15" s="107" t="s">
        <v>420</v>
      </c>
      <c r="G15" s="108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79"/>
      <c r="P15" s="79"/>
      <c r="Q15" s="79"/>
      <c r="R15" s="79"/>
      <c r="S15" s="79"/>
      <c r="T15" s="79"/>
      <c r="U15" s="79"/>
      <c r="V15" s="79"/>
      <c r="W15" s="79"/>
    </row>
    <row r="16" spans="1:23" ht="15.75" customHeight="1" x14ac:dyDescent="0.25">
      <c r="A16" s="89">
        <v>13</v>
      </c>
      <c r="B16" s="97" t="s">
        <v>430</v>
      </c>
      <c r="C16" s="90"/>
      <c r="D16" s="90"/>
      <c r="E16" s="93" t="s">
        <v>49</v>
      </c>
      <c r="F16" s="107" t="s">
        <v>420</v>
      </c>
      <c r="G16" s="108">
        <v>0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79"/>
      <c r="P16" s="79"/>
      <c r="Q16" s="79"/>
      <c r="R16" s="79"/>
      <c r="S16" s="79"/>
      <c r="T16" s="79"/>
      <c r="U16" s="79"/>
      <c r="V16" s="79"/>
      <c r="W16" s="79"/>
    </row>
    <row r="17" spans="1:23" ht="15.75" customHeight="1" x14ac:dyDescent="0.25">
      <c r="A17" s="99"/>
      <c r="B17" s="109"/>
      <c r="C17" s="110"/>
      <c r="D17" s="110"/>
      <c r="E17" s="111"/>
      <c r="F17" s="111"/>
      <c r="G17" s="112"/>
      <c r="H17" s="113"/>
      <c r="I17" s="103"/>
      <c r="J17" s="103"/>
      <c r="K17" s="103"/>
      <c r="L17" s="114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</row>
    <row r="18" spans="1:23" ht="15.75" customHeight="1" x14ac:dyDescent="0.25">
      <c r="A18" s="1" t="s">
        <v>0</v>
      </c>
      <c r="B18" s="2" t="s">
        <v>1</v>
      </c>
      <c r="C18" s="5" t="s">
        <v>2</v>
      </c>
      <c r="D18" s="5" t="s">
        <v>3</v>
      </c>
      <c r="E18" s="1" t="s">
        <v>195</v>
      </c>
      <c r="F18" s="105" t="s">
        <v>77</v>
      </c>
      <c r="G18" s="105" t="s">
        <v>81</v>
      </c>
      <c r="H18" s="105" t="s">
        <v>85</v>
      </c>
      <c r="I18" s="105" t="s">
        <v>87</v>
      </c>
      <c r="J18" s="105" t="s">
        <v>90</v>
      </c>
      <c r="K18" s="105" t="s">
        <v>92</v>
      </c>
      <c r="L18" s="105" t="s">
        <v>95</v>
      </c>
      <c r="M18" s="105" t="s">
        <v>102</v>
      </c>
      <c r="N18" s="94"/>
      <c r="O18" s="89"/>
      <c r="P18" s="79"/>
      <c r="Q18" s="79"/>
      <c r="R18" s="79"/>
      <c r="S18" s="79"/>
      <c r="T18" s="79"/>
      <c r="U18" s="79"/>
      <c r="V18" s="79"/>
      <c r="W18" s="79"/>
    </row>
    <row r="19" spans="1:23" ht="15.75" customHeight="1" x14ac:dyDescent="0.25">
      <c r="A19" s="89">
        <v>14</v>
      </c>
      <c r="B19" s="90" t="s">
        <v>440</v>
      </c>
      <c r="C19" s="90"/>
      <c r="D19" s="90"/>
      <c r="E19" s="93" t="s">
        <v>49</v>
      </c>
      <c r="F19" s="94">
        <v>200</v>
      </c>
      <c r="G19" s="79">
        <v>600</v>
      </c>
      <c r="H19" s="79">
        <v>550</v>
      </c>
      <c r="I19" s="79">
        <v>600</v>
      </c>
      <c r="J19" s="79">
        <v>600</v>
      </c>
      <c r="K19" s="79">
        <v>300</v>
      </c>
      <c r="L19" s="79">
        <v>400</v>
      </c>
      <c r="M19" s="79">
        <v>150</v>
      </c>
      <c r="N19" s="79"/>
      <c r="O19" s="98"/>
      <c r="P19" s="79"/>
      <c r="Q19" s="79"/>
      <c r="R19" s="79"/>
      <c r="S19" s="79"/>
      <c r="T19" s="79"/>
      <c r="U19" s="79"/>
      <c r="V19" s="79"/>
      <c r="W19" s="79"/>
    </row>
    <row r="20" spans="1:23" ht="15.75" customHeight="1" x14ac:dyDescent="0.25">
      <c r="A20" s="89">
        <v>15</v>
      </c>
      <c r="B20" s="97" t="s">
        <v>443</v>
      </c>
      <c r="C20" s="97"/>
      <c r="D20" s="97"/>
      <c r="E20" s="48" t="s">
        <v>49</v>
      </c>
      <c r="F20" s="108">
        <v>0</v>
      </c>
      <c r="G20" s="108">
        <v>0</v>
      </c>
      <c r="H20" s="108">
        <v>0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79"/>
      <c r="O20" s="79"/>
      <c r="P20" s="79"/>
      <c r="Q20" s="79"/>
      <c r="R20" s="79"/>
      <c r="S20" s="79"/>
      <c r="T20" s="79"/>
      <c r="U20" s="79"/>
      <c r="V20" s="79"/>
      <c r="W20" s="79"/>
    </row>
    <row r="21" spans="1:23" ht="15.75" customHeight="1" x14ac:dyDescent="0.25">
      <c r="A21" s="89">
        <v>16</v>
      </c>
      <c r="B21" s="97" t="s">
        <v>445</v>
      </c>
      <c r="C21" s="97"/>
      <c r="D21" s="97"/>
      <c r="E21" s="48" t="s">
        <v>49</v>
      </c>
      <c r="F21" s="115">
        <v>70</v>
      </c>
      <c r="G21" s="79">
        <v>150</v>
      </c>
      <c r="H21" s="79">
        <v>120</v>
      </c>
      <c r="I21" s="79">
        <v>180</v>
      </c>
      <c r="J21" s="79">
        <v>350</v>
      </c>
      <c r="K21" s="79">
        <v>200</v>
      </c>
      <c r="L21" s="79">
        <v>50</v>
      </c>
      <c r="M21" s="79">
        <v>140</v>
      </c>
      <c r="N21" s="79"/>
      <c r="O21" s="79"/>
      <c r="P21" s="79"/>
      <c r="Q21" s="79"/>
      <c r="R21" s="98"/>
      <c r="S21" s="98"/>
      <c r="T21" s="98"/>
      <c r="U21" s="79"/>
      <c r="V21" s="79"/>
      <c r="W21" s="79"/>
    </row>
    <row r="22" spans="1:23" ht="15.75" customHeight="1" x14ac:dyDescent="0.25">
      <c r="A22" s="116">
        <v>17</v>
      </c>
      <c r="B22" s="97" t="s">
        <v>449</v>
      </c>
      <c r="C22" s="97"/>
      <c r="D22" s="97"/>
      <c r="E22" s="48" t="s">
        <v>49</v>
      </c>
      <c r="F22" s="115">
        <v>40</v>
      </c>
      <c r="G22" s="93">
        <v>40</v>
      </c>
      <c r="H22" s="93">
        <v>110</v>
      </c>
      <c r="I22" s="79">
        <v>160</v>
      </c>
      <c r="J22" s="79">
        <v>280</v>
      </c>
      <c r="K22" s="79">
        <v>90</v>
      </c>
      <c r="L22" s="79">
        <v>100</v>
      </c>
      <c r="M22" s="79">
        <v>60</v>
      </c>
      <c r="N22" s="79"/>
      <c r="O22" s="79"/>
      <c r="P22" s="79"/>
      <c r="Q22" s="79"/>
      <c r="R22" s="79"/>
      <c r="S22" s="79"/>
      <c r="T22" s="79"/>
      <c r="U22" s="79"/>
      <c r="V22" s="79"/>
      <c r="W22" s="79"/>
    </row>
    <row r="23" spans="1:23" ht="15.75" customHeight="1" x14ac:dyDescent="0.25">
      <c r="A23" s="99"/>
      <c r="B23" s="117"/>
      <c r="C23" s="117"/>
      <c r="D23" s="117"/>
      <c r="E23" s="118"/>
      <c r="F23" s="119"/>
      <c r="G23" s="103"/>
      <c r="H23" s="103"/>
      <c r="I23" s="103"/>
      <c r="J23" s="103"/>
      <c r="K23" s="103"/>
      <c r="L23" s="114"/>
      <c r="M23" s="103"/>
      <c r="N23" s="103"/>
      <c r="O23" s="103"/>
      <c r="P23" s="103"/>
      <c r="Q23" s="104"/>
      <c r="R23" s="104"/>
      <c r="S23" s="104"/>
      <c r="T23" s="104"/>
      <c r="U23" s="104"/>
      <c r="V23" s="103"/>
      <c r="W23" s="103"/>
    </row>
    <row r="24" spans="1:23" ht="15.75" customHeight="1" x14ac:dyDescent="0.25">
      <c r="A24" s="1" t="s">
        <v>0</v>
      </c>
      <c r="B24" s="2" t="s">
        <v>1</v>
      </c>
      <c r="C24" s="5" t="s">
        <v>2</v>
      </c>
      <c r="D24" s="5" t="s">
        <v>3</v>
      </c>
      <c r="E24" s="1" t="s">
        <v>195</v>
      </c>
      <c r="F24" s="88" t="s">
        <v>104</v>
      </c>
      <c r="G24" s="79"/>
      <c r="H24" s="79"/>
      <c r="I24" s="79"/>
      <c r="J24" s="79"/>
      <c r="K24" s="79"/>
      <c r="L24" s="79"/>
      <c r="M24" s="79"/>
      <c r="N24" s="79"/>
      <c r="O24" s="98"/>
      <c r="P24" s="79"/>
      <c r="Q24" s="79"/>
      <c r="R24" s="79"/>
      <c r="S24" s="79"/>
      <c r="T24" s="79"/>
      <c r="U24" s="79"/>
      <c r="V24" s="79"/>
      <c r="W24" s="79"/>
    </row>
    <row r="25" spans="1:23" ht="15.75" customHeight="1" x14ac:dyDescent="0.25">
      <c r="A25" s="116">
        <v>18</v>
      </c>
      <c r="B25" s="90" t="s">
        <v>455</v>
      </c>
      <c r="C25" s="91"/>
      <c r="D25" s="91"/>
      <c r="E25" s="93" t="s">
        <v>49</v>
      </c>
      <c r="F25" s="120">
        <v>0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</row>
    <row r="26" spans="1:23" ht="15.75" customHeight="1" x14ac:dyDescent="0.25">
      <c r="A26" s="122"/>
      <c r="B26" s="46"/>
      <c r="C26" s="47"/>
      <c r="D26" s="47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</row>
    <row r="27" spans="1:23" ht="15.75" customHeight="1" x14ac:dyDescent="0.25">
      <c r="A27" s="122"/>
      <c r="B27" s="46"/>
      <c r="C27" s="47"/>
      <c r="D27" s="47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</row>
    <row r="28" spans="1:23" ht="15.75" customHeight="1" x14ac:dyDescent="0.25">
      <c r="A28" s="122"/>
      <c r="B28" s="46"/>
      <c r="C28" s="47"/>
      <c r="D28" s="47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</row>
    <row r="29" spans="1:23" ht="15.75" customHeight="1" x14ac:dyDescent="0.25">
      <c r="A29" s="122"/>
      <c r="B29" s="46"/>
      <c r="C29" s="47"/>
      <c r="D29" s="47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</row>
    <row r="30" spans="1:23" ht="15.75" customHeight="1" x14ac:dyDescent="0.25">
      <c r="A30" s="122"/>
      <c r="B30" s="46"/>
      <c r="C30" s="47"/>
      <c r="D30" s="47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</row>
    <row r="31" spans="1:23" ht="15.75" customHeight="1" x14ac:dyDescent="0.25">
      <c r="A31" s="122"/>
      <c r="B31" s="46"/>
      <c r="C31" s="47"/>
      <c r="D31" s="4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</row>
    <row r="32" spans="1:23" ht="15.75" customHeight="1" x14ac:dyDescent="0.25">
      <c r="A32" s="122"/>
      <c r="B32" s="46"/>
      <c r="C32" s="47"/>
      <c r="D32" s="47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</row>
    <row r="33" spans="1:23" ht="15.75" customHeight="1" x14ac:dyDescent="0.25">
      <c r="A33" s="122"/>
      <c r="B33" s="46"/>
      <c r="C33" s="47"/>
      <c r="D33" s="47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</row>
    <row r="34" spans="1:23" ht="15.75" customHeight="1" x14ac:dyDescent="0.25">
      <c r="A34" s="122"/>
      <c r="B34" s="46"/>
      <c r="C34" s="47"/>
      <c r="D34" s="47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</row>
    <row r="35" spans="1:23" ht="15.75" customHeight="1" x14ac:dyDescent="0.25">
      <c r="A35" s="122"/>
      <c r="B35" s="46"/>
      <c r="C35" s="47"/>
      <c r="D35" s="47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</row>
    <row r="36" spans="1:23" ht="15.75" customHeight="1" x14ac:dyDescent="0.25">
      <c r="A36" s="122"/>
      <c r="B36" s="46"/>
      <c r="C36" s="47"/>
      <c r="D36" s="4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</row>
    <row r="37" spans="1:23" ht="15.75" customHeight="1" x14ac:dyDescent="0.25">
      <c r="A37" s="122"/>
      <c r="B37" s="46"/>
      <c r="C37" s="47"/>
      <c r="D37" s="47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</row>
    <row r="38" spans="1:23" ht="15.75" customHeight="1" x14ac:dyDescent="0.25">
      <c r="A38" s="122"/>
      <c r="B38" s="46"/>
      <c r="C38" s="47"/>
      <c r="D38" s="47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</row>
    <row r="39" spans="1:23" ht="15.75" customHeight="1" x14ac:dyDescent="0.25">
      <c r="A39" s="122"/>
      <c r="B39" s="46"/>
      <c r="C39" s="47"/>
      <c r="D39" s="47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</row>
    <row r="40" spans="1:23" ht="15.75" customHeight="1" x14ac:dyDescent="0.25">
      <c r="A40" s="122"/>
      <c r="B40" s="46"/>
      <c r="C40" s="47"/>
      <c r="D40" s="47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</row>
    <row r="41" spans="1:23" ht="15.75" customHeight="1" x14ac:dyDescent="0.25">
      <c r="A41" s="122"/>
      <c r="B41" s="46"/>
      <c r="C41" s="47"/>
      <c r="D41" s="47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</row>
    <row r="42" spans="1:23" ht="15.75" customHeight="1" x14ac:dyDescent="0.25">
      <c r="A42" s="122"/>
      <c r="B42" s="46"/>
      <c r="C42" s="47"/>
      <c r="D42" s="47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 spans="1:23" ht="15.75" customHeight="1" x14ac:dyDescent="0.25">
      <c r="A43" s="122"/>
      <c r="B43" s="46"/>
      <c r="C43" s="47"/>
      <c r="D43" s="47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 spans="1:23" ht="15.75" customHeight="1" x14ac:dyDescent="0.25">
      <c r="A44" s="122"/>
      <c r="B44" s="46"/>
      <c r="C44" s="47"/>
      <c r="D44" s="47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 spans="1:23" ht="15.75" customHeight="1" x14ac:dyDescent="0.25">
      <c r="A45" s="122"/>
      <c r="B45" s="46"/>
      <c r="C45" s="47"/>
      <c r="D45" s="47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 spans="1:23" ht="15.75" customHeight="1" x14ac:dyDescent="0.25">
      <c r="A46" s="122"/>
      <c r="B46" s="46"/>
      <c r="C46" s="47"/>
      <c r="D46" s="47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 spans="1:23" ht="15.75" customHeight="1" x14ac:dyDescent="0.25">
      <c r="A47" s="122"/>
      <c r="B47" s="46"/>
      <c r="C47" s="47"/>
      <c r="D47" s="47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 spans="1:23" ht="13.2" x14ac:dyDescent="0.25">
      <c r="A48" s="122"/>
      <c r="B48" s="46"/>
      <c r="C48" s="47"/>
      <c r="D48" s="47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spans="1:23" ht="13.2" x14ac:dyDescent="0.25">
      <c r="A49" s="122"/>
      <c r="B49" s="46"/>
      <c r="C49" s="47"/>
      <c r="D49" s="47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 spans="1:23" ht="13.2" x14ac:dyDescent="0.25">
      <c r="A50" s="122"/>
      <c r="B50" s="46"/>
      <c r="C50" s="47"/>
      <c r="D50" s="47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 spans="1:23" ht="13.2" x14ac:dyDescent="0.25">
      <c r="A51" s="122"/>
      <c r="B51" s="46"/>
      <c r="C51" s="47"/>
      <c r="D51" s="47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 spans="1:23" ht="13.2" x14ac:dyDescent="0.25">
      <c r="A52" s="122"/>
      <c r="B52" s="46"/>
      <c r="C52" s="47"/>
      <c r="D52" s="47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  <row r="53" spans="1:23" ht="13.2" x14ac:dyDescent="0.25">
      <c r="A53" s="122"/>
      <c r="B53" s="46"/>
      <c r="C53" s="47"/>
      <c r="D53" s="47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</row>
    <row r="54" spans="1:23" ht="13.2" x14ac:dyDescent="0.25">
      <c r="A54" s="122"/>
      <c r="B54" s="46"/>
      <c r="C54" s="47"/>
      <c r="D54" s="47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</row>
    <row r="55" spans="1:23" ht="13.2" x14ac:dyDescent="0.25">
      <c r="A55" s="122"/>
      <c r="B55" s="46"/>
      <c r="C55" s="47"/>
      <c r="D55" s="47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</row>
    <row r="56" spans="1:23" ht="13.2" x14ac:dyDescent="0.25">
      <c r="A56" s="122"/>
      <c r="B56" s="46"/>
      <c r="C56" s="47"/>
      <c r="D56" s="47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</row>
    <row r="57" spans="1:23" ht="13.2" x14ac:dyDescent="0.25">
      <c r="A57" s="122"/>
      <c r="B57" s="46"/>
      <c r="C57" s="47"/>
      <c r="D57" s="47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</row>
    <row r="58" spans="1:23" ht="13.2" x14ac:dyDescent="0.25">
      <c r="A58" s="122"/>
      <c r="B58" s="46"/>
      <c r="C58" s="47"/>
      <c r="D58" s="47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</row>
    <row r="59" spans="1:23" ht="13.2" x14ac:dyDescent="0.25">
      <c r="A59" s="122"/>
      <c r="B59" s="46"/>
      <c r="C59" s="47"/>
      <c r="D59" s="47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</row>
    <row r="60" spans="1:23" ht="13.2" x14ac:dyDescent="0.25">
      <c r="A60" s="122"/>
      <c r="B60" s="46"/>
      <c r="C60" s="47"/>
      <c r="D60" s="47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</row>
    <row r="61" spans="1:23" ht="13.2" x14ac:dyDescent="0.25">
      <c r="A61" s="122"/>
      <c r="B61" s="46"/>
      <c r="C61" s="47"/>
      <c r="D61" s="47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</row>
    <row r="62" spans="1:23" ht="13.2" x14ac:dyDescent="0.25">
      <c r="A62" s="122"/>
      <c r="B62" s="46"/>
      <c r="C62" s="47"/>
      <c r="D62" s="47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</row>
    <row r="63" spans="1:23" ht="13.2" x14ac:dyDescent="0.25">
      <c r="A63" s="122"/>
      <c r="B63" s="46"/>
      <c r="C63" s="47"/>
      <c r="D63" s="47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</row>
    <row r="64" spans="1:23" ht="13.2" x14ac:dyDescent="0.25">
      <c r="A64" s="122"/>
      <c r="B64" s="46"/>
      <c r="C64" s="47"/>
      <c r="D64" s="47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</row>
    <row r="65" spans="1:23" ht="13.2" x14ac:dyDescent="0.25">
      <c r="A65" s="122"/>
      <c r="B65" s="46"/>
      <c r="C65" s="47"/>
      <c r="D65" s="47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</row>
    <row r="66" spans="1:23" ht="13.2" x14ac:dyDescent="0.25">
      <c r="A66" s="122"/>
      <c r="B66" s="46"/>
      <c r="C66" s="47"/>
      <c r="D66" s="47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</row>
    <row r="67" spans="1:23" ht="13.2" x14ac:dyDescent="0.25">
      <c r="A67" s="122"/>
      <c r="B67" s="46"/>
      <c r="C67" s="47"/>
      <c r="D67" s="47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</row>
    <row r="68" spans="1:23" ht="13.2" x14ac:dyDescent="0.25">
      <c r="A68" s="122"/>
      <c r="B68" s="46"/>
      <c r="C68" s="47"/>
      <c r="D68" s="47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</row>
    <row r="69" spans="1:23" ht="13.2" x14ac:dyDescent="0.25">
      <c r="A69" s="122"/>
      <c r="B69" s="46"/>
      <c r="C69" s="47"/>
      <c r="D69" s="47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</row>
    <row r="70" spans="1:23" ht="13.2" x14ac:dyDescent="0.25">
      <c r="A70" s="122"/>
      <c r="B70" s="46"/>
      <c r="C70" s="47"/>
      <c r="D70" s="4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</row>
    <row r="71" spans="1:23" ht="13.2" x14ac:dyDescent="0.25">
      <c r="A71" s="122"/>
      <c r="B71" s="46"/>
      <c r="C71" s="47"/>
      <c r="D71" s="47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</row>
    <row r="72" spans="1:23" ht="13.2" x14ac:dyDescent="0.25">
      <c r="A72" s="122"/>
      <c r="B72" s="46"/>
      <c r="C72" s="47"/>
      <c r="D72" s="47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</row>
    <row r="73" spans="1:23" ht="13.2" x14ac:dyDescent="0.25">
      <c r="A73" s="122"/>
      <c r="B73" s="46"/>
      <c r="C73" s="47"/>
      <c r="D73" s="47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</row>
    <row r="74" spans="1:23" ht="13.2" x14ac:dyDescent="0.25">
      <c r="A74" s="122"/>
      <c r="B74" s="46"/>
      <c r="C74" s="47"/>
      <c r="D74" s="47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</row>
    <row r="75" spans="1:23" ht="13.2" x14ac:dyDescent="0.25">
      <c r="A75" s="122"/>
      <c r="B75" s="46"/>
      <c r="C75" s="47"/>
      <c r="D75" s="47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</row>
    <row r="76" spans="1:23" ht="13.2" x14ac:dyDescent="0.25">
      <c r="A76" s="122"/>
      <c r="B76" s="46"/>
      <c r="C76" s="47"/>
      <c r="D76" s="47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</row>
    <row r="77" spans="1:23" ht="13.2" x14ac:dyDescent="0.25">
      <c r="A77" s="122"/>
      <c r="B77" s="46"/>
      <c r="C77" s="47"/>
      <c r="D77" s="47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</row>
    <row r="78" spans="1:23" ht="13.2" x14ac:dyDescent="0.25">
      <c r="A78" s="122"/>
      <c r="B78" s="46"/>
      <c r="C78" s="47"/>
      <c r="D78" s="47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</row>
    <row r="79" spans="1:23" ht="13.2" x14ac:dyDescent="0.25">
      <c r="A79" s="122"/>
      <c r="B79" s="46"/>
      <c r="C79" s="47"/>
      <c r="D79" s="47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</row>
    <row r="80" spans="1:23" ht="13.2" x14ac:dyDescent="0.25">
      <c r="A80" s="122"/>
      <c r="B80" s="46"/>
      <c r="C80" s="47"/>
      <c r="D80" s="47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</row>
    <row r="81" spans="1:23" ht="13.2" x14ac:dyDescent="0.25">
      <c r="A81" s="122"/>
      <c r="B81" s="46"/>
      <c r="C81" s="47"/>
      <c r="D81" s="47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1:23" ht="13.2" x14ac:dyDescent="0.25">
      <c r="A82" s="122"/>
      <c r="B82" s="46"/>
      <c r="C82" s="47"/>
      <c r="D82" s="47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1:23" ht="13.2" x14ac:dyDescent="0.25">
      <c r="A83" s="122"/>
      <c r="B83" s="46"/>
      <c r="C83" s="47"/>
      <c r="D83" s="47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1:23" ht="13.2" x14ac:dyDescent="0.25">
      <c r="A84" s="122"/>
      <c r="B84" s="46"/>
      <c r="C84" s="47"/>
      <c r="D84" s="47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1:23" ht="13.2" x14ac:dyDescent="0.25">
      <c r="A85" s="122"/>
      <c r="B85" s="46"/>
      <c r="C85" s="47"/>
      <c r="D85" s="47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1:23" ht="13.2" x14ac:dyDescent="0.25">
      <c r="A86" s="122"/>
      <c r="B86" s="46"/>
      <c r="C86" s="47"/>
      <c r="D86" s="47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1:23" ht="13.2" x14ac:dyDescent="0.25">
      <c r="A87" s="122"/>
      <c r="B87" s="46"/>
      <c r="C87" s="47"/>
      <c r="D87" s="47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1:23" ht="13.2" x14ac:dyDescent="0.25">
      <c r="A88" s="122"/>
      <c r="B88" s="46"/>
      <c r="C88" s="47"/>
      <c r="D88" s="47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1:23" ht="13.2" x14ac:dyDescent="0.25">
      <c r="A89" s="122"/>
      <c r="B89" s="46"/>
      <c r="C89" s="47"/>
      <c r="D89" s="47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1:23" ht="13.2" x14ac:dyDescent="0.25">
      <c r="A90" s="122"/>
      <c r="B90" s="46"/>
      <c r="C90" s="47"/>
      <c r="D90" s="47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1:23" ht="13.2" x14ac:dyDescent="0.25">
      <c r="A91" s="122"/>
      <c r="B91" s="46"/>
      <c r="C91" s="47"/>
      <c r="D91" s="47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1:23" ht="13.2" x14ac:dyDescent="0.25">
      <c r="A92" s="122"/>
      <c r="B92" s="46"/>
      <c r="C92" s="47"/>
      <c r="D92" s="47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1:23" ht="13.2" x14ac:dyDescent="0.25">
      <c r="A93" s="122"/>
      <c r="B93" s="46"/>
      <c r="C93" s="47"/>
      <c r="D93" s="47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</row>
    <row r="94" spans="1:23" ht="13.2" x14ac:dyDescent="0.25">
      <c r="A94" s="122"/>
      <c r="B94" s="46"/>
      <c r="C94" s="47"/>
      <c r="D94" s="47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1:23" ht="13.2" x14ac:dyDescent="0.25">
      <c r="A95" s="122"/>
      <c r="B95" s="46"/>
      <c r="C95" s="47"/>
      <c r="D95" s="47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1:23" ht="13.2" x14ac:dyDescent="0.25">
      <c r="A96" s="122"/>
      <c r="B96" s="46"/>
      <c r="C96" s="47"/>
      <c r="D96" s="47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1:23" ht="13.2" x14ac:dyDescent="0.25">
      <c r="A97" s="122"/>
      <c r="B97" s="46"/>
      <c r="C97" s="47"/>
      <c r="D97" s="47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</row>
    <row r="98" spans="1:23" ht="13.2" x14ac:dyDescent="0.25">
      <c r="A98" s="122"/>
      <c r="B98" s="46"/>
      <c r="C98" s="47"/>
      <c r="D98" s="47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</row>
    <row r="99" spans="1:23" ht="13.2" x14ac:dyDescent="0.25">
      <c r="A99" s="122"/>
      <c r="B99" s="46"/>
      <c r="C99" s="47"/>
      <c r="D99" s="47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</row>
    <row r="100" spans="1:23" ht="13.2" x14ac:dyDescent="0.25">
      <c r="A100" s="122"/>
      <c r="B100" s="46"/>
      <c r="C100" s="47"/>
      <c r="D100" s="47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</row>
    <row r="101" spans="1:23" ht="13.2" x14ac:dyDescent="0.25">
      <c r="A101" s="122"/>
      <c r="B101" s="46"/>
      <c r="C101" s="47"/>
      <c r="D101" s="47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</row>
    <row r="102" spans="1:23" ht="13.2" x14ac:dyDescent="0.25">
      <c r="A102" s="122"/>
      <c r="B102" s="46"/>
      <c r="C102" s="47"/>
      <c r="D102" s="47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</row>
    <row r="103" spans="1:23" ht="13.2" x14ac:dyDescent="0.25">
      <c r="A103" s="122"/>
      <c r="B103" s="46"/>
      <c r="C103" s="47"/>
      <c r="D103" s="47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</row>
    <row r="104" spans="1:23" ht="13.2" x14ac:dyDescent="0.25">
      <c r="A104" s="122"/>
      <c r="B104" s="46"/>
      <c r="C104" s="47"/>
      <c r="D104" s="47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</row>
    <row r="105" spans="1:23" ht="13.2" x14ac:dyDescent="0.25">
      <c r="A105" s="122"/>
      <c r="B105" s="46"/>
      <c r="C105" s="47"/>
      <c r="D105" s="47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</row>
    <row r="106" spans="1:23" ht="13.2" x14ac:dyDescent="0.25">
      <c r="A106" s="122"/>
      <c r="B106" s="46"/>
      <c r="C106" s="47"/>
      <c r="D106" s="47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</row>
    <row r="107" spans="1:23" ht="13.2" x14ac:dyDescent="0.25">
      <c r="A107" s="122"/>
      <c r="B107" s="46"/>
      <c r="C107" s="47"/>
      <c r="D107" s="47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</row>
    <row r="108" spans="1:23" ht="13.2" x14ac:dyDescent="0.25">
      <c r="A108" s="122"/>
      <c r="B108" s="46"/>
      <c r="C108" s="47"/>
      <c r="D108" s="47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</row>
    <row r="109" spans="1:23" ht="13.2" x14ac:dyDescent="0.25">
      <c r="A109" s="122"/>
      <c r="B109" s="46"/>
      <c r="C109" s="47"/>
      <c r="D109" s="47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</row>
    <row r="110" spans="1:23" ht="13.2" x14ac:dyDescent="0.25">
      <c r="A110" s="122"/>
      <c r="B110" s="46"/>
      <c r="C110" s="47"/>
      <c r="D110" s="47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</row>
    <row r="111" spans="1:23" ht="13.2" x14ac:dyDescent="0.25">
      <c r="A111" s="122"/>
      <c r="B111" s="46"/>
      <c r="C111" s="47"/>
      <c r="D111" s="47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</row>
    <row r="112" spans="1:23" ht="13.2" x14ac:dyDescent="0.25">
      <c r="A112" s="122"/>
      <c r="B112" s="46"/>
      <c r="C112" s="47"/>
      <c r="D112" s="47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</row>
    <row r="113" spans="1:23" ht="13.2" x14ac:dyDescent="0.25">
      <c r="A113" s="122"/>
      <c r="B113" s="46"/>
      <c r="C113" s="47"/>
      <c r="D113" s="47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</row>
    <row r="114" spans="1:23" ht="13.2" x14ac:dyDescent="0.25">
      <c r="A114" s="122"/>
      <c r="B114" s="46"/>
      <c r="C114" s="47"/>
      <c r="D114" s="47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</row>
    <row r="115" spans="1:23" ht="13.2" x14ac:dyDescent="0.25">
      <c r="A115" s="122"/>
      <c r="B115" s="46"/>
      <c r="C115" s="47"/>
      <c r="D115" s="47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</row>
    <row r="116" spans="1:23" ht="13.2" x14ac:dyDescent="0.25">
      <c r="A116" s="122"/>
      <c r="B116" s="46"/>
      <c r="C116" s="47"/>
      <c r="D116" s="47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</row>
    <row r="117" spans="1:23" ht="13.2" x14ac:dyDescent="0.25">
      <c r="A117" s="122"/>
      <c r="B117" s="46"/>
      <c r="C117" s="47"/>
      <c r="D117" s="47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</row>
    <row r="118" spans="1:23" ht="13.2" x14ac:dyDescent="0.25">
      <c r="A118" s="122"/>
      <c r="B118" s="46"/>
      <c r="C118" s="47"/>
      <c r="D118" s="47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</row>
    <row r="119" spans="1:23" ht="13.2" x14ac:dyDescent="0.25">
      <c r="A119" s="122"/>
      <c r="B119" s="46"/>
      <c r="C119" s="47"/>
      <c r="D119" s="47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</row>
    <row r="120" spans="1:23" ht="13.2" x14ac:dyDescent="0.25">
      <c r="A120" s="122"/>
      <c r="B120" s="46"/>
      <c r="C120" s="47"/>
      <c r="D120" s="47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</row>
    <row r="121" spans="1:23" ht="13.2" x14ac:dyDescent="0.25">
      <c r="A121" s="122"/>
      <c r="B121" s="46"/>
      <c r="C121" s="47"/>
      <c r="D121" s="47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</row>
    <row r="122" spans="1:23" ht="13.2" x14ac:dyDescent="0.25">
      <c r="A122" s="122"/>
      <c r="B122" s="46"/>
      <c r="C122" s="47"/>
      <c r="D122" s="47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</row>
    <row r="123" spans="1:23" ht="13.2" x14ac:dyDescent="0.25">
      <c r="A123" s="122"/>
      <c r="B123" s="46"/>
      <c r="C123" s="47"/>
      <c r="D123" s="47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</row>
    <row r="124" spans="1:23" ht="13.2" x14ac:dyDescent="0.25">
      <c r="A124" s="122"/>
      <c r="B124" s="46"/>
      <c r="C124" s="47"/>
      <c r="D124" s="47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</row>
    <row r="125" spans="1:23" ht="13.2" x14ac:dyDescent="0.25">
      <c r="A125" s="122"/>
      <c r="B125" s="46"/>
      <c r="C125" s="47"/>
      <c r="D125" s="47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</row>
    <row r="126" spans="1:23" ht="13.2" x14ac:dyDescent="0.25">
      <c r="A126" s="122"/>
      <c r="B126" s="46"/>
      <c r="C126" s="47"/>
      <c r="D126" s="47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</row>
    <row r="127" spans="1:23" ht="13.2" x14ac:dyDescent="0.25">
      <c r="A127" s="122"/>
      <c r="B127" s="46"/>
      <c r="C127" s="47"/>
      <c r="D127" s="47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</row>
    <row r="128" spans="1:23" ht="13.2" x14ac:dyDescent="0.25">
      <c r="A128" s="122"/>
      <c r="B128" s="46"/>
      <c r="C128" s="47"/>
      <c r="D128" s="47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</row>
    <row r="129" spans="1:23" ht="13.2" x14ac:dyDescent="0.25">
      <c r="A129" s="122"/>
      <c r="B129" s="46"/>
      <c r="C129" s="47"/>
      <c r="D129" s="47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</row>
    <row r="130" spans="1:23" ht="13.2" x14ac:dyDescent="0.25">
      <c r="A130" s="122"/>
      <c r="B130" s="46"/>
      <c r="C130" s="47"/>
      <c r="D130" s="47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</row>
    <row r="131" spans="1:23" ht="13.2" x14ac:dyDescent="0.25">
      <c r="A131" s="122"/>
      <c r="B131" s="46"/>
      <c r="C131" s="47"/>
      <c r="D131" s="47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</row>
    <row r="132" spans="1:23" ht="13.2" x14ac:dyDescent="0.25">
      <c r="A132" s="122"/>
      <c r="B132" s="46"/>
      <c r="C132" s="47"/>
      <c r="D132" s="47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</row>
    <row r="133" spans="1:23" ht="13.2" x14ac:dyDescent="0.25">
      <c r="A133" s="122"/>
      <c r="B133" s="46"/>
      <c r="C133" s="47"/>
      <c r="D133" s="47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</row>
    <row r="134" spans="1:23" ht="13.2" x14ac:dyDescent="0.25">
      <c r="A134" s="122"/>
      <c r="B134" s="46"/>
      <c r="C134" s="47"/>
      <c r="D134" s="47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</row>
    <row r="135" spans="1:23" ht="13.2" x14ac:dyDescent="0.25">
      <c r="A135" s="122"/>
      <c r="B135" s="46"/>
      <c r="C135" s="47"/>
      <c r="D135" s="47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</row>
    <row r="136" spans="1:23" ht="13.2" x14ac:dyDescent="0.25">
      <c r="A136" s="122"/>
      <c r="B136" s="46"/>
      <c r="C136" s="47"/>
      <c r="D136" s="47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</row>
    <row r="137" spans="1:23" ht="13.2" x14ac:dyDescent="0.25">
      <c r="A137" s="122"/>
      <c r="B137" s="46"/>
      <c r="C137" s="47"/>
      <c r="D137" s="47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</row>
    <row r="138" spans="1:23" ht="13.2" x14ac:dyDescent="0.25">
      <c r="A138" s="122"/>
      <c r="B138" s="46"/>
      <c r="C138" s="47"/>
      <c r="D138" s="47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</row>
    <row r="139" spans="1:23" ht="13.2" x14ac:dyDescent="0.25">
      <c r="A139" s="122"/>
      <c r="B139" s="46"/>
      <c r="C139" s="47"/>
      <c r="D139" s="47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</row>
    <row r="140" spans="1:23" ht="13.2" x14ac:dyDescent="0.25">
      <c r="A140" s="122"/>
      <c r="B140" s="46"/>
      <c r="C140" s="47"/>
      <c r="D140" s="47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</row>
    <row r="141" spans="1:23" ht="13.2" x14ac:dyDescent="0.25">
      <c r="A141" s="122"/>
      <c r="B141" s="46"/>
      <c r="C141" s="47"/>
      <c r="D141" s="47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</row>
    <row r="142" spans="1:23" ht="13.2" x14ac:dyDescent="0.25">
      <c r="A142" s="122"/>
      <c r="B142" s="46"/>
      <c r="C142" s="47"/>
      <c r="D142" s="47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</row>
    <row r="143" spans="1:23" ht="13.2" x14ac:dyDescent="0.25">
      <c r="A143" s="122"/>
      <c r="B143" s="46"/>
      <c r="C143" s="47"/>
      <c r="D143" s="47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</row>
    <row r="144" spans="1:23" ht="13.2" x14ac:dyDescent="0.25">
      <c r="A144" s="122"/>
      <c r="B144" s="46"/>
      <c r="C144" s="47"/>
      <c r="D144" s="47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</row>
    <row r="145" spans="1:23" ht="13.2" x14ac:dyDescent="0.25">
      <c r="A145" s="122"/>
      <c r="B145" s="46"/>
      <c r="C145" s="47"/>
      <c r="D145" s="47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</row>
    <row r="146" spans="1:23" ht="13.2" x14ac:dyDescent="0.25">
      <c r="A146" s="122"/>
      <c r="B146" s="46"/>
      <c r="C146" s="47"/>
      <c r="D146" s="47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</row>
    <row r="147" spans="1:23" ht="13.2" x14ac:dyDescent="0.25">
      <c r="A147" s="122"/>
      <c r="B147" s="46"/>
      <c r="C147" s="47"/>
      <c r="D147" s="47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</row>
    <row r="148" spans="1:23" ht="13.2" x14ac:dyDescent="0.25">
      <c r="A148" s="122"/>
      <c r="B148" s="46"/>
      <c r="C148" s="47"/>
      <c r="D148" s="47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</row>
    <row r="149" spans="1:23" ht="13.2" x14ac:dyDescent="0.25">
      <c r="A149" s="122"/>
      <c r="B149" s="46"/>
      <c r="C149" s="47"/>
      <c r="D149" s="47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</row>
    <row r="150" spans="1:23" ht="13.2" x14ac:dyDescent="0.25">
      <c r="A150" s="122"/>
      <c r="B150" s="46"/>
      <c r="C150" s="47"/>
      <c r="D150" s="47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</row>
    <row r="151" spans="1:23" ht="13.2" x14ac:dyDescent="0.25">
      <c r="A151" s="122"/>
      <c r="B151" s="46"/>
      <c r="C151" s="47"/>
      <c r="D151" s="47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</row>
    <row r="152" spans="1:23" ht="13.2" x14ac:dyDescent="0.25">
      <c r="A152" s="122"/>
      <c r="B152" s="46"/>
      <c r="C152" s="47"/>
      <c r="D152" s="47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</row>
    <row r="153" spans="1:23" ht="13.2" x14ac:dyDescent="0.25">
      <c r="A153" s="122"/>
      <c r="B153" s="46"/>
      <c r="C153" s="47"/>
      <c r="D153" s="47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</row>
    <row r="154" spans="1:23" ht="13.2" x14ac:dyDescent="0.25">
      <c r="A154" s="122"/>
      <c r="B154" s="46"/>
      <c r="C154" s="47"/>
      <c r="D154" s="47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</row>
    <row r="155" spans="1:23" ht="13.2" x14ac:dyDescent="0.25">
      <c r="A155" s="122"/>
      <c r="B155" s="46"/>
      <c r="C155" s="47"/>
      <c r="D155" s="47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</row>
    <row r="156" spans="1:23" ht="13.2" x14ac:dyDescent="0.25">
      <c r="A156" s="122"/>
      <c r="B156" s="46"/>
      <c r="C156" s="47"/>
      <c r="D156" s="47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</row>
    <row r="157" spans="1:23" ht="13.2" x14ac:dyDescent="0.25">
      <c r="A157" s="122"/>
      <c r="B157" s="46"/>
      <c r="C157" s="47"/>
      <c r="D157" s="47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</row>
    <row r="158" spans="1:23" ht="13.2" x14ac:dyDescent="0.25">
      <c r="A158" s="122"/>
      <c r="B158" s="46"/>
      <c r="C158" s="47"/>
      <c r="D158" s="47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</row>
    <row r="159" spans="1:23" ht="13.2" x14ac:dyDescent="0.25">
      <c r="A159" s="122"/>
      <c r="B159" s="46"/>
      <c r="C159" s="47"/>
      <c r="D159" s="47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</row>
    <row r="160" spans="1:23" ht="13.2" x14ac:dyDescent="0.25">
      <c r="A160" s="122"/>
      <c r="B160" s="46"/>
      <c r="C160" s="47"/>
      <c r="D160" s="47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</row>
    <row r="161" spans="1:23" ht="13.2" x14ac:dyDescent="0.25">
      <c r="A161" s="122"/>
      <c r="B161" s="46"/>
      <c r="C161" s="47"/>
      <c r="D161" s="47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</row>
    <row r="162" spans="1:23" ht="13.2" x14ac:dyDescent="0.25">
      <c r="A162" s="122"/>
      <c r="B162" s="46"/>
      <c r="C162" s="47"/>
      <c r="D162" s="47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</row>
    <row r="163" spans="1:23" ht="13.2" x14ac:dyDescent="0.25">
      <c r="A163" s="122"/>
      <c r="B163" s="46"/>
      <c r="C163" s="47"/>
      <c r="D163" s="47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</row>
    <row r="164" spans="1:23" ht="13.2" x14ac:dyDescent="0.25">
      <c r="A164" s="122"/>
      <c r="B164" s="46"/>
      <c r="C164" s="47"/>
      <c r="D164" s="47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</row>
    <row r="165" spans="1:23" ht="13.2" x14ac:dyDescent="0.25">
      <c r="A165" s="122"/>
      <c r="B165" s="46"/>
      <c r="C165" s="47"/>
      <c r="D165" s="47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</row>
    <row r="166" spans="1:23" ht="13.2" x14ac:dyDescent="0.25">
      <c r="A166" s="122"/>
      <c r="B166" s="46"/>
      <c r="C166" s="47"/>
      <c r="D166" s="47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</row>
    <row r="167" spans="1:23" ht="13.2" x14ac:dyDescent="0.25">
      <c r="A167" s="122"/>
      <c r="B167" s="46"/>
      <c r="C167" s="47"/>
      <c r="D167" s="47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</row>
    <row r="168" spans="1:23" ht="13.2" x14ac:dyDescent="0.25">
      <c r="A168" s="122"/>
      <c r="B168" s="46"/>
      <c r="C168" s="47"/>
      <c r="D168" s="47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</row>
    <row r="169" spans="1:23" ht="13.2" x14ac:dyDescent="0.25">
      <c r="A169" s="122"/>
      <c r="B169" s="46"/>
      <c r="C169" s="47"/>
      <c r="D169" s="47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</row>
    <row r="170" spans="1:23" ht="13.2" x14ac:dyDescent="0.25">
      <c r="A170" s="122"/>
      <c r="B170" s="46"/>
      <c r="C170" s="47"/>
      <c r="D170" s="47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</row>
    <row r="171" spans="1:23" ht="13.2" x14ac:dyDescent="0.25">
      <c r="A171" s="122"/>
      <c r="B171" s="46"/>
      <c r="C171" s="47"/>
      <c r="D171" s="47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</row>
    <row r="172" spans="1:23" ht="13.2" x14ac:dyDescent="0.25">
      <c r="A172" s="122"/>
      <c r="B172" s="46"/>
      <c r="C172" s="47"/>
      <c r="D172" s="47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</row>
    <row r="173" spans="1:23" ht="13.2" x14ac:dyDescent="0.25">
      <c r="A173" s="122"/>
      <c r="B173" s="46"/>
      <c r="C173" s="47"/>
      <c r="D173" s="47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</row>
    <row r="174" spans="1:23" ht="13.2" x14ac:dyDescent="0.25">
      <c r="A174" s="122"/>
      <c r="B174" s="46"/>
      <c r="C174" s="47"/>
      <c r="D174" s="47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</row>
    <row r="175" spans="1:23" ht="13.2" x14ac:dyDescent="0.25">
      <c r="A175" s="122"/>
      <c r="B175" s="46"/>
      <c r="C175" s="47"/>
      <c r="D175" s="47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</row>
    <row r="176" spans="1:23" ht="13.2" x14ac:dyDescent="0.25">
      <c r="A176" s="122"/>
      <c r="B176" s="46"/>
      <c r="C176" s="47"/>
      <c r="D176" s="47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</row>
    <row r="177" spans="1:23" ht="13.2" x14ac:dyDescent="0.25">
      <c r="A177" s="122"/>
      <c r="B177" s="46"/>
      <c r="C177" s="47"/>
      <c r="D177" s="47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</row>
    <row r="178" spans="1:23" ht="13.2" x14ac:dyDescent="0.25">
      <c r="A178" s="122"/>
      <c r="B178" s="46"/>
      <c r="C178" s="47"/>
      <c r="D178" s="47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</row>
    <row r="179" spans="1:23" ht="13.2" x14ac:dyDescent="0.25">
      <c r="A179" s="122"/>
      <c r="B179" s="46"/>
      <c r="C179" s="47"/>
      <c r="D179" s="47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</row>
    <row r="180" spans="1:23" ht="13.2" x14ac:dyDescent="0.25">
      <c r="A180" s="122"/>
      <c r="B180" s="46"/>
      <c r="C180" s="47"/>
      <c r="D180" s="47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</row>
    <row r="181" spans="1:23" ht="13.2" x14ac:dyDescent="0.25">
      <c r="A181" s="122"/>
      <c r="B181" s="46"/>
      <c r="C181" s="47"/>
      <c r="D181" s="47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</row>
    <row r="182" spans="1:23" ht="13.2" x14ac:dyDescent="0.25">
      <c r="A182" s="122"/>
      <c r="B182" s="46"/>
      <c r="C182" s="47"/>
      <c r="D182" s="47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</row>
    <row r="183" spans="1:23" ht="13.2" x14ac:dyDescent="0.25">
      <c r="A183" s="122"/>
      <c r="B183" s="46"/>
      <c r="C183" s="47"/>
      <c r="D183" s="47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</row>
    <row r="184" spans="1:23" ht="13.2" x14ac:dyDescent="0.25">
      <c r="A184" s="122"/>
      <c r="B184" s="46"/>
      <c r="C184" s="47"/>
      <c r="D184" s="47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</row>
    <row r="185" spans="1:23" ht="13.2" x14ac:dyDescent="0.25">
      <c r="A185" s="122"/>
      <c r="B185" s="46"/>
      <c r="C185" s="47"/>
      <c r="D185" s="47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</row>
    <row r="186" spans="1:23" ht="13.2" x14ac:dyDescent="0.25">
      <c r="A186" s="122"/>
      <c r="B186" s="46"/>
      <c r="C186" s="47"/>
      <c r="D186" s="47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</row>
    <row r="187" spans="1:23" ht="13.2" x14ac:dyDescent="0.25">
      <c r="A187" s="122"/>
      <c r="B187" s="46"/>
      <c r="C187" s="47"/>
      <c r="D187" s="47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</row>
    <row r="188" spans="1:23" ht="13.2" x14ac:dyDescent="0.25">
      <c r="A188" s="122"/>
      <c r="B188" s="46"/>
      <c r="C188" s="47"/>
      <c r="D188" s="47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</row>
    <row r="189" spans="1:23" ht="13.2" x14ac:dyDescent="0.25">
      <c r="A189" s="122"/>
      <c r="B189" s="46"/>
      <c r="C189" s="47"/>
      <c r="D189" s="47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</row>
    <row r="190" spans="1:23" ht="13.2" x14ac:dyDescent="0.25">
      <c r="A190" s="122"/>
      <c r="B190" s="46"/>
      <c r="C190" s="47"/>
      <c r="D190" s="47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</row>
    <row r="191" spans="1:23" ht="13.2" x14ac:dyDescent="0.25">
      <c r="A191" s="122"/>
      <c r="B191" s="46"/>
      <c r="C191" s="47"/>
      <c r="D191" s="47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</row>
    <row r="192" spans="1:23" ht="13.2" x14ac:dyDescent="0.25">
      <c r="A192" s="122"/>
      <c r="B192" s="46"/>
      <c r="C192" s="47"/>
      <c r="D192" s="47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</row>
    <row r="193" spans="1:23" ht="13.2" x14ac:dyDescent="0.25">
      <c r="A193" s="122"/>
      <c r="B193" s="46"/>
      <c r="C193" s="47"/>
      <c r="D193" s="47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</row>
    <row r="194" spans="1:23" ht="13.2" x14ac:dyDescent="0.25">
      <c r="A194" s="122"/>
      <c r="B194" s="46"/>
      <c r="C194" s="47"/>
      <c r="D194" s="47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</row>
    <row r="195" spans="1:23" ht="13.2" x14ac:dyDescent="0.25">
      <c r="A195" s="122"/>
      <c r="B195" s="46"/>
      <c r="C195" s="47"/>
      <c r="D195" s="47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</row>
    <row r="196" spans="1:23" ht="13.2" x14ac:dyDescent="0.25">
      <c r="A196" s="122"/>
      <c r="B196" s="46"/>
      <c r="C196" s="47"/>
      <c r="D196" s="47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</row>
    <row r="197" spans="1:23" ht="13.2" x14ac:dyDescent="0.25">
      <c r="A197" s="122"/>
      <c r="B197" s="46"/>
      <c r="C197" s="47"/>
      <c r="D197" s="47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</row>
    <row r="198" spans="1:23" ht="13.2" x14ac:dyDescent="0.25">
      <c r="A198" s="122"/>
      <c r="B198" s="46"/>
      <c r="C198" s="47"/>
      <c r="D198" s="47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</row>
    <row r="199" spans="1:23" ht="13.2" x14ac:dyDescent="0.25">
      <c r="A199" s="122"/>
      <c r="B199" s="46"/>
      <c r="C199" s="47"/>
      <c r="D199" s="47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</row>
    <row r="200" spans="1:23" ht="13.2" x14ac:dyDescent="0.25">
      <c r="A200" s="122"/>
      <c r="B200" s="46"/>
      <c r="C200" s="47"/>
      <c r="D200" s="47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</row>
    <row r="201" spans="1:23" ht="13.2" x14ac:dyDescent="0.25">
      <c r="A201" s="122"/>
      <c r="B201" s="46"/>
      <c r="C201" s="47"/>
      <c r="D201" s="47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</row>
    <row r="202" spans="1:23" ht="13.2" x14ac:dyDescent="0.25">
      <c r="A202" s="122"/>
      <c r="B202" s="46"/>
      <c r="C202" s="47"/>
      <c r="D202" s="47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</row>
    <row r="203" spans="1:23" ht="13.2" x14ac:dyDescent="0.25">
      <c r="A203" s="122"/>
      <c r="B203" s="46"/>
      <c r="C203" s="47"/>
      <c r="D203" s="47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</row>
    <row r="204" spans="1:23" ht="13.2" x14ac:dyDescent="0.25">
      <c r="A204" s="122"/>
      <c r="B204" s="46"/>
      <c r="C204" s="47"/>
      <c r="D204" s="47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</row>
    <row r="205" spans="1:23" ht="13.2" x14ac:dyDescent="0.25">
      <c r="A205" s="122"/>
      <c r="B205" s="46"/>
      <c r="C205" s="47"/>
      <c r="D205" s="47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</row>
    <row r="206" spans="1:23" ht="13.2" x14ac:dyDescent="0.25">
      <c r="A206" s="122"/>
      <c r="B206" s="46"/>
      <c r="C206" s="47"/>
      <c r="D206" s="47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</row>
    <row r="207" spans="1:23" ht="13.2" x14ac:dyDescent="0.25">
      <c r="A207" s="122"/>
      <c r="B207" s="46"/>
      <c r="C207" s="47"/>
      <c r="D207" s="47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</row>
    <row r="208" spans="1:23" ht="13.2" x14ac:dyDescent="0.25">
      <c r="A208" s="122"/>
      <c r="B208" s="46"/>
      <c r="C208" s="47"/>
      <c r="D208" s="47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</row>
    <row r="209" spans="1:23" ht="13.2" x14ac:dyDescent="0.25">
      <c r="A209" s="122"/>
      <c r="B209" s="46"/>
      <c r="C209" s="47"/>
      <c r="D209" s="47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</row>
    <row r="210" spans="1:23" ht="13.2" x14ac:dyDescent="0.25">
      <c r="A210" s="122"/>
      <c r="B210" s="46"/>
      <c r="C210" s="47"/>
      <c r="D210" s="47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</row>
    <row r="211" spans="1:23" ht="13.2" x14ac:dyDescent="0.25">
      <c r="A211" s="122"/>
      <c r="B211" s="46"/>
      <c r="C211" s="47"/>
      <c r="D211" s="47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</row>
    <row r="212" spans="1:23" ht="13.2" x14ac:dyDescent="0.25">
      <c r="A212" s="122"/>
      <c r="B212" s="46"/>
      <c r="C212" s="47"/>
      <c r="D212" s="47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</row>
    <row r="213" spans="1:23" ht="13.2" x14ac:dyDescent="0.25">
      <c r="A213" s="122"/>
      <c r="B213" s="46"/>
      <c r="C213" s="47"/>
      <c r="D213" s="47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</row>
    <row r="214" spans="1:23" ht="13.2" x14ac:dyDescent="0.25">
      <c r="A214" s="122"/>
      <c r="B214" s="46"/>
      <c r="C214" s="47"/>
      <c r="D214" s="47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</row>
    <row r="215" spans="1:23" ht="13.2" x14ac:dyDescent="0.25">
      <c r="A215" s="122"/>
      <c r="B215" s="46"/>
      <c r="C215" s="47"/>
      <c r="D215" s="47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</row>
    <row r="216" spans="1:23" ht="13.2" x14ac:dyDescent="0.25">
      <c r="A216" s="122"/>
      <c r="B216" s="46"/>
      <c r="C216" s="47"/>
      <c r="D216" s="47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</row>
    <row r="217" spans="1:23" ht="13.2" x14ac:dyDescent="0.25">
      <c r="A217" s="122"/>
      <c r="B217" s="46"/>
      <c r="C217" s="47"/>
      <c r="D217" s="47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</row>
    <row r="218" spans="1:23" ht="13.2" x14ac:dyDescent="0.25">
      <c r="A218" s="122"/>
      <c r="B218" s="46"/>
      <c r="C218" s="47"/>
      <c r="D218" s="47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</row>
    <row r="219" spans="1:23" ht="13.2" x14ac:dyDescent="0.25">
      <c r="A219" s="122"/>
      <c r="B219" s="46"/>
      <c r="C219" s="47"/>
      <c r="D219" s="47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</row>
    <row r="220" spans="1:23" ht="13.2" x14ac:dyDescent="0.25">
      <c r="A220" s="122"/>
      <c r="B220" s="46"/>
      <c r="C220" s="47"/>
      <c r="D220" s="47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</row>
    <row r="221" spans="1:23" ht="13.2" x14ac:dyDescent="0.25">
      <c r="A221" s="122"/>
      <c r="B221" s="46"/>
      <c r="C221" s="47"/>
      <c r="D221" s="47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</row>
    <row r="222" spans="1:23" ht="13.2" x14ac:dyDescent="0.25">
      <c r="A222" s="122"/>
      <c r="B222" s="46"/>
      <c r="C222" s="47"/>
      <c r="D222" s="47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</row>
    <row r="223" spans="1:23" ht="13.2" x14ac:dyDescent="0.25">
      <c r="A223" s="122"/>
      <c r="B223" s="46"/>
      <c r="C223" s="47"/>
      <c r="D223" s="47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</row>
    <row r="224" spans="1:23" ht="13.2" x14ac:dyDescent="0.25">
      <c r="A224" s="122"/>
      <c r="B224" s="46"/>
      <c r="C224" s="47"/>
      <c r="D224" s="47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</row>
    <row r="225" spans="1:23" ht="13.2" x14ac:dyDescent="0.25">
      <c r="A225" s="122"/>
      <c r="B225" s="46"/>
      <c r="C225" s="47"/>
      <c r="D225" s="47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</row>
    <row r="226" spans="1:23" ht="13.2" x14ac:dyDescent="0.25">
      <c r="A226" s="122"/>
      <c r="B226" s="46"/>
      <c r="C226" s="47"/>
      <c r="D226" s="47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</row>
    <row r="227" spans="1:23" ht="13.2" x14ac:dyDescent="0.25">
      <c r="A227" s="122"/>
      <c r="B227" s="46"/>
      <c r="C227" s="47"/>
      <c r="D227" s="47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</row>
    <row r="228" spans="1:23" ht="13.2" x14ac:dyDescent="0.25">
      <c r="A228" s="122"/>
      <c r="B228" s="46"/>
      <c r="C228" s="47"/>
      <c r="D228" s="47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</row>
    <row r="229" spans="1:23" ht="13.2" x14ac:dyDescent="0.25">
      <c r="A229" s="122"/>
      <c r="B229" s="46"/>
      <c r="C229" s="47"/>
      <c r="D229" s="47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</row>
    <row r="230" spans="1:23" ht="13.2" x14ac:dyDescent="0.25">
      <c r="A230" s="122"/>
      <c r="B230" s="46"/>
      <c r="C230" s="47"/>
      <c r="D230" s="47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</row>
    <row r="231" spans="1:23" ht="13.2" x14ac:dyDescent="0.25">
      <c r="A231" s="122"/>
      <c r="B231" s="46"/>
      <c r="C231" s="47"/>
      <c r="D231" s="47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</row>
    <row r="232" spans="1:23" ht="13.2" x14ac:dyDescent="0.25">
      <c r="A232" s="122"/>
      <c r="B232" s="46"/>
      <c r="C232" s="47"/>
      <c r="D232" s="47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</row>
    <row r="233" spans="1:23" ht="13.2" x14ac:dyDescent="0.25">
      <c r="A233" s="122"/>
      <c r="B233" s="46"/>
      <c r="C233" s="47"/>
      <c r="D233" s="47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</row>
    <row r="234" spans="1:23" ht="13.2" x14ac:dyDescent="0.25">
      <c r="A234" s="122"/>
      <c r="B234" s="46"/>
      <c r="C234" s="47"/>
      <c r="D234" s="47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</row>
    <row r="235" spans="1:23" ht="13.2" x14ac:dyDescent="0.25">
      <c r="A235" s="122"/>
      <c r="B235" s="46"/>
      <c r="C235" s="47"/>
      <c r="D235" s="47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</row>
    <row r="236" spans="1:23" ht="13.2" x14ac:dyDescent="0.25">
      <c r="A236" s="122"/>
      <c r="B236" s="46"/>
      <c r="C236" s="47"/>
      <c r="D236" s="47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</row>
    <row r="237" spans="1:23" ht="13.2" x14ac:dyDescent="0.25">
      <c r="A237" s="122"/>
      <c r="B237" s="46"/>
      <c r="C237" s="47"/>
      <c r="D237" s="47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</row>
    <row r="238" spans="1:23" ht="13.2" x14ac:dyDescent="0.25">
      <c r="A238" s="122"/>
      <c r="B238" s="46"/>
      <c r="C238" s="47"/>
      <c r="D238" s="47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</row>
    <row r="239" spans="1:23" ht="13.2" x14ac:dyDescent="0.25">
      <c r="A239" s="122"/>
      <c r="B239" s="46"/>
      <c r="C239" s="47"/>
      <c r="D239" s="47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</row>
    <row r="240" spans="1:23" ht="13.2" x14ac:dyDescent="0.25">
      <c r="A240" s="122"/>
      <c r="B240" s="46"/>
      <c r="C240" s="47"/>
      <c r="D240" s="47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</row>
    <row r="241" spans="1:23" ht="13.2" x14ac:dyDescent="0.25">
      <c r="A241" s="122"/>
      <c r="B241" s="46"/>
      <c r="C241" s="47"/>
      <c r="D241" s="47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</row>
    <row r="242" spans="1:23" ht="13.2" x14ac:dyDescent="0.25">
      <c r="A242" s="122"/>
      <c r="B242" s="46"/>
      <c r="C242" s="47"/>
      <c r="D242" s="47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</row>
    <row r="243" spans="1:23" ht="13.2" x14ac:dyDescent="0.25">
      <c r="A243" s="122"/>
      <c r="B243" s="46"/>
      <c r="C243" s="47"/>
      <c r="D243" s="47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</row>
    <row r="244" spans="1:23" ht="13.2" x14ac:dyDescent="0.25">
      <c r="A244" s="122"/>
      <c r="B244" s="46"/>
      <c r="C244" s="47"/>
      <c r="D244" s="47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</row>
    <row r="245" spans="1:23" ht="13.2" x14ac:dyDescent="0.25">
      <c r="A245" s="122"/>
      <c r="B245" s="46"/>
      <c r="C245" s="47"/>
      <c r="D245" s="47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</row>
    <row r="246" spans="1:23" ht="13.2" x14ac:dyDescent="0.25">
      <c r="A246" s="122"/>
      <c r="B246" s="46"/>
      <c r="C246" s="47"/>
      <c r="D246" s="47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</row>
    <row r="247" spans="1:23" ht="13.2" x14ac:dyDescent="0.25">
      <c r="A247" s="122"/>
      <c r="B247" s="46"/>
      <c r="C247" s="47"/>
      <c r="D247" s="47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</row>
    <row r="248" spans="1:23" ht="13.2" x14ac:dyDescent="0.25">
      <c r="A248" s="122"/>
      <c r="B248" s="46"/>
      <c r="C248" s="47"/>
      <c r="D248" s="47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</row>
    <row r="249" spans="1:23" ht="13.2" x14ac:dyDescent="0.25">
      <c r="A249" s="122"/>
      <c r="B249" s="46"/>
      <c r="C249" s="47"/>
      <c r="D249" s="47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</row>
    <row r="250" spans="1:23" ht="13.2" x14ac:dyDescent="0.25">
      <c r="A250" s="122"/>
      <c r="B250" s="46"/>
      <c r="C250" s="47"/>
      <c r="D250" s="47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</row>
    <row r="251" spans="1:23" ht="13.2" x14ac:dyDescent="0.25">
      <c r="A251" s="122"/>
      <c r="B251" s="46"/>
      <c r="C251" s="47"/>
      <c r="D251" s="47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</row>
    <row r="252" spans="1:23" ht="13.2" x14ac:dyDescent="0.25">
      <c r="A252" s="122"/>
      <c r="B252" s="46"/>
      <c r="C252" s="47"/>
      <c r="D252" s="47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</row>
    <row r="253" spans="1:23" ht="13.2" x14ac:dyDescent="0.25">
      <c r="A253" s="122"/>
      <c r="B253" s="46"/>
      <c r="C253" s="47"/>
      <c r="D253" s="47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</row>
    <row r="254" spans="1:23" ht="13.2" x14ac:dyDescent="0.25">
      <c r="A254" s="122"/>
      <c r="B254" s="46"/>
      <c r="C254" s="47"/>
      <c r="D254" s="47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</row>
    <row r="255" spans="1:23" ht="13.2" x14ac:dyDescent="0.25">
      <c r="A255" s="122"/>
      <c r="B255" s="46"/>
      <c r="C255" s="47"/>
      <c r="D255" s="47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</row>
    <row r="256" spans="1:23" ht="13.2" x14ac:dyDescent="0.25">
      <c r="A256" s="122"/>
      <c r="B256" s="46"/>
      <c r="C256" s="47"/>
      <c r="D256" s="47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</row>
    <row r="257" spans="1:23" ht="13.2" x14ac:dyDescent="0.25">
      <c r="A257" s="122"/>
      <c r="B257" s="46"/>
      <c r="C257" s="47"/>
      <c r="D257" s="47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</row>
    <row r="258" spans="1:23" ht="13.2" x14ac:dyDescent="0.25">
      <c r="A258" s="122"/>
      <c r="B258" s="46"/>
      <c r="C258" s="47"/>
      <c r="D258" s="47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</row>
    <row r="259" spans="1:23" ht="13.2" x14ac:dyDescent="0.25">
      <c r="A259" s="122"/>
      <c r="B259" s="46"/>
      <c r="C259" s="47"/>
      <c r="D259" s="47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</row>
    <row r="260" spans="1:23" ht="13.2" x14ac:dyDescent="0.25">
      <c r="A260" s="122"/>
      <c r="B260" s="46"/>
      <c r="C260" s="47"/>
      <c r="D260" s="47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</row>
    <row r="261" spans="1:23" ht="13.2" x14ac:dyDescent="0.25">
      <c r="A261" s="122"/>
      <c r="B261" s="46"/>
      <c r="C261" s="47"/>
      <c r="D261" s="47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</row>
    <row r="262" spans="1:23" ht="13.2" x14ac:dyDescent="0.25">
      <c r="A262" s="122"/>
      <c r="B262" s="46"/>
      <c r="C262" s="47"/>
      <c r="D262" s="47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</row>
    <row r="263" spans="1:23" ht="13.2" x14ac:dyDescent="0.25">
      <c r="A263" s="122"/>
      <c r="B263" s="46"/>
      <c r="C263" s="47"/>
      <c r="D263" s="47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</row>
    <row r="264" spans="1:23" ht="13.2" x14ac:dyDescent="0.25">
      <c r="A264" s="122"/>
      <c r="B264" s="46"/>
      <c r="C264" s="47"/>
      <c r="D264" s="47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</row>
    <row r="265" spans="1:23" ht="13.2" x14ac:dyDescent="0.25">
      <c r="A265" s="122"/>
      <c r="B265" s="46"/>
      <c r="C265" s="47"/>
      <c r="D265" s="47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</row>
    <row r="266" spans="1:23" ht="13.2" x14ac:dyDescent="0.25">
      <c r="A266" s="122"/>
      <c r="B266" s="46"/>
      <c r="C266" s="47"/>
      <c r="D266" s="47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</row>
    <row r="267" spans="1:23" ht="13.2" x14ac:dyDescent="0.25">
      <c r="A267" s="122"/>
      <c r="B267" s="46"/>
      <c r="C267" s="47"/>
      <c r="D267" s="47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</row>
    <row r="268" spans="1:23" ht="13.2" x14ac:dyDescent="0.25">
      <c r="A268" s="122"/>
      <c r="B268" s="46"/>
      <c r="C268" s="47"/>
      <c r="D268" s="47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</row>
    <row r="269" spans="1:23" ht="13.2" x14ac:dyDescent="0.25">
      <c r="A269" s="122"/>
      <c r="B269" s="46"/>
      <c r="C269" s="47"/>
      <c r="D269" s="47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</row>
    <row r="270" spans="1:23" ht="13.2" x14ac:dyDescent="0.25">
      <c r="A270" s="122"/>
      <c r="B270" s="46"/>
      <c r="C270" s="47"/>
      <c r="D270" s="47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</row>
    <row r="271" spans="1:23" ht="13.2" x14ac:dyDescent="0.25">
      <c r="A271" s="122"/>
      <c r="B271" s="46"/>
      <c r="C271" s="47"/>
      <c r="D271" s="47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</row>
    <row r="272" spans="1:23" ht="13.2" x14ac:dyDescent="0.25">
      <c r="A272" s="122"/>
      <c r="B272" s="46"/>
      <c r="C272" s="47"/>
      <c r="D272" s="47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</row>
    <row r="273" spans="1:23" ht="13.2" x14ac:dyDescent="0.25">
      <c r="A273" s="122"/>
      <c r="B273" s="46"/>
      <c r="C273" s="47"/>
      <c r="D273" s="47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</row>
    <row r="274" spans="1:23" ht="13.2" x14ac:dyDescent="0.25">
      <c r="A274" s="122"/>
      <c r="B274" s="46"/>
      <c r="C274" s="47"/>
      <c r="D274" s="47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</row>
    <row r="275" spans="1:23" ht="13.2" x14ac:dyDescent="0.25">
      <c r="A275" s="122"/>
      <c r="B275" s="46"/>
      <c r="C275" s="47"/>
      <c r="D275" s="47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</row>
    <row r="276" spans="1:23" ht="13.2" x14ac:dyDescent="0.25">
      <c r="A276" s="122"/>
      <c r="B276" s="46"/>
      <c r="C276" s="47"/>
      <c r="D276" s="47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</row>
    <row r="277" spans="1:23" ht="13.2" x14ac:dyDescent="0.25">
      <c r="A277" s="122"/>
      <c r="B277" s="46"/>
      <c r="C277" s="47"/>
      <c r="D277" s="47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</row>
    <row r="278" spans="1:23" ht="13.2" x14ac:dyDescent="0.25">
      <c r="A278" s="122"/>
      <c r="B278" s="46"/>
      <c r="C278" s="47"/>
      <c r="D278" s="47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</row>
    <row r="279" spans="1:23" ht="13.2" x14ac:dyDescent="0.25">
      <c r="A279" s="122"/>
      <c r="B279" s="46"/>
      <c r="C279" s="47"/>
      <c r="D279" s="47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</row>
    <row r="280" spans="1:23" ht="13.2" x14ac:dyDescent="0.25">
      <c r="A280" s="122"/>
      <c r="B280" s="46"/>
      <c r="C280" s="47"/>
      <c r="D280" s="47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</row>
    <row r="281" spans="1:23" ht="13.2" x14ac:dyDescent="0.25">
      <c r="A281" s="122"/>
      <c r="B281" s="46"/>
      <c r="C281" s="47"/>
      <c r="D281" s="47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</row>
    <row r="282" spans="1:23" ht="13.2" x14ac:dyDescent="0.25">
      <c r="A282" s="122"/>
      <c r="B282" s="46"/>
      <c r="C282" s="47"/>
      <c r="D282" s="47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</row>
    <row r="283" spans="1:23" ht="13.2" x14ac:dyDescent="0.25">
      <c r="A283" s="122"/>
      <c r="B283" s="46"/>
      <c r="C283" s="47"/>
      <c r="D283" s="47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</row>
    <row r="284" spans="1:23" ht="13.2" x14ac:dyDescent="0.25">
      <c r="A284" s="122"/>
      <c r="B284" s="46"/>
      <c r="C284" s="47"/>
      <c r="D284" s="47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</row>
    <row r="285" spans="1:23" ht="13.2" x14ac:dyDescent="0.25">
      <c r="A285" s="122"/>
      <c r="B285" s="46"/>
      <c r="C285" s="47"/>
      <c r="D285" s="47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</row>
    <row r="286" spans="1:23" ht="13.2" x14ac:dyDescent="0.25">
      <c r="A286" s="122"/>
      <c r="B286" s="46"/>
      <c r="C286" s="47"/>
      <c r="D286" s="47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</row>
    <row r="287" spans="1:23" ht="13.2" x14ac:dyDescent="0.25">
      <c r="A287" s="122"/>
      <c r="B287" s="46"/>
      <c r="C287" s="47"/>
      <c r="D287" s="47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</row>
    <row r="288" spans="1:23" ht="13.2" x14ac:dyDescent="0.25">
      <c r="A288" s="122"/>
      <c r="B288" s="46"/>
      <c r="C288" s="47"/>
      <c r="D288" s="47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</row>
    <row r="289" spans="1:23" ht="13.2" x14ac:dyDescent="0.25">
      <c r="A289" s="122"/>
      <c r="B289" s="46"/>
      <c r="C289" s="47"/>
      <c r="D289" s="47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</row>
    <row r="290" spans="1:23" ht="13.2" x14ac:dyDescent="0.25">
      <c r="A290" s="122"/>
      <c r="B290" s="46"/>
      <c r="C290" s="47"/>
      <c r="D290" s="47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</row>
    <row r="291" spans="1:23" ht="13.2" x14ac:dyDescent="0.25">
      <c r="A291" s="122"/>
      <c r="B291" s="46"/>
      <c r="C291" s="47"/>
      <c r="D291" s="47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</row>
    <row r="292" spans="1:23" ht="13.2" x14ac:dyDescent="0.25">
      <c r="A292" s="122"/>
      <c r="B292" s="46"/>
      <c r="C292" s="47"/>
      <c r="D292" s="47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</row>
    <row r="293" spans="1:23" ht="13.2" x14ac:dyDescent="0.25">
      <c r="A293" s="122"/>
      <c r="B293" s="46"/>
      <c r="C293" s="47"/>
      <c r="D293" s="47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</row>
    <row r="294" spans="1:23" ht="13.2" x14ac:dyDescent="0.25">
      <c r="A294" s="122"/>
      <c r="B294" s="46"/>
      <c r="C294" s="47"/>
      <c r="D294" s="47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</row>
    <row r="295" spans="1:23" ht="13.2" x14ac:dyDescent="0.25">
      <c r="A295" s="122"/>
      <c r="B295" s="46"/>
      <c r="C295" s="47"/>
      <c r="D295" s="47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</row>
    <row r="296" spans="1:23" ht="13.2" x14ac:dyDescent="0.25">
      <c r="A296" s="122"/>
      <c r="B296" s="46"/>
      <c r="C296" s="47"/>
      <c r="D296" s="47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</row>
    <row r="297" spans="1:23" ht="13.2" x14ac:dyDescent="0.25">
      <c r="A297" s="122"/>
      <c r="B297" s="46"/>
      <c r="C297" s="47"/>
      <c r="D297" s="47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</row>
    <row r="298" spans="1:23" ht="13.2" x14ac:dyDescent="0.25">
      <c r="A298" s="122"/>
      <c r="B298" s="46"/>
      <c r="C298" s="47"/>
      <c r="D298" s="47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</row>
    <row r="299" spans="1:23" ht="13.2" x14ac:dyDescent="0.25">
      <c r="A299" s="122"/>
      <c r="B299" s="46"/>
      <c r="C299" s="47"/>
      <c r="D299" s="47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</row>
    <row r="300" spans="1:23" ht="13.2" x14ac:dyDescent="0.25">
      <c r="A300" s="122"/>
      <c r="B300" s="46"/>
      <c r="C300" s="47"/>
      <c r="D300" s="47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</row>
    <row r="301" spans="1:23" ht="13.2" x14ac:dyDescent="0.25">
      <c r="A301" s="122"/>
      <c r="B301" s="46"/>
      <c r="C301" s="47"/>
      <c r="D301" s="47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</row>
    <row r="302" spans="1:23" ht="13.2" x14ac:dyDescent="0.25">
      <c r="A302" s="122"/>
      <c r="B302" s="46"/>
      <c r="C302" s="47"/>
      <c r="D302" s="47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</row>
    <row r="303" spans="1:23" ht="13.2" x14ac:dyDescent="0.25">
      <c r="A303" s="122"/>
      <c r="B303" s="46"/>
      <c r="C303" s="47"/>
      <c r="D303" s="47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</row>
    <row r="304" spans="1:23" ht="13.2" x14ac:dyDescent="0.25">
      <c r="A304" s="122"/>
      <c r="B304" s="46"/>
      <c r="C304" s="47"/>
      <c r="D304" s="47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</row>
    <row r="305" spans="1:23" ht="13.2" x14ac:dyDescent="0.25">
      <c r="A305" s="122"/>
      <c r="B305" s="46"/>
      <c r="C305" s="47"/>
      <c r="D305" s="47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</row>
    <row r="306" spans="1:23" ht="13.2" x14ac:dyDescent="0.25">
      <c r="A306" s="122"/>
      <c r="B306" s="46"/>
      <c r="C306" s="47"/>
      <c r="D306" s="47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</row>
    <row r="307" spans="1:23" ht="13.2" x14ac:dyDescent="0.25">
      <c r="A307" s="122"/>
      <c r="B307" s="46"/>
      <c r="C307" s="47"/>
      <c r="D307" s="47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</row>
    <row r="308" spans="1:23" ht="13.2" x14ac:dyDescent="0.25">
      <c r="A308" s="122"/>
      <c r="B308" s="46"/>
      <c r="C308" s="47"/>
      <c r="D308" s="47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</row>
    <row r="309" spans="1:23" ht="13.2" x14ac:dyDescent="0.25">
      <c r="A309" s="122"/>
      <c r="B309" s="46"/>
      <c r="C309" s="47"/>
      <c r="D309" s="47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</row>
    <row r="310" spans="1:23" ht="13.2" x14ac:dyDescent="0.25">
      <c r="A310" s="122"/>
      <c r="B310" s="46"/>
      <c r="C310" s="47"/>
      <c r="D310" s="47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</row>
    <row r="311" spans="1:23" ht="13.2" x14ac:dyDescent="0.25">
      <c r="A311" s="122"/>
      <c r="B311" s="46"/>
      <c r="C311" s="47"/>
      <c r="D311" s="47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</row>
    <row r="312" spans="1:23" ht="13.2" x14ac:dyDescent="0.25">
      <c r="A312" s="122"/>
      <c r="B312" s="46"/>
      <c r="C312" s="47"/>
      <c r="D312" s="47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</row>
    <row r="313" spans="1:23" ht="13.2" x14ac:dyDescent="0.25">
      <c r="A313" s="122"/>
      <c r="B313" s="46"/>
      <c r="C313" s="47"/>
      <c r="D313" s="47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</row>
    <row r="314" spans="1:23" ht="13.2" x14ac:dyDescent="0.25">
      <c r="A314" s="122"/>
      <c r="B314" s="46"/>
      <c r="C314" s="47"/>
      <c r="D314" s="47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</row>
    <row r="315" spans="1:23" ht="13.2" x14ac:dyDescent="0.25">
      <c r="A315" s="122"/>
      <c r="B315" s="46"/>
      <c r="C315" s="47"/>
      <c r="D315" s="47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</row>
    <row r="316" spans="1:23" ht="13.2" x14ac:dyDescent="0.25">
      <c r="A316" s="122"/>
      <c r="B316" s="46"/>
      <c r="C316" s="47"/>
      <c r="D316" s="47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</row>
    <row r="317" spans="1:23" ht="13.2" x14ac:dyDescent="0.25">
      <c r="A317" s="122"/>
      <c r="B317" s="46"/>
      <c r="C317" s="47"/>
      <c r="D317" s="47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</row>
    <row r="318" spans="1:23" ht="13.2" x14ac:dyDescent="0.25">
      <c r="A318" s="122"/>
      <c r="B318" s="46"/>
      <c r="C318" s="47"/>
      <c r="D318" s="47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</row>
    <row r="319" spans="1:23" ht="13.2" x14ac:dyDescent="0.25">
      <c r="A319" s="122"/>
      <c r="B319" s="46"/>
      <c r="C319" s="47"/>
      <c r="D319" s="47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</row>
    <row r="320" spans="1:23" ht="13.2" x14ac:dyDescent="0.25">
      <c r="A320" s="122"/>
      <c r="B320" s="46"/>
      <c r="C320" s="47"/>
      <c r="D320" s="47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</row>
    <row r="321" spans="1:23" ht="13.2" x14ac:dyDescent="0.25">
      <c r="A321" s="122"/>
      <c r="B321" s="46"/>
      <c r="C321" s="47"/>
      <c r="D321" s="47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</row>
    <row r="322" spans="1:23" ht="13.2" x14ac:dyDescent="0.25">
      <c r="A322" s="122"/>
      <c r="B322" s="46"/>
      <c r="C322" s="47"/>
      <c r="D322" s="47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</row>
    <row r="323" spans="1:23" ht="13.2" x14ac:dyDescent="0.25">
      <c r="A323" s="122"/>
      <c r="B323" s="46"/>
      <c r="C323" s="47"/>
      <c r="D323" s="47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</row>
    <row r="324" spans="1:23" ht="13.2" x14ac:dyDescent="0.25">
      <c r="A324" s="122"/>
      <c r="B324" s="46"/>
      <c r="C324" s="47"/>
      <c r="D324" s="47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</row>
    <row r="325" spans="1:23" ht="13.2" x14ac:dyDescent="0.25">
      <c r="A325" s="122"/>
      <c r="B325" s="46"/>
      <c r="C325" s="47"/>
      <c r="D325" s="47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</row>
    <row r="326" spans="1:23" ht="13.2" x14ac:dyDescent="0.25">
      <c r="A326" s="122"/>
      <c r="B326" s="46"/>
      <c r="C326" s="47"/>
      <c r="D326" s="47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</row>
    <row r="327" spans="1:23" ht="13.2" x14ac:dyDescent="0.25">
      <c r="A327" s="122"/>
      <c r="B327" s="46"/>
      <c r="C327" s="47"/>
      <c r="D327" s="47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</row>
    <row r="328" spans="1:23" ht="13.2" x14ac:dyDescent="0.25">
      <c r="A328" s="122"/>
      <c r="B328" s="46"/>
      <c r="C328" s="47"/>
      <c r="D328" s="47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</row>
    <row r="329" spans="1:23" ht="13.2" x14ac:dyDescent="0.25">
      <c r="A329" s="122"/>
      <c r="B329" s="46"/>
      <c r="C329" s="47"/>
      <c r="D329" s="47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</row>
    <row r="330" spans="1:23" ht="13.2" x14ac:dyDescent="0.25">
      <c r="A330" s="122"/>
      <c r="B330" s="46"/>
      <c r="C330" s="47"/>
      <c r="D330" s="47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</row>
    <row r="331" spans="1:23" ht="13.2" x14ac:dyDescent="0.25">
      <c r="A331" s="122"/>
      <c r="B331" s="46"/>
      <c r="C331" s="47"/>
      <c r="D331" s="47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</row>
    <row r="332" spans="1:23" ht="13.2" x14ac:dyDescent="0.25">
      <c r="A332" s="122"/>
      <c r="B332" s="46"/>
      <c r="C332" s="47"/>
      <c r="D332" s="47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</row>
    <row r="333" spans="1:23" ht="13.2" x14ac:dyDescent="0.25">
      <c r="A333" s="122"/>
      <c r="B333" s="46"/>
      <c r="C333" s="47"/>
      <c r="D333" s="47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</row>
    <row r="334" spans="1:23" ht="13.2" x14ac:dyDescent="0.25">
      <c r="A334" s="122"/>
      <c r="B334" s="46"/>
      <c r="C334" s="47"/>
      <c r="D334" s="47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</row>
    <row r="335" spans="1:23" ht="13.2" x14ac:dyDescent="0.25">
      <c r="A335" s="122"/>
      <c r="B335" s="46"/>
      <c r="C335" s="47"/>
      <c r="D335" s="47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</row>
    <row r="336" spans="1:23" ht="13.2" x14ac:dyDescent="0.25">
      <c r="A336" s="122"/>
      <c r="B336" s="46"/>
      <c r="C336" s="47"/>
      <c r="D336" s="47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</row>
    <row r="337" spans="1:23" ht="13.2" x14ac:dyDescent="0.25">
      <c r="A337" s="122"/>
      <c r="B337" s="46"/>
      <c r="C337" s="47"/>
      <c r="D337" s="47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</row>
    <row r="338" spans="1:23" ht="13.2" x14ac:dyDescent="0.25">
      <c r="A338" s="122"/>
      <c r="B338" s="46"/>
      <c r="C338" s="47"/>
      <c r="D338" s="47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</row>
    <row r="339" spans="1:23" ht="13.2" x14ac:dyDescent="0.25">
      <c r="A339" s="122"/>
      <c r="B339" s="46"/>
      <c r="C339" s="47"/>
      <c r="D339" s="47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</row>
    <row r="340" spans="1:23" ht="13.2" x14ac:dyDescent="0.25">
      <c r="A340" s="122"/>
      <c r="B340" s="46"/>
      <c r="C340" s="47"/>
      <c r="D340" s="47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</row>
    <row r="341" spans="1:23" ht="13.2" x14ac:dyDescent="0.25">
      <c r="A341" s="122"/>
      <c r="B341" s="46"/>
      <c r="C341" s="47"/>
      <c r="D341" s="47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</row>
    <row r="342" spans="1:23" ht="13.2" x14ac:dyDescent="0.25">
      <c r="A342" s="122"/>
      <c r="B342" s="46"/>
      <c r="C342" s="47"/>
      <c r="D342" s="47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</row>
    <row r="343" spans="1:23" ht="13.2" x14ac:dyDescent="0.25">
      <c r="A343" s="122"/>
      <c r="B343" s="46"/>
      <c r="C343" s="47"/>
      <c r="D343" s="47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</row>
    <row r="344" spans="1:23" ht="13.2" x14ac:dyDescent="0.25">
      <c r="A344" s="122"/>
      <c r="B344" s="46"/>
      <c r="C344" s="47"/>
      <c r="D344" s="47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</row>
    <row r="345" spans="1:23" ht="13.2" x14ac:dyDescent="0.25">
      <c r="A345" s="122"/>
      <c r="B345" s="46"/>
      <c r="C345" s="47"/>
      <c r="D345" s="47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</row>
    <row r="346" spans="1:23" ht="13.2" x14ac:dyDescent="0.25">
      <c r="A346" s="122"/>
      <c r="B346" s="46"/>
      <c r="C346" s="47"/>
      <c r="D346" s="47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</row>
    <row r="347" spans="1:23" ht="13.2" x14ac:dyDescent="0.25">
      <c r="A347" s="122"/>
      <c r="B347" s="46"/>
      <c r="C347" s="47"/>
      <c r="D347" s="47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</row>
    <row r="348" spans="1:23" ht="13.2" x14ac:dyDescent="0.25">
      <c r="A348" s="122"/>
      <c r="B348" s="46"/>
      <c r="C348" s="47"/>
      <c r="D348" s="47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</row>
    <row r="349" spans="1:23" ht="13.2" x14ac:dyDescent="0.25">
      <c r="A349" s="122"/>
      <c r="B349" s="46"/>
      <c r="C349" s="47"/>
      <c r="D349" s="47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</row>
    <row r="350" spans="1:23" ht="13.2" x14ac:dyDescent="0.25">
      <c r="A350" s="122"/>
      <c r="B350" s="46"/>
      <c r="C350" s="47"/>
      <c r="D350" s="47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</row>
    <row r="351" spans="1:23" ht="13.2" x14ac:dyDescent="0.25">
      <c r="A351" s="122"/>
      <c r="B351" s="46"/>
      <c r="C351" s="47"/>
      <c r="D351" s="47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</row>
    <row r="352" spans="1:23" ht="13.2" x14ac:dyDescent="0.25">
      <c r="A352" s="122"/>
      <c r="B352" s="46"/>
      <c r="C352" s="47"/>
      <c r="D352" s="47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</row>
    <row r="353" spans="1:23" ht="13.2" x14ac:dyDescent="0.25">
      <c r="A353" s="122"/>
      <c r="B353" s="46"/>
      <c r="C353" s="47"/>
      <c r="D353" s="47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</row>
    <row r="354" spans="1:23" ht="13.2" x14ac:dyDescent="0.25">
      <c r="A354" s="122"/>
      <c r="B354" s="46"/>
      <c r="C354" s="47"/>
      <c r="D354" s="47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</row>
    <row r="355" spans="1:23" ht="13.2" x14ac:dyDescent="0.25">
      <c r="A355" s="122"/>
      <c r="B355" s="46"/>
      <c r="C355" s="47"/>
      <c r="D355" s="47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</row>
    <row r="356" spans="1:23" ht="13.2" x14ac:dyDescent="0.25">
      <c r="A356" s="122"/>
      <c r="B356" s="46"/>
      <c r="C356" s="47"/>
      <c r="D356" s="47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</row>
    <row r="357" spans="1:23" ht="13.2" x14ac:dyDescent="0.25">
      <c r="A357" s="122"/>
      <c r="B357" s="46"/>
      <c r="C357" s="47"/>
      <c r="D357" s="47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</row>
    <row r="358" spans="1:23" ht="13.2" x14ac:dyDescent="0.25">
      <c r="A358" s="122"/>
      <c r="B358" s="46"/>
      <c r="C358" s="47"/>
      <c r="D358" s="47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</row>
    <row r="359" spans="1:23" ht="13.2" x14ac:dyDescent="0.25">
      <c r="A359" s="122"/>
      <c r="B359" s="46"/>
      <c r="C359" s="47"/>
      <c r="D359" s="47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</row>
    <row r="360" spans="1:23" ht="13.2" x14ac:dyDescent="0.25">
      <c r="A360" s="122"/>
      <c r="B360" s="46"/>
      <c r="C360" s="47"/>
      <c r="D360" s="47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</row>
    <row r="361" spans="1:23" ht="13.2" x14ac:dyDescent="0.25">
      <c r="A361" s="122"/>
      <c r="B361" s="46"/>
      <c r="C361" s="47"/>
      <c r="D361" s="47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 spans="1:23" ht="13.2" x14ac:dyDescent="0.25">
      <c r="A362" s="122"/>
      <c r="B362" s="46"/>
      <c r="C362" s="47"/>
      <c r="D362" s="47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</row>
    <row r="363" spans="1:23" ht="13.2" x14ac:dyDescent="0.25">
      <c r="A363" s="122"/>
      <c r="B363" s="46"/>
      <c r="C363" s="47"/>
      <c r="D363" s="47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</row>
    <row r="364" spans="1:23" ht="13.2" x14ac:dyDescent="0.25">
      <c r="A364" s="122"/>
      <c r="B364" s="46"/>
      <c r="C364" s="47"/>
      <c r="D364" s="47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</row>
    <row r="365" spans="1:23" ht="13.2" x14ac:dyDescent="0.25">
      <c r="A365" s="122"/>
      <c r="B365" s="46"/>
      <c r="C365" s="47"/>
      <c r="D365" s="47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</row>
    <row r="366" spans="1:23" ht="13.2" x14ac:dyDescent="0.25">
      <c r="A366" s="122"/>
      <c r="B366" s="46"/>
      <c r="C366" s="47"/>
      <c r="D366" s="47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</row>
    <row r="367" spans="1:23" ht="13.2" x14ac:dyDescent="0.25">
      <c r="A367" s="122"/>
      <c r="B367" s="46"/>
      <c r="C367" s="47"/>
      <c r="D367" s="47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</row>
    <row r="368" spans="1:23" ht="13.2" x14ac:dyDescent="0.25">
      <c r="A368" s="122"/>
      <c r="B368" s="46"/>
      <c r="C368" s="47"/>
      <c r="D368" s="47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</row>
    <row r="369" spans="1:23" ht="13.2" x14ac:dyDescent="0.25">
      <c r="A369" s="122"/>
      <c r="B369" s="46"/>
      <c r="C369" s="47"/>
      <c r="D369" s="47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</row>
    <row r="370" spans="1:23" ht="13.2" x14ac:dyDescent="0.25">
      <c r="A370" s="122"/>
      <c r="B370" s="46"/>
      <c r="C370" s="47"/>
      <c r="D370" s="47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</row>
    <row r="371" spans="1:23" ht="13.2" x14ac:dyDescent="0.25">
      <c r="A371" s="122"/>
      <c r="B371" s="46"/>
      <c r="C371" s="47"/>
      <c r="D371" s="47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</row>
    <row r="372" spans="1:23" ht="13.2" x14ac:dyDescent="0.25">
      <c r="A372" s="122"/>
      <c r="B372" s="46"/>
      <c r="C372" s="47"/>
      <c r="D372" s="47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</row>
    <row r="373" spans="1:23" ht="13.2" x14ac:dyDescent="0.25">
      <c r="A373" s="122"/>
      <c r="B373" s="46"/>
      <c r="C373" s="47"/>
      <c r="D373" s="47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</row>
    <row r="374" spans="1:23" ht="13.2" x14ac:dyDescent="0.25">
      <c r="A374" s="122"/>
      <c r="B374" s="46"/>
      <c r="C374" s="47"/>
      <c r="D374" s="47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</row>
    <row r="375" spans="1:23" ht="13.2" x14ac:dyDescent="0.25">
      <c r="A375" s="122"/>
      <c r="B375" s="46"/>
      <c r="C375" s="47"/>
      <c r="D375" s="47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</row>
    <row r="376" spans="1:23" ht="13.2" x14ac:dyDescent="0.25">
      <c r="A376" s="122"/>
      <c r="B376" s="46"/>
      <c r="C376" s="47"/>
      <c r="D376" s="47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</row>
    <row r="377" spans="1:23" ht="13.2" x14ac:dyDescent="0.25">
      <c r="A377" s="122"/>
      <c r="B377" s="46"/>
      <c r="C377" s="47"/>
      <c r="D377" s="47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</row>
    <row r="378" spans="1:23" ht="13.2" x14ac:dyDescent="0.25">
      <c r="A378" s="122"/>
      <c r="B378" s="46"/>
      <c r="C378" s="47"/>
      <c r="D378" s="47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</row>
    <row r="379" spans="1:23" ht="13.2" x14ac:dyDescent="0.25">
      <c r="A379" s="122"/>
      <c r="B379" s="46"/>
      <c r="C379" s="47"/>
      <c r="D379" s="47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</row>
    <row r="380" spans="1:23" ht="13.2" x14ac:dyDescent="0.25">
      <c r="A380" s="122"/>
      <c r="B380" s="46"/>
      <c r="C380" s="47"/>
      <c r="D380" s="47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</row>
    <row r="381" spans="1:23" ht="13.2" x14ac:dyDescent="0.25">
      <c r="A381" s="122"/>
      <c r="B381" s="46"/>
      <c r="C381" s="47"/>
      <c r="D381" s="47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</row>
    <row r="382" spans="1:23" ht="13.2" x14ac:dyDescent="0.25">
      <c r="A382" s="122"/>
      <c r="B382" s="46"/>
      <c r="C382" s="47"/>
      <c r="D382" s="47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</row>
    <row r="383" spans="1:23" ht="13.2" x14ac:dyDescent="0.25">
      <c r="A383" s="122"/>
      <c r="B383" s="46"/>
      <c r="C383" s="47"/>
      <c r="D383" s="47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</row>
    <row r="384" spans="1:23" ht="13.2" x14ac:dyDescent="0.25">
      <c r="A384" s="122"/>
      <c r="B384" s="46"/>
      <c r="C384" s="47"/>
      <c r="D384" s="47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</row>
    <row r="385" spans="1:23" ht="13.2" x14ac:dyDescent="0.25">
      <c r="A385" s="122"/>
      <c r="B385" s="46"/>
      <c r="C385" s="47"/>
      <c r="D385" s="47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</row>
    <row r="386" spans="1:23" ht="13.2" x14ac:dyDescent="0.25">
      <c r="A386" s="122"/>
      <c r="B386" s="46"/>
      <c r="C386" s="47"/>
      <c r="D386" s="47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</row>
    <row r="387" spans="1:23" ht="13.2" x14ac:dyDescent="0.25">
      <c r="A387" s="122"/>
      <c r="B387" s="46"/>
      <c r="C387" s="47"/>
      <c r="D387" s="47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</row>
    <row r="388" spans="1:23" ht="13.2" x14ac:dyDescent="0.25">
      <c r="A388" s="122"/>
      <c r="B388" s="46"/>
      <c r="C388" s="47"/>
      <c r="D388" s="47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</row>
    <row r="389" spans="1:23" ht="13.2" x14ac:dyDescent="0.25">
      <c r="A389" s="122"/>
      <c r="B389" s="46"/>
      <c r="C389" s="47"/>
      <c r="D389" s="47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</row>
    <row r="390" spans="1:23" ht="13.2" x14ac:dyDescent="0.25">
      <c r="A390" s="122"/>
      <c r="B390" s="46"/>
      <c r="C390" s="47"/>
      <c r="D390" s="47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</row>
    <row r="391" spans="1:23" ht="13.2" x14ac:dyDescent="0.25">
      <c r="A391" s="122"/>
      <c r="B391" s="46"/>
      <c r="C391" s="47"/>
      <c r="D391" s="47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</row>
    <row r="392" spans="1:23" ht="13.2" x14ac:dyDescent="0.25">
      <c r="A392" s="122"/>
      <c r="B392" s="46"/>
      <c r="C392" s="47"/>
      <c r="D392" s="47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</row>
    <row r="393" spans="1:23" ht="13.2" x14ac:dyDescent="0.25">
      <c r="A393" s="122"/>
      <c r="B393" s="46"/>
      <c r="C393" s="47"/>
      <c r="D393" s="47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</row>
    <row r="394" spans="1:23" ht="13.2" x14ac:dyDescent="0.25">
      <c r="A394" s="122"/>
      <c r="B394" s="46"/>
      <c r="C394" s="47"/>
      <c r="D394" s="47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</row>
    <row r="395" spans="1:23" ht="13.2" x14ac:dyDescent="0.25">
      <c r="A395" s="122"/>
      <c r="B395" s="46"/>
      <c r="C395" s="47"/>
      <c r="D395" s="47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</row>
    <row r="396" spans="1:23" ht="13.2" x14ac:dyDescent="0.25">
      <c r="A396" s="122"/>
      <c r="B396" s="46"/>
      <c r="C396" s="47"/>
      <c r="D396" s="47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</row>
    <row r="397" spans="1:23" ht="13.2" x14ac:dyDescent="0.25">
      <c r="A397" s="122"/>
      <c r="B397" s="46"/>
      <c r="C397" s="47"/>
      <c r="D397" s="47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</row>
    <row r="398" spans="1:23" ht="13.2" x14ac:dyDescent="0.25">
      <c r="A398" s="122"/>
      <c r="B398" s="46"/>
      <c r="C398" s="47"/>
      <c r="D398" s="47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</row>
    <row r="399" spans="1:23" ht="13.2" x14ac:dyDescent="0.25">
      <c r="A399" s="122"/>
      <c r="B399" s="46"/>
      <c r="C399" s="47"/>
      <c r="D399" s="47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</row>
    <row r="400" spans="1:23" ht="13.2" x14ac:dyDescent="0.25">
      <c r="A400" s="122"/>
      <c r="B400" s="46"/>
      <c r="C400" s="47"/>
      <c r="D400" s="47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</row>
    <row r="401" spans="1:23" ht="13.2" x14ac:dyDescent="0.25">
      <c r="A401" s="122"/>
      <c r="B401" s="46"/>
      <c r="C401" s="47"/>
      <c r="D401" s="47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</row>
    <row r="402" spans="1:23" ht="13.2" x14ac:dyDescent="0.25">
      <c r="A402" s="122"/>
      <c r="B402" s="46"/>
      <c r="C402" s="47"/>
      <c r="D402" s="47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</row>
    <row r="403" spans="1:23" ht="13.2" x14ac:dyDescent="0.25">
      <c r="A403" s="122"/>
      <c r="B403" s="46"/>
      <c r="C403" s="47"/>
      <c r="D403" s="47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</row>
    <row r="404" spans="1:23" ht="13.2" x14ac:dyDescent="0.25">
      <c r="A404" s="122"/>
      <c r="B404" s="46"/>
      <c r="C404" s="47"/>
      <c r="D404" s="47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</row>
    <row r="405" spans="1:23" ht="13.2" x14ac:dyDescent="0.25">
      <c r="A405" s="122"/>
      <c r="B405" s="46"/>
      <c r="C405" s="47"/>
      <c r="D405" s="47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</row>
    <row r="406" spans="1:23" ht="13.2" x14ac:dyDescent="0.25">
      <c r="A406" s="122"/>
      <c r="B406" s="46"/>
      <c r="C406" s="47"/>
      <c r="D406" s="47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</row>
    <row r="407" spans="1:23" ht="13.2" x14ac:dyDescent="0.25">
      <c r="A407" s="122"/>
      <c r="B407" s="46"/>
      <c r="C407" s="47"/>
      <c r="D407" s="47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</row>
    <row r="408" spans="1:23" ht="13.2" x14ac:dyDescent="0.25">
      <c r="A408" s="122"/>
      <c r="B408" s="46"/>
      <c r="C408" s="47"/>
      <c r="D408" s="47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</row>
    <row r="409" spans="1:23" ht="13.2" x14ac:dyDescent="0.25">
      <c r="A409" s="122"/>
      <c r="B409" s="46"/>
      <c r="C409" s="47"/>
      <c r="D409" s="47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</row>
    <row r="410" spans="1:23" ht="13.2" x14ac:dyDescent="0.25">
      <c r="A410" s="122"/>
      <c r="B410" s="46"/>
      <c r="C410" s="47"/>
      <c r="D410" s="47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</row>
    <row r="411" spans="1:23" ht="13.2" x14ac:dyDescent="0.25">
      <c r="A411" s="122"/>
      <c r="B411" s="46"/>
      <c r="C411" s="47"/>
      <c r="D411" s="47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</row>
    <row r="412" spans="1:23" ht="13.2" x14ac:dyDescent="0.25">
      <c r="A412" s="122"/>
      <c r="B412" s="46"/>
      <c r="C412" s="47"/>
      <c r="D412" s="47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</row>
    <row r="413" spans="1:23" ht="13.2" x14ac:dyDescent="0.25">
      <c r="A413" s="122"/>
      <c r="B413" s="46"/>
      <c r="C413" s="47"/>
      <c r="D413" s="47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</row>
    <row r="414" spans="1:23" ht="13.2" x14ac:dyDescent="0.25">
      <c r="A414" s="122"/>
      <c r="B414" s="46"/>
      <c r="C414" s="47"/>
      <c r="D414" s="47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</row>
    <row r="415" spans="1:23" ht="13.2" x14ac:dyDescent="0.25">
      <c r="A415" s="122"/>
      <c r="B415" s="46"/>
      <c r="C415" s="47"/>
      <c r="D415" s="47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</row>
    <row r="416" spans="1:23" ht="13.2" x14ac:dyDescent="0.25">
      <c r="A416" s="122"/>
      <c r="B416" s="46"/>
      <c r="C416" s="47"/>
      <c r="D416" s="47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</row>
    <row r="417" spans="1:23" ht="13.2" x14ac:dyDescent="0.25">
      <c r="A417" s="122"/>
      <c r="B417" s="46"/>
      <c r="C417" s="47"/>
      <c r="D417" s="47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</row>
    <row r="418" spans="1:23" ht="13.2" x14ac:dyDescent="0.25">
      <c r="A418" s="122"/>
      <c r="B418" s="46"/>
      <c r="C418" s="47"/>
      <c r="D418" s="47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</row>
    <row r="419" spans="1:23" ht="13.2" x14ac:dyDescent="0.25">
      <c r="A419" s="122"/>
      <c r="B419" s="46"/>
      <c r="C419" s="47"/>
      <c r="D419" s="47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</row>
    <row r="420" spans="1:23" ht="13.2" x14ac:dyDescent="0.25">
      <c r="A420" s="122"/>
      <c r="B420" s="46"/>
      <c r="C420" s="47"/>
      <c r="D420" s="47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</row>
    <row r="421" spans="1:23" ht="13.2" x14ac:dyDescent="0.25">
      <c r="A421" s="122"/>
      <c r="B421" s="46"/>
      <c r="C421" s="47"/>
      <c r="D421" s="47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</row>
    <row r="422" spans="1:23" ht="13.2" x14ac:dyDescent="0.25">
      <c r="A422" s="122"/>
      <c r="B422" s="46"/>
      <c r="C422" s="47"/>
      <c r="D422" s="47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</row>
    <row r="423" spans="1:23" ht="13.2" x14ac:dyDescent="0.25">
      <c r="A423" s="122"/>
      <c r="B423" s="46"/>
      <c r="C423" s="47"/>
      <c r="D423" s="47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</row>
    <row r="424" spans="1:23" ht="13.2" x14ac:dyDescent="0.25">
      <c r="A424" s="122"/>
      <c r="B424" s="46"/>
      <c r="C424" s="47"/>
      <c r="D424" s="47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</row>
    <row r="425" spans="1:23" ht="13.2" x14ac:dyDescent="0.25">
      <c r="A425" s="122"/>
      <c r="B425" s="46"/>
      <c r="C425" s="47"/>
      <c r="D425" s="47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</row>
    <row r="426" spans="1:23" ht="13.2" x14ac:dyDescent="0.25">
      <c r="A426" s="122"/>
      <c r="B426" s="46"/>
      <c r="C426" s="47"/>
      <c r="D426" s="47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</row>
    <row r="427" spans="1:23" ht="13.2" x14ac:dyDescent="0.25">
      <c r="A427" s="122"/>
      <c r="B427" s="46"/>
      <c r="C427" s="47"/>
      <c r="D427" s="47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</row>
    <row r="428" spans="1:23" ht="13.2" x14ac:dyDescent="0.25">
      <c r="A428" s="122"/>
      <c r="B428" s="46"/>
      <c r="C428" s="47"/>
      <c r="D428" s="47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</row>
    <row r="429" spans="1:23" ht="13.2" x14ac:dyDescent="0.25">
      <c r="A429" s="122"/>
      <c r="B429" s="46"/>
      <c r="C429" s="47"/>
      <c r="D429" s="47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</row>
    <row r="430" spans="1:23" ht="13.2" x14ac:dyDescent="0.25">
      <c r="A430" s="122"/>
      <c r="B430" s="46"/>
      <c r="C430" s="47"/>
      <c r="D430" s="47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</row>
    <row r="431" spans="1:23" ht="13.2" x14ac:dyDescent="0.25">
      <c r="A431" s="122"/>
      <c r="B431" s="46"/>
      <c r="C431" s="47"/>
      <c r="D431" s="47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</row>
    <row r="432" spans="1:23" ht="13.2" x14ac:dyDescent="0.25">
      <c r="A432" s="122"/>
      <c r="B432" s="46"/>
      <c r="C432" s="47"/>
      <c r="D432" s="47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</row>
    <row r="433" spans="1:23" ht="13.2" x14ac:dyDescent="0.25">
      <c r="A433" s="122"/>
      <c r="B433" s="46"/>
      <c r="C433" s="47"/>
      <c r="D433" s="47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</row>
    <row r="434" spans="1:23" ht="13.2" x14ac:dyDescent="0.25">
      <c r="A434" s="122"/>
      <c r="B434" s="46"/>
      <c r="C434" s="47"/>
      <c r="D434" s="47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</row>
    <row r="435" spans="1:23" ht="13.2" x14ac:dyDescent="0.25">
      <c r="A435" s="122"/>
      <c r="B435" s="46"/>
      <c r="C435" s="47"/>
      <c r="D435" s="47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</row>
    <row r="436" spans="1:23" ht="13.2" x14ac:dyDescent="0.25">
      <c r="A436" s="122"/>
      <c r="B436" s="46"/>
      <c r="C436" s="47"/>
      <c r="D436" s="47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</row>
    <row r="437" spans="1:23" ht="13.2" x14ac:dyDescent="0.25">
      <c r="A437" s="122"/>
      <c r="B437" s="46"/>
      <c r="C437" s="47"/>
      <c r="D437" s="47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</row>
    <row r="438" spans="1:23" ht="13.2" x14ac:dyDescent="0.25">
      <c r="A438" s="122"/>
      <c r="B438" s="46"/>
      <c r="C438" s="47"/>
      <c r="D438" s="47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</row>
    <row r="439" spans="1:23" ht="13.2" x14ac:dyDescent="0.25">
      <c r="A439" s="122"/>
      <c r="B439" s="46"/>
      <c r="C439" s="47"/>
      <c r="D439" s="47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</row>
    <row r="440" spans="1:23" ht="13.2" x14ac:dyDescent="0.25">
      <c r="A440" s="122"/>
      <c r="B440" s="46"/>
      <c r="C440" s="47"/>
      <c r="D440" s="47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</row>
    <row r="441" spans="1:23" ht="13.2" x14ac:dyDescent="0.25">
      <c r="A441" s="122"/>
      <c r="B441" s="46"/>
      <c r="C441" s="47"/>
      <c r="D441" s="47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</row>
    <row r="442" spans="1:23" ht="13.2" x14ac:dyDescent="0.25">
      <c r="A442" s="122"/>
      <c r="B442" s="46"/>
      <c r="C442" s="47"/>
      <c r="D442" s="47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</row>
    <row r="443" spans="1:23" ht="13.2" x14ac:dyDescent="0.25">
      <c r="A443" s="122"/>
      <c r="B443" s="46"/>
      <c r="C443" s="47"/>
      <c r="D443" s="47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</row>
    <row r="444" spans="1:23" ht="13.2" x14ac:dyDescent="0.25">
      <c r="A444" s="122"/>
      <c r="B444" s="46"/>
      <c r="C444" s="47"/>
      <c r="D444" s="47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</row>
    <row r="445" spans="1:23" ht="13.2" x14ac:dyDescent="0.25">
      <c r="A445" s="122"/>
      <c r="B445" s="46"/>
      <c r="C445" s="47"/>
      <c r="D445" s="47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</row>
    <row r="446" spans="1:23" ht="13.2" x14ac:dyDescent="0.25">
      <c r="A446" s="122"/>
      <c r="B446" s="46"/>
      <c r="C446" s="47"/>
      <c r="D446" s="47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</row>
    <row r="447" spans="1:23" ht="13.2" x14ac:dyDescent="0.25">
      <c r="A447" s="122"/>
      <c r="B447" s="46"/>
      <c r="C447" s="47"/>
      <c r="D447" s="47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</row>
    <row r="448" spans="1:23" ht="13.2" x14ac:dyDescent="0.25">
      <c r="A448" s="122"/>
      <c r="B448" s="46"/>
      <c r="C448" s="47"/>
      <c r="D448" s="47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</row>
    <row r="449" spans="1:23" ht="13.2" x14ac:dyDescent="0.25">
      <c r="A449" s="122"/>
      <c r="B449" s="46"/>
      <c r="C449" s="47"/>
      <c r="D449" s="47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</row>
    <row r="450" spans="1:23" ht="13.2" x14ac:dyDescent="0.25">
      <c r="A450" s="122"/>
      <c r="B450" s="46"/>
      <c r="C450" s="47"/>
      <c r="D450" s="47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</row>
    <row r="451" spans="1:23" ht="13.2" x14ac:dyDescent="0.25">
      <c r="A451" s="122"/>
      <c r="B451" s="46"/>
      <c r="C451" s="47"/>
      <c r="D451" s="47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</row>
    <row r="452" spans="1:23" ht="13.2" x14ac:dyDescent="0.25">
      <c r="A452" s="122"/>
      <c r="B452" s="46"/>
      <c r="C452" s="47"/>
      <c r="D452" s="47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</row>
    <row r="453" spans="1:23" ht="13.2" x14ac:dyDescent="0.25">
      <c r="A453" s="122"/>
      <c r="B453" s="46"/>
      <c r="C453" s="47"/>
      <c r="D453" s="47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</row>
    <row r="454" spans="1:23" ht="13.2" x14ac:dyDescent="0.25">
      <c r="A454" s="122"/>
      <c r="B454" s="46"/>
      <c r="C454" s="47"/>
      <c r="D454" s="47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</row>
    <row r="455" spans="1:23" ht="13.2" x14ac:dyDescent="0.25">
      <c r="A455" s="122"/>
      <c r="B455" s="46"/>
      <c r="C455" s="47"/>
      <c r="D455" s="47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</row>
    <row r="456" spans="1:23" ht="13.2" x14ac:dyDescent="0.25">
      <c r="A456" s="122"/>
      <c r="B456" s="46"/>
      <c r="C456" s="47"/>
      <c r="D456" s="47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</row>
    <row r="457" spans="1:23" ht="13.2" x14ac:dyDescent="0.25">
      <c r="A457" s="122"/>
      <c r="B457" s="46"/>
      <c r="C457" s="47"/>
      <c r="D457" s="47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</row>
    <row r="458" spans="1:23" ht="13.2" x14ac:dyDescent="0.25">
      <c r="A458" s="122"/>
      <c r="B458" s="46"/>
      <c r="C458" s="47"/>
      <c r="D458" s="47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</row>
    <row r="459" spans="1:23" ht="13.2" x14ac:dyDescent="0.25">
      <c r="A459" s="122"/>
      <c r="B459" s="46"/>
      <c r="C459" s="47"/>
      <c r="D459" s="47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</row>
    <row r="460" spans="1:23" ht="13.2" x14ac:dyDescent="0.25">
      <c r="A460" s="122"/>
      <c r="B460" s="46"/>
      <c r="C460" s="47"/>
      <c r="D460" s="47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</row>
    <row r="461" spans="1:23" ht="13.2" x14ac:dyDescent="0.25">
      <c r="A461" s="122"/>
      <c r="B461" s="46"/>
      <c r="C461" s="47"/>
      <c r="D461" s="47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</row>
    <row r="462" spans="1:23" ht="13.2" x14ac:dyDescent="0.25">
      <c r="A462" s="122"/>
      <c r="B462" s="46"/>
      <c r="C462" s="47"/>
      <c r="D462" s="47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</row>
    <row r="463" spans="1:23" ht="13.2" x14ac:dyDescent="0.25">
      <c r="A463" s="122"/>
      <c r="B463" s="46"/>
      <c r="C463" s="47"/>
      <c r="D463" s="47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</row>
    <row r="464" spans="1:23" ht="13.2" x14ac:dyDescent="0.25">
      <c r="A464" s="122"/>
      <c r="B464" s="46"/>
      <c r="C464" s="47"/>
      <c r="D464" s="47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</row>
    <row r="465" spans="1:23" ht="13.2" x14ac:dyDescent="0.25">
      <c r="A465" s="122"/>
      <c r="B465" s="46"/>
      <c r="C465" s="47"/>
      <c r="D465" s="47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</row>
    <row r="466" spans="1:23" ht="13.2" x14ac:dyDescent="0.25">
      <c r="A466" s="122"/>
      <c r="B466" s="46"/>
      <c r="C466" s="47"/>
      <c r="D466" s="47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</row>
    <row r="467" spans="1:23" ht="13.2" x14ac:dyDescent="0.25">
      <c r="A467" s="122"/>
      <c r="B467" s="46"/>
      <c r="C467" s="47"/>
      <c r="D467" s="47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</row>
    <row r="468" spans="1:23" ht="13.2" x14ac:dyDescent="0.25">
      <c r="A468" s="122"/>
      <c r="B468" s="46"/>
      <c r="C468" s="47"/>
      <c r="D468" s="47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</row>
    <row r="469" spans="1:23" ht="13.2" x14ac:dyDescent="0.25">
      <c r="A469" s="122"/>
      <c r="B469" s="46"/>
      <c r="C469" s="47"/>
      <c r="D469" s="47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</row>
    <row r="470" spans="1:23" ht="13.2" x14ac:dyDescent="0.25">
      <c r="A470" s="122"/>
      <c r="B470" s="46"/>
      <c r="C470" s="47"/>
      <c r="D470" s="47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</row>
    <row r="471" spans="1:23" ht="13.2" x14ac:dyDescent="0.25">
      <c r="A471" s="122"/>
      <c r="B471" s="46"/>
      <c r="C471" s="47"/>
      <c r="D471" s="47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</row>
    <row r="472" spans="1:23" ht="13.2" x14ac:dyDescent="0.25">
      <c r="A472" s="122"/>
      <c r="B472" s="46"/>
      <c r="C472" s="47"/>
      <c r="D472" s="47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</row>
    <row r="473" spans="1:23" ht="13.2" x14ac:dyDescent="0.25">
      <c r="A473" s="122"/>
      <c r="B473" s="46"/>
      <c r="C473" s="47"/>
      <c r="D473" s="47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</row>
    <row r="474" spans="1:23" ht="13.2" x14ac:dyDescent="0.25">
      <c r="A474" s="122"/>
      <c r="B474" s="46"/>
      <c r="C474" s="47"/>
      <c r="D474" s="47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</row>
    <row r="475" spans="1:23" ht="13.2" x14ac:dyDescent="0.25">
      <c r="A475" s="122"/>
      <c r="B475" s="46"/>
      <c r="C475" s="47"/>
      <c r="D475" s="47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</row>
    <row r="476" spans="1:23" ht="13.2" x14ac:dyDescent="0.25">
      <c r="A476" s="122"/>
      <c r="B476" s="46"/>
      <c r="C476" s="47"/>
      <c r="D476" s="47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</row>
    <row r="477" spans="1:23" ht="13.2" x14ac:dyDescent="0.25">
      <c r="A477" s="122"/>
      <c r="B477" s="46"/>
      <c r="C477" s="47"/>
      <c r="D477" s="47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</row>
    <row r="478" spans="1:23" ht="13.2" x14ac:dyDescent="0.25">
      <c r="A478" s="122"/>
      <c r="B478" s="46"/>
      <c r="C478" s="47"/>
      <c r="D478" s="47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</row>
    <row r="479" spans="1:23" ht="13.2" x14ac:dyDescent="0.25">
      <c r="A479" s="122"/>
      <c r="B479" s="46"/>
      <c r="C479" s="47"/>
      <c r="D479" s="47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</row>
    <row r="480" spans="1:23" ht="13.2" x14ac:dyDescent="0.25">
      <c r="A480" s="122"/>
      <c r="B480" s="46"/>
      <c r="C480" s="47"/>
      <c r="D480" s="47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</row>
    <row r="481" spans="1:23" ht="13.2" x14ac:dyDescent="0.25">
      <c r="A481" s="122"/>
      <c r="B481" s="46"/>
      <c r="C481" s="47"/>
      <c r="D481" s="47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</row>
    <row r="482" spans="1:23" ht="13.2" x14ac:dyDescent="0.25">
      <c r="A482" s="122"/>
      <c r="B482" s="46"/>
      <c r="C482" s="47"/>
      <c r="D482" s="47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</row>
    <row r="483" spans="1:23" ht="13.2" x14ac:dyDescent="0.25">
      <c r="A483" s="122"/>
      <c r="B483" s="46"/>
      <c r="C483" s="47"/>
      <c r="D483" s="47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</row>
    <row r="484" spans="1:23" ht="13.2" x14ac:dyDescent="0.25">
      <c r="A484" s="122"/>
      <c r="B484" s="46"/>
      <c r="C484" s="47"/>
      <c r="D484" s="47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</row>
    <row r="485" spans="1:23" ht="13.2" x14ac:dyDescent="0.25">
      <c r="A485" s="122"/>
      <c r="B485" s="46"/>
      <c r="C485" s="47"/>
      <c r="D485" s="47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</row>
    <row r="486" spans="1:23" ht="13.2" x14ac:dyDescent="0.25">
      <c r="A486" s="122"/>
      <c r="B486" s="46"/>
      <c r="C486" s="47"/>
      <c r="D486" s="47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</row>
    <row r="487" spans="1:23" ht="13.2" x14ac:dyDescent="0.25">
      <c r="A487" s="122"/>
      <c r="B487" s="46"/>
      <c r="C487" s="47"/>
      <c r="D487" s="47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</row>
    <row r="488" spans="1:23" ht="13.2" x14ac:dyDescent="0.25">
      <c r="A488" s="122"/>
      <c r="B488" s="46"/>
      <c r="C488" s="47"/>
      <c r="D488" s="47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</row>
    <row r="489" spans="1:23" ht="13.2" x14ac:dyDescent="0.25">
      <c r="A489" s="122"/>
      <c r="B489" s="46"/>
      <c r="C489" s="47"/>
      <c r="D489" s="47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</row>
    <row r="490" spans="1:23" ht="13.2" x14ac:dyDescent="0.25">
      <c r="A490" s="122"/>
      <c r="B490" s="46"/>
      <c r="C490" s="47"/>
      <c r="D490" s="47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</row>
    <row r="491" spans="1:23" ht="13.2" x14ac:dyDescent="0.25">
      <c r="A491" s="122"/>
      <c r="B491" s="46"/>
      <c r="C491" s="47"/>
      <c r="D491" s="47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</row>
    <row r="492" spans="1:23" ht="13.2" x14ac:dyDescent="0.25">
      <c r="A492" s="122"/>
      <c r="B492" s="46"/>
      <c r="C492" s="47"/>
      <c r="D492" s="47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</row>
    <row r="493" spans="1:23" ht="13.2" x14ac:dyDescent="0.25">
      <c r="A493" s="122"/>
      <c r="B493" s="46"/>
      <c r="C493" s="47"/>
      <c r="D493" s="47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</row>
    <row r="494" spans="1:23" ht="13.2" x14ac:dyDescent="0.25">
      <c r="A494" s="122"/>
      <c r="B494" s="46"/>
      <c r="C494" s="47"/>
      <c r="D494" s="47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</row>
    <row r="495" spans="1:23" ht="13.2" x14ac:dyDescent="0.25">
      <c r="A495" s="122"/>
      <c r="B495" s="46"/>
      <c r="C495" s="47"/>
      <c r="D495" s="47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</row>
    <row r="496" spans="1:23" ht="13.2" x14ac:dyDescent="0.25">
      <c r="A496" s="122"/>
      <c r="B496" s="46"/>
      <c r="C496" s="47"/>
      <c r="D496" s="47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</row>
    <row r="497" spans="1:23" ht="13.2" x14ac:dyDescent="0.25">
      <c r="A497" s="122"/>
      <c r="B497" s="46"/>
      <c r="C497" s="47"/>
      <c r="D497" s="47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</row>
    <row r="498" spans="1:23" ht="13.2" x14ac:dyDescent="0.25">
      <c r="A498" s="122"/>
      <c r="B498" s="46"/>
      <c r="C498" s="47"/>
      <c r="D498" s="47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</row>
    <row r="499" spans="1:23" ht="13.2" x14ac:dyDescent="0.25">
      <c r="A499" s="122"/>
      <c r="B499" s="46"/>
      <c r="C499" s="47"/>
      <c r="D499" s="47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</row>
    <row r="500" spans="1:23" ht="13.2" x14ac:dyDescent="0.25">
      <c r="A500" s="122"/>
      <c r="B500" s="46"/>
      <c r="C500" s="47"/>
      <c r="D500" s="47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</row>
    <row r="501" spans="1:23" ht="13.2" x14ac:dyDescent="0.25">
      <c r="A501" s="122"/>
      <c r="B501" s="46"/>
      <c r="C501" s="47"/>
      <c r="D501" s="47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</row>
    <row r="502" spans="1:23" ht="13.2" x14ac:dyDescent="0.25">
      <c r="A502" s="122"/>
      <c r="B502" s="46"/>
      <c r="C502" s="47"/>
      <c r="D502" s="47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</row>
    <row r="503" spans="1:23" ht="13.2" x14ac:dyDescent="0.25">
      <c r="A503" s="122"/>
      <c r="B503" s="46"/>
      <c r="C503" s="47"/>
      <c r="D503" s="47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</row>
    <row r="504" spans="1:23" ht="13.2" x14ac:dyDescent="0.25">
      <c r="A504" s="122"/>
      <c r="B504" s="46"/>
      <c r="C504" s="47"/>
      <c r="D504" s="47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</row>
    <row r="505" spans="1:23" ht="13.2" x14ac:dyDescent="0.25">
      <c r="A505" s="122"/>
      <c r="B505" s="46"/>
      <c r="C505" s="47"/>
      <c r="D505" s="47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</row>
    <row r="506" spans="1:23" ht="13.2" x14ac:dyDescent="0.25">
      <c r="A506" s="122"/>
      <c r="B506" s="46"/>
      <c r="C506" s="47"/>
      <c r="D506" s="47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</row>
    <row r="507" spans="1:23" ht="13.2" x14ac:dyDescent="0.25">
      <c r="A507" s="122"/>
      <c r="B507" s="46"/>
      <c r="C507" s="47"/>
      <c r="D507" s="47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</row>
    <row r="508" spans="1:23" ht="13.2" x14ac:dyDescent="0.25">
      <c r="A508" s="122"/>
      <c r="B508" s="46"/>
      <c r="C508" s="47"/>
      <c r="D508" s="47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</row>
    <row r="509" spans="1:23" ht="13.2" x14ac:dyDescent="0.25">
      <c r="A509" s="122"/>
      <c r="B509" s="46"/>
      <c r="C509" s="47"/>
      <c r="D509" s="47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</row>
    <row r="510" spans="1:23" ht="13.2" x14ac:dyDescent="0.25">
      <c r="A510" s="122"/>
      <c r="B510" s="46"/>
      <c r="C510" s="47"/>
      <c r="D510" s="47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</row>
    <row r="511" spans="1:23" ht="13.2" x14ac:dyDescent="0.25">
      <c r="A511" s="122"/>
      <c r="B511" s="46"/>
      <c r="C511" s="47"/>
      <c r="D511" s="47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</row>
    <row r="512" spans="1:23" ht="13.2" x14ac:dyDescent="0.25">
      <c r="A512" s="122"/>
      <c r="B512" s="46"/>
      <c r="C512" s="47"/>
      <c r="D512" s="47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</row>
    <row r="513" spans="1:23" ht="13.2" x14ac:dyDescent="0.25">
      <c r="A513" s="122"/>
      <c r="B513" s="46"/>
      <c r="C513" s="47"/>
      <c r="D513" s="47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</row>
    <row r="514" spans="1:23" ht="13.2" x14ac:dyDescent="0.25">
      <c r="A514" s="122"/>
      <c r="B514" s="46"/>
      <c r="C514" s="47"/>
      <c r="D514" s="47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</row>
    <row r="515" spans="1:23" ht="13.2" x14ac:dyDescent="0.25">
      <c r="A515" s="122"/>
      <c r="B515" s="46"/>
      <c r="C515" s="47"/>
      <c r="D515" s="47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</row>
    <row r="516" spans="1:23" ht="13.2" x14ac:dyDescent="0.25">
      <c r="A516" s="122"/>
      <c r="B516" s="46"/>
      <c r="C516" s="47"/>
      <c r="D516" s="47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</row>
    <row r="517" spans="1:23" ht="13.2" x14ac:dyDescent="0.25">
      <c r="A517" s="122"/>
      <c r="B517" s="46"/>
      <c r="C517" s="47"/>
      <c r="D517" s="47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</row>
    <row r="518" spans="1:23" ht="13.2" x14ac:dyDescent="0.25">
      <c r="A518" s="122"/>
      <c r="B518" s="46"/>
      <c r="C518" s="47"/>
      <c r="D518" s="47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</row>
    <row r="519" spans="1:23" ht="13.2" x14ac:dyDescent="0.25">
      <c r="A519" s="122"/>
      <c r="B519" s="46"/>
      <c r="C519" s="47"/>
      <c r="D519" s="47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</row>
    <row r="520" spans="1:23" ht="13.2" x14ac:dyDescent="0.25">
      <c r="A520" s="122"/>
      <c r="B520" s="46"/>
      <c r="C520" s="47"/>
      <c r="D520" s="47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</row>
    <row r="521" spans="1:23" ht="13.2" x14ac:dyDescent="0.25">
      <c r="A521" s="122"/>
      <c r="B521" s="46"/>
      <c r="C521" s="47"/>
      <c r="D521" s="47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</row>
    <row r="522" spans="1:23" ht="13.2" x14ac:dyDescent="0.25">
      <c r="A522" s="122"/>
      <c r="B522" s="46"/>
      <c r="C522" s="47"/>
      <c r="D522" s="47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</row>
    <row r="523" spans="1:23" ht="13.2" x14ac:dyDescent="0.25">
      <c r="A523" s="122"/>
      <c r="B523" s="46"/>
      <c r="C523" s="47"/>
      <c r="D523" s="47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</row>
    <row r="524" spans="1:23" ht="13.2" x14ac:dyDescent="0.25">
      <c r="A524" s="122"/>
      <c r="B524" s="46"/>
      <c r="C524" s="47"/>
      <c r="D524" s="47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</row>
    <row r="525" spans="1:23" ht="13.2" x14ac:dyDescent="0.25">
      <c r="A525" s="122"/>
      <c r="B525" s="46"/>
      <c r="C525" s="47"/>
      <c r="D525" s="47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</row>
    <row r="526" spans="1:23" ht="13.2" x14ac:dyDescent="0.25">
      <c r="A526" s="122"/>
      <c r="B526" s="46"/>
      <c r="C526" s="47"/>
      <c r="D526" s="47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</row>
    <row r="527" spans="1:23" ht="13.2" x14ac:dyDescent="0.25">
      <c r="A527" s="122"/>
      <c r="B527" s="46"/>
      <c r="C527" s="47"/>
      <c r="D527" s="47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</row>
    <row r="528" spans="1:23" ht="13.2" x14ac:dyDescent="0.25">
      <c r="A528" s="122"/>
      <c r="B528" s="46"/>
      <c r="C528" s="47"/>
      <c r="D528" s="47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</row>
    <row r="529" spans="1:23" ht="13.2" x14ac:dyDescent="0.25">
      <c r="A529" s="122"/>
      <c r="B529" s="46"/>
      <c r="C529" s="47"/>
      <c r="D529" s="47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</row>
    <row r="530" spans="1:23" ht="13.2" x14ac:dyDescent="0.25">
      <c r="A530" s="122"/>
      <c r="B530" s="46"/>
      <c r="C530" s="47"/>
      <c r="D530" s="47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</row>
    <row r="531" spans="1:23" ht="13.2" x14ac:dyDescent="0.25">
      <c r="A531" s="122"/>
      <c r="B531" s="46"/>
      <c r="C531" s="47"/>
      <c r="D531" s="47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</row>
    <row r="532" spans="1:23" ht="13.2" x14ac:dyDescent="0.25">
      <c r="A532" s="122"/>
      <c r="B532" s="46"/>
      <c r="C532" s="47"/>
      <c r="D532" s="47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</row>
    <row r="533" spans="1:23" ht="13.2" x14ac:dyDescent="0.25">
      <c r="A533" s="122"/>
      <c r="B533" s="46"/>
      <c r="C533" s="47"/>
      <c r="D533" s="47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</row>
    <row r="534" spans="1:23" ht="13.2" x14ac:dyDescent="0.25">
      <c r="A534" s="122"/>
      <c r="B534" s="46"/>
      <c r="C534" s="47"/>
      <c r="D534" s="47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</row>
    <row r="535" spans="1:23" ht="13.2" x14ac:dyDescent="0.25">
      <c r="A535" s="122"/>
      <c r="B535" s="46"/>
      <c r="C535" s="47"/>
      <c r="D535" s="47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</row>
    <row r="536" spans="1:23" ht="13.2" x14ac:dyDescent="0.25">
      <c r="A536" s="122"/>
      <c r="B536" s="46"/>
      <c r="C536" s="47"/>
      <c r="D536" s="47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</row>
    <row r="537" spans="1:23" ht="13.2" x14ac:dyDescent="0.25">
      <c r="A537" s="122"/>
      <c r="B537" s="46"/>
      <c r="C537" s="47"/>
      <c r="D537" s="47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</row>
    <row r="538" spans="1:23" ht="13.2" x14ac:dyDescent="0.25">
      <c r="A538" s="122"/>
      <c r="B538" s="46"/>
      <c r="C538" s="47"/>
      <c r="D538" s="47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</row>
    <row r="539" spans="1:23" ht="13.2" x14ac:dyDescent="0.25">
      <c r="A539" s="122"/>
      <c r="B539" s="46"/>
      <c r="C539" s="47"/>
      <c r="D539" s="47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</row>
    <row r="540" spans="1:23" ht="13.2" x14ac:dyDescent="0.25">
      <c r="A540" s="122"/>
      <c r="B540" s="46"/>
      <c r="C540" s="47"/>
      <c r="D540" s="47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</row>
    <row r="541" spans="1:23" ht="13.2" x14ac:dyDescent="0.25">
      <c r="A541" s="122"/>
      <c r="B541" s="46"/>
      <c r="C541" s="47"/>
      <c r="D541" s="47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</row>
    <row r="542" spans="1:23" ht="13.2" x14ac:dyDescent="0.25">
      <c r="A542" s="122"/>
      <c r="B542" s="46"/>
      <c r="C542" s="47"/>
      <c r="D542" s="47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</row>
    <row r="543" spans="1:23" ht="13.2" x14ac:dyDescent="0.25">
      <c r="A543" s="122"/>
      <c r="B543" s="46"/>
      <c r="C543" s="47"/>
      <c r="D543" s="47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</row>
    <row r="544" spans="1:23" ht="13.2" x14ac:dyDescent="0.25">
      <c r="A544" s="122"/>
      <c r="B544" s="46"/>
      <c r="C544" s="47"/>
      <c r="D544" s="47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</row>
    <row r="545" spans="1:23" ht="13.2" x14ac:dyDescent="0.25">
      <c r="A545" s="122"/>
      <c r="B545" s="46"/>
      <c r="C545" s="47"/>
      <c r="D545" s="47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</row>
    <row r="546" spans="1:23" ht="13.2" x14ac:dyDescent="0.25">
      <c r="A546" s="122"/>
      <c r="B546" s="46"/>
      <c r="C546" s="47"/>
      <c r="D546" s="47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</row>
    <row r="547" spans="1:23" ht="13.2" x14ac:dyDescent="0.25">
      <c r="A547" s="122"/>
      <c r="B547" s="46"/>
      <c r="C547" s="47"/>
      <c r="D547" s="47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</row>
    <row r="548" spans="1:23" ht="13.2" x14ac:dyDescent="0.25">
      <c r="A548" s="122"/>
      <c r="B548" s="46"/>
      <c r="C548" s="47"/>
      <c r="D548" s="47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</row>
    <row r="549" spans="1:23" ht="13.2" x14ac:dyDescent="0.25">
      <c r="A549" s="122"/>
      <c r="B549" s="46"/>
      <c r="C549" s="47"/>
      <c r="D549" s="47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</row>
    <row r="550" spans="1:23" ht="13.2" x14ac:dyDescent="0.25">
      <c r="A550" s="122"/>
      <c r="B550" s="46"/>
      <c r="C550" s="47"/>
      <c r="D550" s="47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</row>
    <row r="551" spans="1:23" ht="13.2" x14ac:dyDescent="0.25">
      <c r="A551" s="122"/>
      <c r="B551" s="46"/>
      <c r="C551" s="47"/>
      <c r="D551" s="47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</row>
    <row r="552" spans="1:23" ht="13.2" x14ac:dyDescent="0.25">
      <c r="A552" s="122"/>
      <c r="B552" s="46"/>
      <c r="C552" s="47"/>
      <c r="D552" s="47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</row>
    <row r="553" spans="1:23" ht="13.2" x14ac:dyDescent="0.25">
      <c r="A553" s="122"/>
      <c r="B553" s="46"/>
      <c r="C553" s="47"/>
      <c r="D553" s="47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</row>
    <row r="554" spans="1:23" ht="13.2" x14ac:dyDescent="0.25">
      <c r="A554" s="122"/>
      <c r="B554" s="46"/>
      <c r="C554" s="47"/>
      <c r="D554" s="47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</row>
    <row r="555" spans="1:23" ht="13.2" x14ac:dyDescent="0.25">
      <c r="A555" s="122"/>
      <c r="B555" s="46"/>
      <c r="C555" s="47"/>
      <c r="D555" s="47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</row>
    <row r="556" spans="1:23" ht="13.2" x14ac:dyDescent="0.25">
      <c r="A556" s="122"/>
      <c r="B556" s="46"/>
      <c r="C556" s="47"/>
      <c r="D556" s="47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</row>
    <row r="557" spans="1:23" ht="13.2" x14ac:dyDescent="0.25">
      <c r="A557" s="122"/>
      <c r="B557" s="46"/>
      <c r="C557" s="47"/>
      <c r="D557" s="47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</row>
    <row r="558" spans="1:23" ht="13.2" x14ac:dyDescent="0.25">
      <c r="A558" s="122"/>
      <c r="B558" s="46"/>
      <c r="C558" s="47"/>
      <c r="D558" s="47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</row>
    <row r="559" spans="1:23" ht="13.2" x14ac:dyDescent="0.25">
      <c r="A559" s="122"/>
      <c r="B559" s="46"/>
      <c r="C559" s="47"/>
      <c r="D559" s="47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</row>
    <row r="560" spans="1:23" ht="13.2" x14ac:dyDescent="0.25">
      <c r="A560" s="122"/>
      <c r="B560" s="46"/>
      <c r="C560" s="47"/>
      <c r="D560" s="47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</row>
    <row r="561" spans="1:23" ht="13.2" x14ac:dyDescent="0.25">
      <c r="A561" s="122"/>
      <c r="B561" s="46"/>
      <c r="C561" s="47"/>
      <c r="D561" s="47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</row>
    <row r="562" spans="1:23" ht="13.2" x14ac:dyDescent="0.25">
      <c r="A562" s="122"/>
      <c r="B562" s="46"/>
      <c r="C562" s="47"/>
      <c r="D562" s="47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</row>
    <row r="563" spans="1:23" ht="13.2" x14ac:dyDescent="0.25">
      <c r="A563" s="122"/>
      <c r="B563" s="46"/>
      <c r="C563" s="47"/>
      <c r="D563" s="47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</row>
    <row r="564" spans="1:23" ht="13.2" x14ac:dyDescent="0.25">
      <c r="A564" s="122"/>
      <c r="B564" s="46"/>
      <c r="C564" s="47"/>
      <c r="D564" s="47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</row>
    <row r="565" spans="1:23" ht="13.2" x14ac:dyDescent="0.25">
      <c r="A565" s="122"/>
      <c r="B565" s="46"/>
      <c r="C565" s="47"/>
      <c r="D565" s="47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</row>
    <row r="566" spans="1:23" ht="13.2" x14ac:dyDescent="0.25">
      <c r="A566" s="122"/>
      <c r="B566" s="46"/>
      <c r="C566" s="47"/>
      <c r="D566" s="47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</row>
    <row r="567" spans="1:23" ht="13.2" x14ac:dyDescent="0.25">
      <c r="A567" s="122"/>
      <c r="B567" s="46"/>
      <c r="C567" s="47"/>
      <c r="D567" s="47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</row>
    <row r="568" spans="1:23" ht="13.2" x14ac:dyDescent="0.25">
      <c r="A568" s="122"/>
      <c r="B568" s="46"/>
      <c r="C568" s="47"/>
      <c r="D568" s="47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</row>
    <row r="569" spans="1:23" ht="13.2" x14ac:dyDescent="0.25">
      <c r="A569" s="122"/>
      <c r="B569" s="46"/>
      <c r="C569" s="47"/>
      <c r="D569" s="47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</row>
    <row r="570" spans="1:23" ht="13.2" x14ac:dyDescent="0.25">
      <c r="A570" s="122"/>
      <c r="B570" s="46"/>
      <c r="C570" s="47"/>
      <c r="D570" s="47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</row>
    <row r="571" spans="1:23" ht="13.2" x14ac:dyDescent="0.25">
      <c r="A571" s="122"/>
      <c r="B571" s="46"/>
      <c r="C571" s="47"/>
      <c r="D571" s="47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</row>
    <row r="572" spans="1:23" ht="13.2" x14ac:dyDescent="0.25">
      <c r="A572" s="122"/>
      <c r="B572" s="46"/>
      <c r="C572" s="47"/>
      <c r="D572" s="47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</row>
    <row r="573" spans="1:23" ht="13.2" x14ac:dyDescent="0.25">
      <c r="A573" s="122"/>
      <c r="B573" s="46"/>
      <c r="C573" s="47"/>
      <c r="D573" s="47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</row>
    <row r="574" spans="1:23" ht="13.2" x14ac:dyDescent="0.25">
      <c r="A574" s="122"/>
      <c r="B574" s="46"/>
      <c r="C574" s="47"/>
      <c r="D574" s="47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</row>
    <row r="575" spans="1:23" ht="13.2" x14ac:dyDescent="0.25">
      <c r="A575" s="122"/>
      <c r="B575" s="46"/>
      <c r="C575" s="47"/>
      <c r="D575" s="47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</row>
    <row r="576" spans="1:23" ht="13.2" x14ac:dyDescent="0.25">
      <c r="A576" s="122"/>
      <c r="B576" s="46"/>
      <c r="C576" s="47"/>
      <c r="D576" s="47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</row>
    <row r="577" spans="1:23" ht="13.2" x14ac:dyDescent="0.25">
      <c r="A577" s="122"/>
      <c r="B577" s="46"/>
      <c r="C577" s="47"/>
      <c r="D577" s="47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</row>
    <row r="578" spans="1:23" ht="13.2" x14ac:dyDescent="0.25">
      <c r="A578" s="122"/>
      <c r="B578" s="46"/>
      <c r="C578" s="47"/>
      <c r="D578" s="47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</row>
    <row r="579" spans="1:23" ht="13.2" x14ac:dyDescent="0.25">
      <c r="A579" s="122"/>
      <c r="B579" s="46"/>
      <c r="C579" s="47"/>
      <c r="D579" s="47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</row>
    <row r="580" spans="1:23" ht="13.2" x14ac:dyDescent="0.25">
      <c r="A580" s="122"/>
      <c r="B580" s="46"/>
      <c r="C580" s="47"/>
      <c r="D580" s="47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</row>
    <row r="581" spans="1:23" ht="13.2" x14ac:dyDescent="0.25">
      <c r="A581" s="122"/>
      <c r="B581" s="46"/>
      <c r="C581" s="47"/>
      <c r="D581" s="47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</row>
    <row r="582" spans="1:23" ht="13.2" x14ac:dyDescent="0.25">
      <c r="A582" s="122"/>
      <c r="B582" s="46"/>
      <c r="C582" s="47"/>
      <c r="D582" s="47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</row>
    <row r="583" spans="1:23" ht="13.2" x14ac:dyDescent="0.25">
      <c r="A583" s="122"/>
      <c r="B583" s="46"/>
      <c r="C583" s="47"/>
      <c r="D583" s="47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</row>
    <row r="584" spans="1:23" ht="13.2" x14ac:dyDescent="0.25">
      <c r="A584" s="122"/>
      <c r="B584" s="46"/>
      <c r="C584" s="47"/>
      <c r="D584" s="47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</row>
    <row r="585" spans="1:23" ht="13.2" x14ac:dyDescent="0.25">
      <c r="A585" s="122"/>
      <c r="B585" s="46"/>
      <c r="C585" s="47"/>
      <c r="D585" s="47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</row>
    <row r="586" spans="1:23" ht="13.2" x14ac:dyDescent="0.25">
      <c r="A586" s="122"/>
      <c r="B586" s="46"/>
      <c r="C586" s="47"/>
      <c r="D586" s="47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</row>
    <row r="587" spans="1:23" ht="13.2" x14ac:dyDescent="0.25">
      <c r="A587" s="122"/>
      <c r="B587" s="46"/>
      <c r="C587" s="47"/>
      <c r="D587" s="47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</row>
    <row r="588" spans="1:23" ht="13.2" x14ac:dyDescent="0.25">
      <c r="A588" s="122"/>
      <c r="B588" s="46"/>
      <c r="C588" s="47"/>
      <c r="D588" s="47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</row>
    <row r="589" spans="1:23" ht="13.2" x14ac:dyDescent="0.25">
      <c r="A589" s="122"/>
      <c r="B589" s="46"/>
      <c r="C589" s="47"/>
      <c r="D589" s="47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</row>
    <row r="590" spans="1:23" ht="13.2" x14ac:dyDescent="0.25">
      <c r="A590" s="122"/>
      <c r="B590" s="46"/>
      <c r="C590" s="47"/>
      <c r="D590" s="47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</row>
    <row r="591" spans="1:23" ht="13.2" x14ac:dyDescent="0.25">
      <c r="A591" s="122"/>
      <c r="B591" s="46"/>
      <c r="C591" s="47"/>
      <c r="D591" s="47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</row>
    <row r="592" spans="1:23" ht="13.2" x14ac:dyDescent="0.25">
      <c r="A592" s="122"/>
      <c r="B592" s="46"/>
      <c r="C592" s="47"/>
      <c r="D592" s="47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</row>
    <row r="593" spans="1:23" ht="13.2" x14ac:dyDescent="0.25">
      <c r="A593" s="122"/>
      <c r="B593" s="46"/>
      <c r="C593" s="47"/>
      <c r="D593" s="47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</row>
    <row r="594" spans="1:23" ht="13.2" x14ac:dyDescent="0.25">
      <c r="A594" s="122"/>
      <c r="B594" s="46"/>
      <c r="C594" s="47"/>
      <c r="D594" s="47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</row>
    <row r="595" spans="1:23" ht="13.2" x14ac:dyDescent="0.25">
      <c r="A595" s="122"/>
      <c r="B595" s="46"/>
      <c r="C595" s="47"/>
      <c r="D595" s="47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</row>
    <row r="596" spans="1:23" ht="13.2" x14ac:dyDescent="0.25">
      <c r="A596" s="122"/>
      <c r="B596" s="46"/>
      <c r="C596" s="47"/>
      <c r="D596" s="47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</row>
    <row r="597" spans="1:23" ht="13.2" x14ac:dyDescent="0.25">
      <c r="A597" s="122"/>
      <c r="B597" s="46"/>
      <c r="C597" s="47"/>
      <c r="D597" s="47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</row>
    <row r="598" spans="1:23" ht="13.2" x14ac:dyDescent="0.25">
      <c r="A598" s="122"/>
      <c r="B598" s="46"/>
      <c r="C598" s="47"/>
      <c r="D598" s="47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</row>
    <row r="599" spans="1:23" ht="13.2" x14ac:dyDescent="0.25">
      <c r="A599" s="122"/>
      <c r="B599" s="46"/>
      <c r="C599" s="47"/>
      <c r="D599" s="47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</row>
    <row r="600" spans="1:23" ht="13.2" x14ac:dyDescent="0.25">
      <c r="A600" s="122"/>
      <c r="B600" s="46"/>
      <c r="C600" s="47"/>
      <c r="D600" s="47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</row>
    <row r="601" spans="1:23" ht="13.2" x14ac:dyDescent="0.25">
      <c r="A601" s="122"/>
      <c r="B601" s="46"/>
      <c r="C601" s="47"/>
      <c r="D601" s="47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</row>
    <row r="602" spans="1:23" ht="13.2" x14ac:dyDescent="0.25">
      <c r="A602" s="122"/>
      <c r="B602" s="46"/>
      <c r="C602" s="47"/>
      <c r="D602" s="47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</row>
    <row r="603" spans="1:23" ht="13.2" x14ac:dyDescent="0.25">
      <c r="A603" s="122"/>
      <c r="B603" s="46"/>
      <c r="C603" s="47"/>
      <c r="D603" s="47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</row>
    <row r="604" spans="1:23" ht="13.2" x14ac:dyDescent="0.25">
      <c r="A604" s="122"/>
      <c r="B604" s="46"/>
      <c r="C604" s="47"/>
      <c r="D604" s="47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</row>
    <row r="605" spans="1:23" ht="13.2" x14ac:dyDescent="0.25">
      <c r="A605" s="122"/>
      <c r="B605" s="46"/>
      <c r="C605" s="47"/>
      <c r="D605" s="47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</row>
    <row r="606" spans="1:23" ht="13.2" x14ac:dyDescent="0.25">
      <c r="A606" s="122"/>
      <c r="B606" s="46"/>
      <c r="C606" s="47"/>
      <c r="D606" s="47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</row>
    <row r="607" spans="1:23" ht="13.2" x14ac:dyDescent="0.25">
      <c r="A607" s="122"/>
      <c r="B607" s="46"/>
      <c r="C607" s="47"/>
      <c r="D607" s="47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</row>
    <row r="608" spans="1:23" ht="13.2" x14ac:dyDescent="0.25">
      <c r="A608" s="122"/>
      <c r="B608" s="46"/>
      <c r="C608" s="47"/>
      <c r="D608" s="47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</row>
    <row r="609" spans="1:23" ht="13.2" x14ac:dyDescent="0.25">
      <c r="A609" s="122"/>
      <c r="B609" s="46"/>
      <c r="C609" s="47"/>
      <c r="D609" s="47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</row>
    <row r="610" spans="1:23" ht="13.2" x14ac:dyDescent="0.25">
      <c r="A610" s="122"/>
      <c r="B610" s="46"/>
      <c r="C610" s="47"/>
      <c r="D610" s="47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</row>
    <row r="611" spans="1:23" ht="13.2" x14ac:dyDescent="0.25">
      <c r="A611" s="122"/>
      <c r="B611" s="46"/>
      <c r="C611" s="47"/>
      <c r="D611" s="47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</row>
    <row r="612" spans="1:23" ht="13.2" x14ac:dyDescent="0.25">
      <c r="A612" s="122"/>
      <c r="B612" s="46"/>
      <c r="C612" s="47"/>
      <c r="D612" s="47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</row>
    <row r="613" spans="1:23" ht="13.2" x14ac:dyDescent="0.25">
      <c r="A613" s="122"/>
      <c r="B613" s="46"/>
      <c r="C613" s="47"/>
      <c r="D613" s="47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</row>
    <row r="614" spans="1:23" ht="13.2" x14ac:dyDescent="0.25">
      <c r="A614" s="122"/>
      <c r="B614" s="46"/>
      <c r="C614" s="47"/>
      <c r="D614" s="47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</row>
    <row r="615" spans="1:23" ht="13.2" x14ac:dyDescent="0.25">
      <c r="A615" s="122"/>
      <c r="B615" s="46"/>
      <c r="C615" s="47"/>
      <c r="D615" s="47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</row>
    <row r="616" spans="1:23" ht="13.2" x14ac:dyDescent="0.25">
      <c r="A616" s="122"/>
      <c r="B616" s="46"/>
      <c r="C616" s="47"/>
      <c r="D616" s="47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</row>
    <row r="617" spans="1:23" ht="13.2" x14ac:dyDescent="0.25">
      <c r="A617" s="122"/>
      <c r="B617" s="46"/>
      <c r="C617" s="47"/>
      <c r="D617" s="47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</row>
    <row r="618" spans="1:23" ht="13.2" x14ac:dyDescent="0.25">
      <c r="A618" s="122"/>
      <c r="B618" s="46"/>
      <c r="C618" s="47"/>
      <c r="D618" s="47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</row>
    <row r="619" spans="1:23" ht="13.2" x14ac:dyDescent="0.25">
      <c r="A619" s="122"/>
      <c r="B619" s="46"/>
      <c r="C619" s="47"/>
      <c r="D619" s="47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</row>
    <row r="620" spans="1:23" ht="13.2" x14ac:dyDescent="0.25">
      <c r="A620" s="122"/>
      <c r="B620" s="46"/>
      <c r="C620" s="47"/>
      <c r="D620" s="47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</row>
    <row r="621" spans="1:23" ht="13.2" x14ac:dyDescent="0.25">
      <c r="A621" s="122"/>
      <c r="B621" s="46"/>
      <c r="C621" s="47"/>
      <c r="D621" s="47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</row>
    <row r="622" spans="1:23" ht="13.2" x14ac:dyDescent="0.25">
      <c r="A622" s="122"/>
      <c r="B622" s="46"/>
      <c r="C622" s="47"/>
      <c r="D622" s="47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</row>
    <row r="623" spans="1:23" ht="13.2" x14ac:dyDescent="0.25">
      <c r="A623" s="122"/>
      <c r="B623" s="46"/>
      <c r="C623" s="47"/>
      <c r="D623" s="47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</row>
    <row r="624" spans="1:23" ht="13.2" x14ac:dyDescent="0.25">
      <c r="A624" s="122"/>
      <c r="B624" s="46"/>
      <c r="C624" s="47"/>
      <c r="D624" s="47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</row>
    <row r="625" spans="1:23" ht="13.2" x14ac:dyDescent="0.25">
      <c r="A625" s="122"/>
      <c r="B625" s="46"/>
      <c r="C625" s="47"/>
      <c r="D625" s="47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</row>
    <row r="626" spans="1:23" ht="13.2" x14ac:dyDescent="0.25">
      <c r="A626" s="122"/>
      <c r="B626" s="46"/>
      <c r="C626" s="47"/>
      <c r="D626" s="47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</row>
    <row r="627" spans="1:23" ht="13.2" x14ac:dyDescent="0.25">
      <c r="A627" s="122"/>
      <c r="B627" s="46"/>
      <c r="C627" s="47"/>
      <c r="D627" s="47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</row>
    <row r="628" spans="1:23" ht="13.2" x14ac:dyDescent="0.25">
      <c r="A628" s="122"/>
      <c r="B628" s="46"/>
      <c r="C628" s="47"/>
      <c r="D628" s="47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</row>
    <row r="629" spans="1:23" ht="13.2" x14ac:dyDescent="0.25">
      <c r="A629" s="122"/>
      <c r="B629" s="46"/>
      <c r="C629" s="47"/>
      <c r="D629" s="47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</row>
    <row r="630" spans="1:23" ht="13.2" x14ac:dyDescent="0.25">
      <c r="A630" s="122"/>
      <c r="B630" s="46"/>
      <c r="C630" s="47"/>
      <c r="D630" s="47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</row>
    <row r="631" spans="1:23" ht="13.2" x14ac:dyDescent="0.25">
      <c r="A631" s="122"/>
      <c r="B631" s="46"/>
      <c r="C631" s="47"/>
      <c r="D631" s="47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</row>
    <row r="632" spans="1:23" ht="13.2" x14ac:dyDescent="0.25">
      <c r="A632" s="122"/>
      <c r="B632" s="46"/>
      <c r="C632" s="47"/>
      <c r="D632" s="47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</row>
    <row r="633" spans="1:23" ht="13.2" x14ac:dyDescent="0.25">
      <c r="A633" s="122"/>
      <c r="B633" s="46"/>
      <c r="C633" s="47"/>
      <c r="D633" s="47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</row>
    <row r="634" spans="1:23" ht="13.2" x14ac:dyDescent="0.25">
      <c r="A634" s="122"/>
      <c r="B634" s="46"/>
      <c r="C634" s="47"/>
      <c r="D634" s="47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</row>
    <row r="635" spans="1:23" ht="13.2" x14ac:dyDescent="0.25">
      <c r="A635" s="122"/>
      <c r="B635" s="46"/>
      <c r="C635" s="47"/>
      <c r="D635" s="47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</row>
    <row r="636" spans="1:23" ht="13.2" x14ac:dyDescent="0.25">
      <c r="A636" s="122"/>
      <c r="B636" s="46"/>
      <c r="C636" s="47"/>
      <c r="D636" s="47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</row>
    <row r="637" spans="1:23" ht="13.2" x14ac:dyDescent="0.25">
      <c r="A637" s="122"/>
      <c r="B637" s="46"/>
      <c r="C637" s="47"/>
      <c r="D637" s="47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</row>
    <row r="638" spans="1:23" ht="13.2" x14ac:dyDescent="0.25">
      <c r="A638" s="122"/>
      <c r="B638" s="46"/>
      <c r="C638" s="47"/>
      <c r="D638" s="47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</row>
    <row r="639" spans="1:23" ht="13.2" x14ac:dyDescent="0.25">
      <c r="A639" s="122"/>
      <c r="B639" s="46"/>
      <c r="C639" s="47"/>
      <c r="D639" s="47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</row>
    <row r="640" spans="1:23" ht="13.2" x14ac:dyDescent="0.25">
      <c r="A640" s="122"/>
      <c r="B640" s="46"/>
      <c r="C640" s="47"/>
      <c r="D640" s="47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</row>
    <row r="641" spans="1:23" ht="13.2" x14ac:dyDescent="0.25">
      <c r="A641" s="122"/>
      <c r="B641" s="46"/>
      <c r="C641" s="47"/>
      <c r="D641" s="47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</row>
    <row r="642" spans="1:23" ht="13.2" x14ac:dyDescent="0.25">
      <c r="A642" s="122"/>
      <c r="B642" s="46"/>
      <c r="C642" s="47"/>
      <c r="D642" s="47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</row>
    <row r="643" spans="1:23" ht="13.2" x14ac:dyDescent="0.25">
      <c r="A643" s="122"/>
      <c r="B643" s="46"/>
      <c r="C643" s="47"/>
      <c r="D643" s="47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</row>
    <row r="644" spans="1:23" ht="13.2" x14ac:dyDescent="0.25">
      <c r="A644" s="122"/>
      <c r="B644" s="46"/>
      <c r="C644" s="47"/>
      <c r="D644" s="47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</row>
    <row r="645" spans="1:23" ht="13.2" x14ac:dyDescent="0.25">
      <c r="A645" s="122"/>
      <c r="B645" s="46"/>
      <c r="C645" s="47"/>
      <c r="D645" s="47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</row>
    <row r="646" spans="1:23" ht="13.2" x14ac:dyDescent="0.25">
      <c r="A646" s="122"/>
      <c r="B646" s="46"/>
      <c r="C646" s="47"/>
      <c r="D646" s="47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</row>
    <row r="647" spans="1:23" ht="13.2" x14ac:dyDescent="0.25">
      <c r="A647" s="122"/>
      <c r="B647" s="46"/>
      <c r="C647" s="47"/>
      <c r="D647" s="47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</row>
    <row r="648" spans="1:23" ht="13.2" x14ac:dyDescent="0.25">
      <c r="A648" s="122"/>
      <c r="B648" s="46"/>
      <c r="C648" s="47"/>
      <c r="D648" s="47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</row>
    <row r="649" spans="1:23" ht="13.2" x14ac:dyDescent="0.25">
      <c r="A649" s="122"/>
      <c r="B649" s="46"/>
      <c r="C649" s="47"/>
      <c r="D649" s="47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</row>
    <row r="650" spans="1:23" ht="13.2" x14ac:dyDescent="0.25">
      <c r="A650" s="122"/>
      <c r="B650" s="46"/>
      <c r="C650" s="47"/>
      <c r="D650" s="47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</row>
    <row r="651" spans="1:23" ht="13.2" x14ac:dyDescent="0.25">
      <c r="A651" s="122"/>
      <c r="B651" s="46"/>
      <c r="C651" s="47"/>
      <c r="D651" s="47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</row>
    <row r="652" spans="1:23" ht="13.2" x14ac:dyDescent="0.25">
      <c r="A652" s="122"/>
      <c r="B652" s="46"/>
      <c r="C652" s="47"/>
      <c r="D652" s="47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</row>
    <row r="653" spans="1:23" ht="13.2" x14ac:dyDescent="0.25">
      <c r="A653" s="122"/>
      <c r="B653" s="46"/>
      <c r="C653" s="47"/>
      <c r="D653" s="47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</row>
    <row r="654" spans="1:23" ht="13.2" x14ac:dyDescent="0.25">
      <c r="A654" s="122"/>
      <c r="B654" s="46"/>
      <c r="C654" s="47"/>
      <c r="D654" s="47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</row>
    <row r="655" spans="1:23" ht="13.2" x14ac:dyDescent="0.25">
      <c r="A655" s="122"/>
      <c r="B655" s="46"/>
      <c r="C655" s="47"/>
      <c r="D655" s="47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</row>
    <row r="656" spans="1:23" ht="13.2" x14ac:dyDescent="0.25">
      <c r="A656" s="122"/>
      <c r="B656" s="46"/>
      <c r="C656" s="47"/>
      <c r="D656" s="47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</row>
    <row r="657" spans="1:23" ht="13.2" x14ac:dyDescent="0.25">
      <c r="A657" s="122"/>
      <c r="B657" s="46"/>
      <c r="C657" s="47"/>
      <c r="D657" s="47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</row>
    <row r="658" spans="1:23" ht="13.2" x14ac:dyDescent="0.25">
      <c r="A658" s="122"/>
      <c r="B658" s="46"/>
      <c r="C658" s="47"/>
      <c r="D658" s="47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</row>
    <row r="659" spans="1:23" ht="13.2" x14ac:dyDescent="0.25">
      <c r="A659" s="122"/>
      <c r="B659" s="46"/>
      <c r="C659" s="47"/>
      <c r="D659" s="47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</row>
    <row r="660" spans="1:23" ht="13.2" x14ac:dyDescent="0.25">
      <c r="A660" s="122"/>
      <c r="B660" s="46"/>
      <c r="C660" s="47"/>
      <c r="D660" s="47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</row>
    <row r="661" spans="1:23" ht="13.2" x14ac:dyDescent="0.25">
      <c r="A661" s="122"/>
      <c r="B661" s="46"/>
      <c r="C661" s="47"/>
      <c r="D661" s="47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</row>
    <row r="662" spans="1:23" ht="13.2" x14ac:dyDescent="0.25">
      <c r="A662" s="122"/>
      <c r="B662" s="46"/>
      <c r="C662" s="47"/>
      <c r="D662" s="47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</row>
    <row r="663" spans="1:23" ht="13.2" x14ac:dyDescent="0.25">
      <c r="A663" s="122"/>
      <c r="B663" s="46"/>
      <c r="C663" s="47"/>
      <c r="D663" s="47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</row>
    <row r="664" spans="1:23" ht="13.2" x14ac:dyDescent="0.25">
      <c r="A664" s="122"/>
      <c r="B664" s="46"/>
      <c r="C664" s="47"/>
      <c r="D664" s="47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</row>
    <row r="665" spans="1:23" ht="13.2" x14ac:dyDescent="0.25">
      <c r="A665" s="122"/>
      <c r="B665" s="46"/>
      <c r="C665" s="47"/>
      <c r="D665" s="47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</row>
    <row r="666" spans="1:23" ht="13.2" x14ac:dyDescent="0.25">
      <c r="A666" s="122"/>
      <c r="B666" s="46"/>
      <c r="C666" s="47"/>
      <c r="D666" s="47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</row>
    <row r="667" spans="1:23" ht="13.2" x14ac:dyDescent="0.25">
      <c r="A667" s="122"/>
      <c r="B667" s="46"/>
      <c r="C667" s="47"/>
      <c r="D667" s="47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</row>
    <row r="668" spans="1:23" ht="13.2" x14ac:dyDescent="0.25">
      <c r="A668" s="122"/>
      <c r="B668" s="46"/>
      <c r="C668" s="47"/>
      <c r="D668" s="47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</row>
    <row r="669" spans="1:23" ht="13.2" x14ac:dyDescent="0.25">
      <c r="A669" s="122"/>
      <c r="B669" s="46"/>
      <c r="C669" s="47"/>
      <c r="D669" s="47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</row>
    <row r="670" spans="1:23" ht="13.2" x14ac:dyDescent="0.25">
      <c r="A670" s="122"/>
      <c r="B670" s="46"/>
      <c r="C670" s="47"/>
      <c r="D670" s="47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</row>
    <row r="671" spans="1:23" ht="13.2" x14ac:dyDescent="0.25">
      <c r="A671" s="122"/>
      <c r="B671" s="46"/>
      <c r="C671" s="47"/>
      <c r="D671" s="47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</row>
    <row r="672" spans="1:23" ht="13.2" x14ac:dyDescent="0.25">
      <c r="A672" s="122"/>
      <c r="B672" s="46"/>
      <c r="C672" s="47"/>
      <c r="D672" s="47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</row>
    <row r="673" spans="1:23" ht="13.2" x14ac:dyDescent="0.25">
      <c r="A673" s="122"/>
      <c r="B673" s="46"/>
      <c r="C673" s="47"/>
      <c r="D673" s="47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</row>
    <row r="674" spans="1:23" ht="13.2" x14ac:dyDescent="0.25">
      <c r="A674" s="122"/>
      <c r="B674" s="46"/>
      <c r="C674" s="47"/>
      <c r="D674" s="47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</row>
    <row r="675" spans="1:23" ht="13.2" x14ac:dyDescent="0.25">
      <c r="A675" s="122"/>
      <c r="B675" s="46"/>
      <c r="C675" s="47"/>
      <c r="D675" s="47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</row>
    <row r="676" spans="1:23" ht="13.2" x14ac:dyDescent="0.25">
      <c r="A676" s="122"/>
      <c r="B676" s="46"/>
      <c r="C676" s="47"/>
      <c r="D676" s="47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</row>
    <row r="677" spans="1:23" ht="13.2" x14ac:dyDescent="0.25">
      <c r="A677" s="122"/>
      <c r="B677" s="46"/>
      <c r="C677" s="47"/>
      <c r="D677" s="47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</row>
    <row r="678" spans="1:23" ht="13.2" x14ac:dyDescent="0.25">
      <c r="A678" s="122"/>
      <c r="B678" s="46"/>
      <c r="C678" s="47"/>
      <c r="D678" s="47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</row>
    <row r="679" spans="1:23" ht="13.2" x14ac:dyDescent="0.25">
      <c r="A679" s="122"/>
      <c r="B679" s="46"/>
      <c r="C679" s="47"/>
      <c r="D679" s="47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</row>
    <row r="680" spans="1:23" ht="13.2" x14ac:dyDescent="0.25">
      <c r="A680" s="122"/>
      <c r="B680" s="46"/>
      <c r="C680" s="47"/>
      <c r="D680" s="47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</row>
    <row r="681" spans="1:23" ht="13.2" x14ac:dyDescent="0.25">
      <c r="A681" s="122"/>
      <c r="B681" s="46"/>
      <c r="C681" s="47"/>
      <c r="D681" s="47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</row>
    <row r="682" spans="1:23" ht="13.2" x14ac:dyDescent="0.25">
      <c r="A682" s="122"/>
      <c r="B682" s="46"/>
      <c r="C682" s="47"/>
      <c r="D682" s="47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</row>
    <row r="683" spans="1:23" ht="13.2" x14ac:dyDescent="0.25">
      <c r="A683" s="122"/>
      <c r="B683" s="46"/>
      <c r="C683" s="47"/>
      <c r="D683" s="47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</row>
    <row r="684" spans="1:23" ht="13.2" x14ac:dyDescent="0.25">
      <c r="A684" s="122"/>
      <c r="B684" s="46"/>
      <c r="C684" s="47"/>
      <c r="D684" s="47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</row>
    <row r="685" spans="1:23" ht="13.2" x14ac:dyDescent="0.25">
      <c r="A685" s="122"/>
      <c r="B685" s="46"/>
      <c r="C685" s="47"/>
      <c r="D685" s="47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</row>
    <row r="686" spans="1:23" ht="13.2" x14ac:dyDescent="0.25">
      <c r="A686" s="122"/>
      <c r="B686" s="46"/>
      <c r="C686" s="47"/>
      <c r="D686" s="47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</row>
    <row r="687" spans="1:23" ht="13.2" x14ac:dyDescent="0.25">
      <c r="A687" s="122"/>
      <c r="B687" s="46"/>
      <c r="C687" s="47"/>
      <c r="D687" s="47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</row>
    <row r="688" spans="1:23" ht="13.2" x14ac:dyDescent="0.25">
      <c r="A688" s="122"/>
      <c r="B688" s="46"/>
      <c r="C688" s="47"/>
      <c r="D688" s="47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</row>
    <row r="689" spans="1:23" ht="13.2" x14ac:dyDescent="0.25">
      <c r="A689" s="122"/>
      <c r="B689" s="46"/>
      <c r="C689" s="47"/>
      <c r="D689" s="47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</row>
    <row r="690" spans="1:23" ht="13.2" x14ac:dyDescent="0.25">
      <c r="A690" s="122"/>
      <c r="B690" s="46"/>
      <c r="C690" s="47"/>
      <c r="D690" s="47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</row>
    <row r="691" spans="1:23" ht="13.2" x14ac:dyDescent="0.25">
      <c r="A691" s="122"/>
      <c r="B691" s="46"/>
      <c r="C691" s="47"/>
      <c r="D691" s="47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</row>
    <row r="692" spans="1:23" ht="13.2" x14ac:dyDescent="0.25">
      <c r="A692" s="122"/>
      <c r="B692" s="46"/>
      <c r="C692" s="47"/>
      <c r="D692" s="47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</row>
    <row r="693" spans="1:23" ht="13.2" x14ac:dyDescent="0.25">
      <c r="A693" s="122"/>
      <c r="B693" s="46"/>
      <c r="C693" s="47"/>
      <c r="D693" s="47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</row>
    <row r="694" spans="1:23" ht="13.2" x14ac:dyDescent="0.25">
      <c r="A694" s="122"/>
      <c r="B694" s="46"/>
      <c r="C694" s="47"/>
      <c r="D694" s="47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</row>
    <row r="695" spans="1:23" ht="13.2" x14ac:dyDescent="0.25">
      <c r="A695" s="122"/>
      <c r="B695" s="46"/>
      <c r="C695" s="47"/>
      <c r="D695" s="47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</row>
    <row r="696" spans="1:23" ht="13.2" x14ac:dyDescent="0.25">
      <c r="A696" s="122"/>
      <c r="B696" s="46"/>
      <c r="C696" s="47"/>
      <c r="D696" s="47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</row>
    <row r="697" spans="1:23" ht="13.2" x14ac:dyDescent="0.25">
      <c r="A697" s="122"/>
      <c r="B697" s="46"/>
      <c r="C697" s="47"/>
      <c r="D697" s="47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</row>
    <row r="698" spans="1:23" ht="13.2" x14ac:dyDescent="0.25">
      <c r="A698" s="122"/>
      <c r="B698" s="46"/>
      <c r="C698" s="47"/>
      <c r="D698" s="47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</row>
    <row r="699" spans="1:23" ht="13.2" x14ac:dyDescent="0.25">
      <c r="A699" s="122"/>
      <c r="B699" s="46"/>
      <c r="C699" s="47"/>
      <c r="D699" s="47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</row>
    <row r="700" spans="1:23" ht="13.2" x14ac:dyDescent="0.25">
      <c r="A700" s="122"/>
      <c r="B700" s="46"/>
      <c r="C700" s="47"/>
      <c r="D700" s="47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</row>
    <row r="701" spans="1:23" ht="13.2" x14ac:dyDescent="0.25">
      <c r="A701" s="122"/>
      <c r="B701" s="46"/>
      <c r="C701" s="47"/>
      <c r="D701" s="47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</row>
    <row r="702" spans="1:23" ht="13.2" x14ac:dyDescent="0.25">
      <c r="A702" s="122"/>
      <c r="B702" s="46"/>
      <c r="C702" s="47"/>
      <c r="D702" s="47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</row>
    <row r="703" spans="1:23" ht="13.2" x14ac:dyDescent="0.25">
      <c r="A703" s="122"/>
      <c r="B703" s="46"/>
      <c r="C703" s="47"/>
      <c r="D703" s="47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</row>
    <row r="704" spans="1:23" ht="13.2" x14ac:dyDescent="0.25">
      <c r="A704" s="122"/>
      <c r="B704" s="46"/>
      <c r="C704" s="47"/>
      <c r="D704" s="47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</row>
    <row r="705" spans="1:23" ht="13.2" x14ac:dyDescent="0.25">
      <c r="A705" s="122"/>
      <c r="B705" s="46"/>
      <c r="C705" s="47"/>
      <c r="D705" s="47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</row>
    <row r="706" spans="1:23" ht="13.2" x14ac:dyDescent="0.25">
      <c r="A706" s="122"/>
      <c r="B706" s="46"/>
      <c r="C706" s="47"/>
      <c r="D706" s="47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</row>
    <row r="707" spans="1:23" ht="13.2" x14ac:dyDescent="0.25">
      <c r="A707" s="122"/>
      <c r="B707" s="46"/>
      <c r="C707" s="47"/>
      <c r="D707" s="47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</row>
    <row r="708" spans="1:23" ht="13.2" x14ac:dyDescent="0.25">
      <c r="A708" s="122"/>
      <c r="B708" s="46"/>
      <c r="C708" s="47"/>
      <c r="D708" s="47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</row>
    <row r="709" spans="1:23" ht="13.2" x14ac:dyDescent="0.25">
      <c r="A709" s="122"/>
      <c r="B709" s="46"/>
      <c r="C709" s="47"/>
      <c r="D709" s="47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</row>
    <row r="710" spans="1:23" ht="13.2" x14ac:dyDescent="0.25">
      <c r="A710" s="122"/>
      <c r="B710" s="46"/>
      <c r="C710" s="47"/>
      <c r="D710" s="47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</row>
    <row r="711" spans="1:23" ht="13.2" x14ac:dyDescent="0.25">
      <c r="A711" s="122"/>
      <c r="B711" s="46"/>
      <c r="C711" s="47"/>
      <c r="D711" s="47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</row>
    <row r="712" spans="1:23" ht="13.2" x14ac:dyDescent="0.25">
      <c r="A712" s="122"/>
      <c r="B712" s="46"/>
      <c r="C712" s="47"/>
      <c r="D712" s="47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</row>
    <row r="713" spans="1:23" ht="13.2" x14ac:dyDescent="0.25">
      <c r="A713" s="122"/>
      <c r="B713" s="46"/>
      <c r="C713" s="47"/>
      <c r="D713" s="47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</row>
    <row r="714" spans="1:23" ht="13.2" x14ac:dyDescent="0.25">
      <c r="A714" s="122"/>
      <c r="B714" s="46"/>
      <c r="C714" s="47"/>
      <c r="D714" s="47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</row>
    <row r="715" spans="1:23" ht="13.2" x14ac:dyDescent="0.25">
      <c r="A715" s="122"/>
      <c r="B715" s="46"/>
      <c r="C715" s="47"/>
      <c r="D715" s="47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</row>
    <row r="716" spans="1:23" ht="13.2" x14ac:dyDescent="0.25">
      <c r="A716" s="122"/>
      <c r="B716" s="46"/>
      <c r="C716" s="47"/>
      <c r="D716" s="47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</row>
    <row r="717" spans="1:23" ht="13.2" x14ac:dyDescent="0.25">
      <c r="A717" s="122"/>
      <c r="B717" s="46"/>
      <c r="C717" s="47"/>
      <c r="D717" s="47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</row>
    <row r="718" spans="1:23" ht="13.2" x14ac:dyDescent="0.25">
      <c r="A718" s="122"/>
      <c r="B718" s="46"/>
      <c r="C718" s="47"/>
      <c r="D718" s="47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</row>
    <row r="719" spans="1:23" ht="13.2" x14ac:dyDescent="0.25">
      <c r="A719" s="122"/>
      <c r="B719" s="46"/>
      <c r="C719" s="47"/>
      <c r="D719" s="47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</row>
    <row r="720" spans="1:23" ht="13.2" x14ac:dyDescent="0.25">
      <c r="A720" s="122"/>
      <c r="B720" s="46"/>
      <c r="C720" s="47"/>
      <c r="D720" s="47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</row>
    <row r="721" spans="1:23" ht="13.2" x14ac:dyDescent="0.25">
      <c r="A721" s="122"/>
      <c r="B721" s="46"/>
      <c r="C721" s="47"/>
      <c r="D721" s="47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</row>
    <row r="722" spans="1:23" ht="13.2" x14ac:dyDescent="0.25">
      <c r="A722" s="122"/>
      <c r="B722" s="46"/>
      <c r="C722" s="47"/>
      <c r="D722" s="47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</row>
    <row r="723" spans="1:23" ht="13.2" x14ac:dyDescent="0.25">
      <c r="A723" s="122"/>
      <c r="B723" s="46"/>
      <c r="C723" s="47"/>
      <c r="D723" s="47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</row>
    <row r="724" spans="1:23" ht="13.2" x14ac:dyDescent="0.25">
      <c r="A724" s="122"/>
      <c r="B724" s="46"/>
      <c r="C724" s="47"/>
      <c r="D724" s="47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</row>
    <row r="725" spans="1:23" ht="13.2" x14ac:dyDescent="0.25">
      <c r="A725" s="122"/>
      <c r="B725" s="46"/>
      <c r="C725" s="47"/>
      <c r="D725" s="47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</row>
    <row r="726" spans="1:23" ht="13.2" x14ac:dyDescent="0.25">
      <c r="A726" s="122"/>
      <c r="B726" s="46"/>
      <c r="C726" s="47"/>
      <c r="D726" s="47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</row>
    <row r="727" spans="1:23" ht="13.2" x14ac:dyDescent="0.25">
      <c r="A727" s="122"/>
      <c r="B727" s="46"/>
      <c r="C727" s="47"/>
      <c r="D727" s="47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</row>
    <row r="728" spans="1:23" ht="13.2" x14ac:dyDescent="0.25">
      <c r="A728" s="122"/>
      <c r="B728" s="46"/>
      <c r="C728" s="47"/>
      <c r="D728" s="47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</row>
    <row r="729" spans="1:23" ht="13.2" x14ac:dyDescent="0.25">
      <c r="A729" s="122"/>
      <c r="B729" s="46"/>
      <c r="C729" s="47"/>
      <c r="D729" s="47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</row>
    <row r="730" spans="1:23" ht="13.2" x14ac:dyDescent="0.25">
      <c r="A730" s="122"/>
      <c r="B730" s="46"/>
      <c r="C730" s="47"/>
      <c r="D730" s="47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</row>
    <row r="731" spans="1:23" ht="13.2" x14ac:dyDescent="0.25">
      <c r="A731" s="122"/>
      <c r="B731" s="46"/>
      <c r="C731" s="47"/>
      <c r="D731" s="47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</row>
    <row r="732" spans="1:23" ht="13.2" x14ac:dyDescent="0.25">
      <c r="A732" s="122"/>
      <c r="B732" s="46"/>
      <c r="C732" s="47"/>
      <c r="D732" s="47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</row>
    <row r="733" spans="1:23" ht="13.2" x14ac:dyDescent="0.25">
      <c r="A733" s="122"/>
      <c r="B733" s="46"/>
      <c r="C733" s="47"/>
      <c r="D733" s="47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</row>
    <row r="734" spans="1:23" ht="13.2" x14ac:dyDescent="0.25">
      <c r="A734" s="122"/>
      <c r="B734" s="46"/>
      <c r="C734" s="47"/>
      <c r="D734" s="47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</row>
    <row r="735" spans="1:23" ht="13.2" x14ac:dyDescent="0.25">
      <c r="A735" s="122"/>
      <c r="B735" s="46"/>
      <c r="C735" s="47"/>
      <c r="D735" s="47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</row>
    <row r="736" spans="1:23" ht="13.2" x14ac:dyDescent="0.25">
      <c r="A736" s="122"/>
      <c r="B736" s="46"/>
      <c r="C736" s="47"/>
      <c r="D736" s="47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</row>
    <row r="737" spans="1:23" ht="13.2" x14ac:dyDescent="0.25">
      <c r="A737" s="122"/>
      <c r="B737" s="46"/>
      <c r="C737" s="47"/>
      <c r="D737" s="47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</row>
    <row r="738" spans="1:23" ht="13.2" x14ac:dyDescent="0.25">
      <c r="A738" s="122"/>
      <c r="B738" s="46"/>
      <c r="C738" s="47"/>
      <c r="D738" s="47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</row>
    <row r="739" spans="1:23" ht="13.2" x14ac:dyDescent="0.25">
      <c r="A739" s="122"/>
      <c r="B739" s="46"/>
      <c r="C739" s="47"/>
      <c r="D739" s="47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</row>
    <row r="740" spans="1:23" ht="13.2" x14ac:dyDescent="0.25">
      <c r="A740" s="122"/>
      <c r="B740" s="46"/>
      <c r="C740" s="47"/>
      <c r="D740" s="47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</row>
    <row r="741" spans="1:23" ht="13.2" x14ac:dyDescent="0.25">
      <c r="A741" s="122"/>
      <c r="B741" s="46"/>
      <c r="C741" s="47"/>
      <c r="D741" s="47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</row>
    <row r="742" spans="1:23" ht="13.2" x14ac:dyDescent="0.25">
      <c r="A742" s="122"/>
      <c r="B742" s="46"/>
      <c r="C742" s="47"/>
      <c r="D742" s="47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</row>
    <row r="743" spans="1:23" ht="13.2" x14ac:dyDescent="0.25">
      <c r="A743" s="122"/>
      <c r="B743" s="46"/>
      <c r="C743" s="47"/>
      <c r="D743" s="47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</row>
    <row r="744" spans="1:23" ht="13.2" x14ac:dyDescent="0.25">
      <c r="A744" s="122"/>
      <c r="B744" s="46"/>
      <c r="C744" s="47"/>
      <c r="D744" s="47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</row>
    <row r="745" spans="1:23" ht="13.2" x14ac:dyDescent="0.25">
      <c r="A745" s="122"/>
      <c r="B745" s="46"/>
      <c r="C745" s="47"/>
      <c r="D745" s="47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</row>
    <row r="746" spans="1:23" ht="13.2" x14ac:dyDescent="0.25">
      <c r="A746" s="122"/>
      <c r="B746" s="46"/>
      <c r="C746" s="47"/>
      <c r="D746" s="47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</row>
    <row r="747" spans="1:23" ht="13.2" x14ac:dyDescent="0.25">
      <c r="A747" s="122"/>
      <c r="B747" s="46"/>
      <c r="C747" s="47"/>
      <c r="D747" s="47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</row>
    <row r="748" spans="1:23" ht="13.2" x14ac:dyDescent="0.25">
      <c r="A748" s="122"/>
      <c r="B748" s="46"/>
      <c r="C748" s="47"/>
      <c r="D748" s="47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</row>
    <row r="749" spans="1:23" ht="13.2" x14ac:dyDescent="0.25">
      <c r="A749" s="122"/>
      <c r="B749" s="46"/>
      <c r="C749" s="47"/>
      <c r="D749" s="47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</row>
    <row r="750" spans="1:23" ht="13.2" x14ac:dyDescent="0.25">
      <c r="A750" s="122"/>
      <c r="B750" s="46"/>
      <c r="C750" s="47"/>
      <c r="D750" s="47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</row>
    <row r="751" spans="1:23" ht="13.2" x14ac:dyDescent="0.25">
      <c r="A751" s="122"/>
      <c r="B751" s="46"/>
      <c r="C751" s="47"/>
      <c r="D751" s="47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</row>
    <row r="752" spans="1:23" ht="13.2" x14ac:dyDescent="0.25">
      <c r="A752" s="122"/>
      <c r="B752" s="46"/>
      <c r="C752" s="47"/>
      <c r="D752" s="47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</row>
    <row r="753" spans="1:23" ht="13.2" x14ac:dyDescent="0.25">
      <c r="A753" s="122"/>
      <c r="B753" s="46"/>
      <c r="C753" s="47"/>
      <c r="D753" s="47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</row>
    <row r="754" spans="1:23" ht="13.2" x14ac:dyDescent="0.25">
      <c r="A754" s="122"/>
      <c r="B754" s="46"/>
      <c r="C754" s="47"/>
      <c r="D754" s="47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</row>
    <row r="755" spans="1:23" ht="13.2" x14ac:dyDescent="0.25">
      <c r="A755" s="122"/>
      <c r="B755" s="46"/>
      <c r="C755" s="47"/>
      <c r="D755" s="47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</row>
    <row r="756" spans="1:23" ht="13.2" x14ac:dyDescent="0.25">
      <c r="A756" s="122"/>
      <c r="B756" s="46"/>
      <c r="C756" s="47"/>
      <c r="D756" s="47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</row>
    <row r="757" spans="1:23" ht="13.2" x14ac:dyDescent="0.25">
      <c r="A757" s="122"/>
      <c r="B757" s="46"/>
      <c r="C757" s="47"/>
      <c r="D757" s="47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</row>
    <row r="758" spans="1:23" ht="13.2" x14ac:dyDescent="0.25">
      <c r="A758" s="122"/>
      <c r="B758" s="46"/>
      <c r="C758" s="47"/>
      <c r="D758" s="47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</row>
    <row r="759" spans="1:23" ht="13.2" x14ac:dyDescent="0.25">
      <c r="A759" s="122"/>
      <c r="B759" s="46"/>
      <c r="C759" s="47"/>
      <c r="D759" s="47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</row>
    <row r="760" spans="1:23" ht="13.2" x14ac:dyDescent="0.25">
      <c r="A760" s="122"/>
      <c r="B760" s="46"/>
      <c r="C760" s="47"/>
      <c r="D760" s="47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</row>
    <row r="761" spans="1:23" ht="13.2" x14ac:dyDescent="0.25">
      <c r="A761" s="122"/>
      <c r="B761" s="46"/>
      <c r="C761" s="47"/>
      <c r="D761" s="47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</row>
    <row r="762" spans="1:23" ht="13.2" x14ac:dyDescent="0.25">
      <c r="A762" s="122"/>
      <c r="B762" s="46"/>
      <c r="C762" s="47"/>
      <c r="D762" s="47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</row>
    <row r="763" spans="1:23" ht="13.2" x14ac:dyDescent="0.25">
      <c r="A763" s="122"/>
      <c r="B763" s="46"/>
      <c r="C763" s="47"/>
      <c r="D763" s="47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</row>
    <row r="764" spans="1:23" ht="13.2" x14ac:dyDescent="0.25">
      <c r="A764" s="122"/>
      <c r="B764" s="46"/>
      <c r="C764" s="47"/>
      <c r="D764" s="47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</row>
    <row r="765" spans="1:23" ht="13.2" x14ac:dyDescent="0.25">
      <c r="A765" s="122"/>
      <c r="B765" s="46"/>
      <c r="C765" s="47"/>
      <c r="D765" s="47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</row>
    <row r="766" spans="1:23" ht="13.2" x14ac:dyDescent="0.25">
      <c r="A766" s="122"/>
      <c r="B766" s="46"/>
      <c r="C766" s="47"/>
      <c r="D766" s="47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</row>
    <row r="767" spans="1:23" ht="13.2" x14ac:dyDescent="0.25">
      <c r="A767" s="122"/>
      <c r="B767" s="46"/>
      <c r="C767" s="47"/>
      <c r="D767" s="47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</row>
    <row r="768" spans="1:23" ht="13.2" x14ac:dyDescent="0.25">
      <c r="A768" s="122"/>
      <c r="B768" s="46"/>
      <c r="C768" s="47"/>
      <c r="D768" s="47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</row>
    <row r="769" spans="1:23" ht="13.2" x14ac:dyDescent="0.25">
      <c r="A769" s="122"/>
      <c r="B769" s="46"/>
      <c r="C769" s="47"/>
      <c r="D769" s="47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</row>
    <row r="770" spans="1:23" ht="13.2" x14ac:dyDescent="0.25">
      <c r="A770" s="122"/>
      <c r="B770" s="46"/>
      <c r="C770" s="47"/>
      <c r="D770" s="47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</row>
    <row r="771" spans="1:23" ht="13.2" x14ac:dyDescent="0.25">
      <c r="A771" s="122"/>
      <c r="B771" s="46"/>
      <c r="C771" s="47"/>
      <c r="D771" s="47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</row>
    <row r="772" spans="1:23" ht="13.2" x14ac:dyDescent="0.25">
      <c r="A772" s="122"/>
      <c r="B772" s="46"/>
      <c r="C772" s="47"/>
      <c r="D772" s="47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</row>
    <row r="773" spans="1:23" ht="13.2" x14ac:dyDescent="0.25">
      <c r="A773" s="122"/>
      <c r="B773" s="46"/>
      <c r="C773" s="47"/>
      <c r="D773" s="47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</row>
    <row r="774" spans="1:23" ht="13.2" x14ac:dyDescent="0.25">
      <c r="A774" s="122"/>
      <c r="B774" s="46"/>
      <c r="C774" s="47"/>
      <c r="D774" s="47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</row>
    <row r="775" spans="1:23" ht="13.2" x14ac:dyDescent="0.25">
      <c r="A775" s="122"/>
      <c r="B775" s="46"/>
      <c r="C775" s="47"/>
      <c r="D775" s="47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</row>
    <row r="776" spans="1:23" ht="13.2" x14ac:dyDescent="0.25">
      <c r="A776" s="122"/>
      <c r="B776" s="46"/>
      <c r="C776" s="47"/>
      <c r="D776" s="47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</row>
    <row r="777" spans="1:23" ht="13.2" x14ac:dyDescent="0.25">
      <c r="A777" s="122"/>
      <c r="B777" s="46"/>
      <c r="C777" s="47"/>
      <c r="D777" s="47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</row>
    <row r="778" spans="1:23" ht="13.2" x14ac:dyDescent="0.25">
      <c r="A778" s="122"/>
      <c r="B778" s="46"/>
      <c r="C778" s="47"/>
      <c r="D778" s="47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</row>
    <row r="779" spans="1:23" ht="13.2" x14ac:dyDescent="0.25">
      <c r="A779" s="122"/>
      <c r="B779" s="46"/>
      <c r="C779" s="47"/>
      <c r="D779" s="47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</row>
    <row r="780" spans="1:23" ht="13.2" x14ac:dyDescent="0.25">
      <c r="A780" s="122"/>
      <c r="B780" s="46"/>
      <c r="C780" s="47"/>
      <c r="D780" s="47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</row>
    <row r="781" spans="1:23" ht="13.2" x14ac:dyDescent="0.25">
      <c r="A781" s="122"/>
      <c r="B781" s="46"/>
      <c r="C781" s="47"/>
      <c r="D781" s="47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</row>
    <row r="782" spans="1:23" ht="13.2" x14ac:dyDescent="0.25">
      <c r="A782" s="122"/>
      <c r="B782" s="46"/>
      <c r="C782" s="47"/>
      <c r="D782" s="47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</row>
    <row r="783" spans="1:23" ht="13.2" x14ac:dyDescent="0.25">
      <c r="A783" s="122"/>
      <c r="B783" s="46"/>
      <c r="C783" s="47"/>
      <c r="D783" s="47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</row>
    <row r="784" spans="1:23" ht="13.2" x14ac:dyDescent="0.25">
      <c r="A784" s="122"/>
      <c r="B784" s="46"/>
      <c r="C784" s="47"/>
      <c r="D784" s="47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</row>
    <row r="785" spans="1:23" ht="13.2" x14ac:dyDescent="0.25">
      <c r="A785" s="122"/>
      <c r="B785" s="46"/>
      <c r="C785" s="47"/>
      <c r="D785" s="47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</row>
    <row r="786" spans="1:23" ht="13.2" x14ac:dyDescent="0.25">
      <c r="A786" s="122"/>
      <c r="B786" s="46"/>
      <c r="C786" s="47"/>
      <c r="D786" s="47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</row>
    <row r="787" spans="1:23" ht="13.2" x14ac:dyDescent="0.25">
      <c r="A787" s="122"/>
      <c r="B787" s="46"/>
      <c r="C787" s="47"/>
      <c r="D787" s="47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</row>
    <row r="788" spans="1:23" ht="13.2" x14ac:dyDescent="0.25">
      <c r="A788" s="122"/>
      <c r="B788" s="46"/>
      <c r="C788" s="47"/>
      <c r="D788" s="47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</row>
    <row r="789" spans="1:23" ht="13.2" x14ac:dyDescent="0.25">
      <c r="A789" s="122"/>
      <c r="B789" s="46"/>
      <c r="C789" s="47"/>
      <c r="D789" s="47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</row>
    <row r="790" spans="1:23" ht="13.2" x14ac:dyDescent="0.25">
      <c r="A790" s="122"/>
      <c r="B790" s="46"/>
      <c r="C790" s="47"/>
      <c r="D790" s="47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</row>
    <row r="791" spans="1:23" ht="13.2" x14ac:dyDescent="0.25">
      <c r="A791" s="122"/>
      <c r="B791" s="46"/>
      <c r="C791" s="47"/>
      <c r="D791" s="47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</row>
    <row r="792" spans="1:23" ht="13.2" x14ac:dyDescent="0.25">
      <c r="A792" s="122"/>
      <c r="B792" s="46"/>
      <c r="C792" s="47"/>
      <c r="D792" s="47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</row>
    <row r="793" spans="1:23" ht="13.2" x14ac:dyDescent="0.25">
      <c r="A793" s="122"/>
      <c r="B793" s="46"/>
      <c r="C793" s="47"/>
      <c r="D793" s="47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</row>
    <row r="794" spans="1:23" ht="13.2" x14ac:dyDescent="0.25">
      <c r="A794" s="122"/>
      <c r="B794" s="46"/>
      <c r="C794" s="47"/>
      <c r="D794" s="47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</row>
    <row r="795" spans="1:23" ht="13.2" x14ac:dyDescent="0.25">
      <c r="A795" s="122"/>
      <c r="B795" s="46"/>
      <c r="C795" s="47"/>
      <c r="D795" s="47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</row>
    <row r="796" spans="1:23" ht="13.2" x14ac:dyDescent="0.25">
      <c r="A796" s="122"/>
      <c r="B796" s="46"/>
      <c r="C796" s="47"/>
      <c r="D796" s="47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</row>
    <row r="797" spans="1:23" ht="13.2" x14ac:dyDescent="0.25">
      <c r="A797" s="122"/>
      <c r="B797" s="46"/>
      <c r="C797" s="47"/>
      <c r="D797" s="47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</row>
    <row r="798" spans="1:23" ht="13.2" x14ac:dyDescent="0.25">
      <c r="A798" s="122"/>
      <c r="B798" s="46"/>
      <c r="C798" s="47"/>
      <c r="D798" s="47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</row>
    <row r="799" spans="1:23" ht="13.2" x14ac:dyDescent="0.25">
      <c r="A799" s="122"/>
      <c r="B799" s="46"/>
      <c r="C799" s="47"/>
      <c r="D799" s="47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</row>
    <row r="800" spans="1:23" ht="13.2" x14ac:dyDescent="0.25">
      <c r="A800" s="122"/>
      <c r="B800" s="46"/>
      <c r="C800" s="47"/>
      <c r="D800" s="47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</row>
    <row r="801" spans="1:23" ht="13.2" x14ac:dyDescent="0.25">
      <c r="A801" s="122"/>
      <c r="B801" s="46"/>
      <c r="C801" s="47"/>
      <c r="D801" s="47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</row>
    <row r="802" spans="1:23" ht="13.2" x14ac:dyDescent="0.25">
      <c r="A802" s="122"/>
      <c r="B802" s="46"/>
      <c r="C802" s="47"/>
      <c r="D802" s="47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</row>
    <row r="803" spans="1:23" ht="13.2" x14ac:dyDescent="0.25">
      <c r="A803" s="122"/>
      <c r="B803" s="46"/>
      <c r="C803" s="47"/>
      <c r="D803" s="47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</row>
    <row r="804" spans="1:23" ht="13.2" x14ac:dyDescent="0.25">
      <c r="A804" s="122"/>
      <c r="B804" s="46"/>
      <c r="C804" s="47"/>
      <c r="D804" s="47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</row>
    <row r="805" spans="1:23" ht="13.2" x14ac:dyDescent="0.25">
      <c r="A805" s="122"/>
      <c r="B805" s="46"/>
      <c r="C805" s="47"/>
      <c r="D805" s="47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</row>
    <row r="806" spans="1:23" ht="13.2" x14ac:dyDescent="0.25">
      <c r="A806" s="122"/>
      <c r="B806" s="46"/>
      <c r="C806" s="47"/>
      <c r="D806" s="47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</row>
    <row r="807" spans="1:23" ht="13.2" x14ac:dyDescent="0.25">
      <c r="A807" s="122"/>
      <c r="B807" s="46"/>
      <c r="C807" s="47"/>
      <c r="D807" s="47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</row>
    <row r="808" spans="1:23" ht="13.2" x14ac:dyDescent="0.25">
      <c r="A808" s="122"/>
      <c r="B808" s="46"/>
      <c r="C808" s="47"/>
      <c r="D808" s="47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</row>
    <row r="809" spans="1:23" ht="13.2" x14ac:dyDescent="0.25">
      <c r="A809" s="122"/>
      <c r="B809" s="46"/>
      <c r="C809" s="47"/>
      <c r="D809" s="47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</row>
    <row r="810" spans="1:23" ht="13.2" x14ac:dyDescent="0.25">
      <c r="A810" s="122"/>
      <c r="B810" s="46"/>
      <c r="C810" s="47"/>
      <c r="D810" s="47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</row>
    <row r="811" spans="1:23" ht="13.2" x14ac:dyDescent="0.25">
      <c r="A811" s="122"/>
      <c r="B811" s="46"/>
      <c r="C811" s="47"/>
      <c r="D811" s="47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</row>
    <row r="812" spans="1:23" ht="13.2" x14ac:dyDescent="0.25">
      <c r="A812" s="122"/>
      <c r="B812" s="46"/>
      <c r="C812" s="47"/>
      <c r="D812" s="47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</row>
    <row r="813" spans="1:23" ht="13.2" x14ac:dyDescent="0.25">
      <c r="A813" s="122"/>
      <c r="B813" s="46"/>
      <c r="C813" s="47"/>
      <c r="D813" s="47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</row>
    <row r="814" spans="1:23" ht="13.2" x14ac:dyDescent="0.25">
      <c r="A814" s="122"/>
      <c r="B814" s="46"/>
      <c r="C814" s="47"/>
      <c r="D814" s="47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</row>
    <row r="815" spans="1:23" ht="13.2" x14ac:dyDescent="0.25">
      <c r="A815" s="122"/>
      <c r="B815" s="46"/>
      <c r="C815" s="47"/>
      <c r="D815" s="47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</row>
    <row r="816" spans="1:23" ht="13.2" x14ac:dyDescent="0.25">
      <c r="A816" s="122"/>
      <c r="B816" s="46"/>
      <c r="C816" s="47"/>
      <c r="D816" s="47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</row>
    <row r="817" spans="1:23" ht="13.2" x14ac:dyDescent="0.25">
      <c r="A817" s="122"/>
      <c r="B817" s="46"/>
      <c r="C817" s="47"/>
      <c r="D817" s="47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</row>
    <row r="818" spans="1:23" ht="13.2" x14ac:dyDescent="0.25">
      <c r="A818" s="122"/>
      <c r="B818" s="46"/>
      <c r="C818" s="47"/>
      <c r="D818" s="47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</row>
    <row r="819" spans="1:23" ht="13.2" x14ac:dyDescent="0.25">
      <c r="A819" s="122"/>
      <c r="B819" s="46"/>
      <c r="C819" s="47"/>
      <c r="D819" s="47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</row>
    <row r="820" spans="1:23" ht="13.2" x14ac:dyDescent="0.25">
      <c r="A820" s="122"/>
      <c r="B820" s="46"/>
      <c r="C820" s="47"/>
      <c r="D820" s="47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</row>
    <row r="821" spans="1:23" ht="13.2" x14ac:dyDescent="0.25">
      <c r="A821" s="122"/>
      <c r="B821" s="46"/>
      <c r="C821" s="47"/>
      <c r="D821" s="47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</row>
    <row r="822" spans="1:23" ht="13.2" x14ac:dyDescent="0.25">
      <c r="A822" s="122"/>
      <c r="B822" s="46"/>
      <c r="C822" s="47"/>
      <c r="D822" s="47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</row>
    <row r="823" spans="1:23" ht="13.2" x14ac:dyDescent="0.25">
      <c r="A823" s="122"/>
      <c r="B823" s="46"/>
      <c r="C823" s="47"/>
      <c r="D823" s="47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</row>
    <row r="824" spans="1:23" ht="13.2" x14ac:dyDescent="0.25">
      <c r="A824" s="122"/>
      <c r="B824" s="46"/>
      <c r="C824" s="47"/>
      <c r="D824" s="47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</row>
    <row r="825" spans="1:23" ht="13.2" x14ac:dyDescent="0.25">
      <c r="A825" s="122"/>
      <c r="B825" s="46"/>
      <c r="C825" s="47"/>
      <c r="D825" s="47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</row>
    <row r="826" spans="1:23" ht="13.2" x14ac:dyDescent="0.25">
      <c r="A826" s="122"/>
      <c r="B826" s="46"/>
      <c r="C826" s="47"/>
      <c r="D826" s="47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</row>
    <row r="827" spans="1:23" ht="13.2" x14ac:dyDescent="0.25">
      <c r="A827" s="122"/>
      <c r="B827" s="46"/>
      <c r="C827" s="47"/>
      <c r="D827" s="47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</row>
    <row r="828" spans="1:23" ht="13.2" x14ac:dyDescent="0.25">
      <c r="A828" s="122"/>
      <c r="B828" s="46"/>
      <c r="C828" s="47"/>
      <c r="D828" s="47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</row>
    <row r="829" spans="1:23" ht="13.2" x14ac:dyDescent="0.25">
      <c r="A829" s="122"/>
      <c r="B829" s="46"/>
      <c r="C829" s="47"/>
      <c r="D829" s="47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</row>
    <row r="830" spans="1:23" ht="13.2" x14ac:dyDescent="0.25">
      <c r="A830" s="122"/>
      <c r="B830" s="46"/>
      <c r="C830" s="47"/>
      <c r="D830" s="47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</row>
    <row r="831" spans="1:23" ht="13.2" x14ac:dyDescent="0.25">
      <c r="A831" s="122"/>
      <c r="B831" s="46"/>
      <c r="C831" s="47"/>
      <c r="D831" s="47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</row>
    <row r="832" spans="1:23" ht="13.2" x14ac:dyDescent="0.25">
      <c r="A832" s="122"/>
      <c r="B832" s="46"/>
      <c r="C832" s="47"/>
      <c r="D832" s="47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</row>
    <row r="833" spans="1:23" ht="13.2" x14ac:dyDescent="0.25">
      <c r="A833" s="122"/>
      <c r="B833" s="46"/>
      <c r="C833" s="47"/>
      <c r="D833" s="47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</row>
    <row r="834" spans="1:23" ht="13.2" x14ac:dyDescent="0.25">
      <c r="A834" s="122"/>
      <c r="B834" s="46"/>
      <c r="C834" s="47"/>
      <c r="D834" s="47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</row>
    <row r="835" spans="1:23" ht="13.2" x14ac:dyDescent="0.25">
      <c r="A835" s="122"/>
      <c r="B835" s="46"/>
      <c r="C835" s="47"/>
      <c r="D835" s="47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</row>
    <row r="836" spans="1:23" ht="13.2" x14ac:dyDescent="0.25">
      <c r="A836" s="122"/>
      <c r="B836" s="46"/>
      <c r="C836" s="47"/>
      <c r="D836" s="47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</row>
    <row r="837" spans="1:23" ht="13.2" x14ac:dyDescent="0.25">
      <c r="A837" s="122"/>
      <c r="B837" s="46"/>
      <c r="C837" s="47"/>
      <c r="D837" s="47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</row>
    <row r="838" spans="1:23" ht="13.2" x14ac:dyDescent="0.25">
      <c r="A838" s="122"/>
      <c r="B838" s="46"/>
      <c r="C838" s="47"/>
      <c r="D838" s="47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</row>
    <row r="839" spans="1:23" ht="13.2" x14ac:dyDescent="0.25">
      <c r="A839" s="122"/>
      <c r="B839" s="46"/>
      <c r="C839" s="47"/>
      <c r="D839" s="47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</row>
    <row r="840" spans="1:23" ht="13.2" x14ac:dyDescent="0.25">
      <c r="A840" s="122"/>
      <c r="B840" s="46"/>
      <c r="C840" s="47"/>
      <c r="D840" s="47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</row>
    <row r="841" spans="1:23" ht="13.2" x14ac:dyDescent="0.25">
      <c r="A841" s="122"/>
      <c r="B841" s="46"/>
      <c r="C841" s="47"/>
      <c r="D841" s="47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</row>
    <row r="842" spans="1:23" ht="13.2" x14ac:dyDescent="0.25">
      <c r="A842" s="122"/>
      <c r="B842" s="46"/>
      <c r="C842" s="47"/>
      <c r="D842" s="47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</row>
    <row r="843" spans="1:23" ht="13.2" x14ac:dyDescent="0.25">
      <c r="A843" s="122"/>
      <c r="B843" s="46"/>
      <c r="C843" s="47"/>
      <c r="D843" s="47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</row>
    <row r="844" spans="1:23" ht="13.2" x14ac:dyDescent="0.25">
      <c r="A844" s="122"/>
      <c r="B844" s="46"/>
      <c r="C844" s="47"/>
      <c r="D844" s="47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</row>
    <row r="845" spans="1:23" ht="13.2" x14ac:dyDescent="0.25">
      <c r="A845" s="122"/>
      <c r="B845" s="46"/>
      <c r="C845" s="47"/>
      <c r="D845" s="47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</row>
    <row r="846" spans="1:23" ht="13.2" x14ac:dyDescent="0.25">
      <c r="A846" s="122"/>
      <c r="B846" s="46"/>
      <c r="C846" s="47"/>
      <c r="D846" s="47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</row>
    <row r="847" spans="1:23" ht="13.2" x14ac:dyDescent="0.25">
      <c r="A847" s="122"/>
      <c r="B847" s="46"/>
      <c r="C847" s="47"/>
      <c r="D847" s="47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</row>
    <row r="848" spans="1:23" ht="13.2" x14ac:dyDescent="0.25">
      <c r="A848" s="122"/>
      <c r="B848" s="46"/>
      <c r="C848" s="47"/>
      <c r="D848" s="47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</row>
    <row r="849" spans="1:23" ht="13.2" x14ac:dyDescent="0.25">
      <c r="A849" s="122"/>
      <c r="B849" s="46"/>
      <c r="C849" s="47"/>
      <c r="D849" s="47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</row>
    <row r="850" spans="1:23" ht="13.2" x14ac:dyDescent="0.25">
      <c r="A850" s="122"/>
      <c r="B850" s="46"/>
      <c r="C850" s="47"/>
      <c r="D850" s="47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</row>
    <row r="851" spans="1:23" ht="13.2" x14ac:dyDescent="0.25">
      <c r="A851" s="122"/>
      <c r="B851" s="46"/>
      <c r="C851" s="47"/>
      <c r="D851" s="47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</row>
    <row r="852" spans="1:23" ht="13.2" x14ac:dyDescent="0.25">
      <c r="A852" s="122"/>
      <c r="B852" s="46"/>
      <c r="C852" s="47"/>
      <c r="D852" s="47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</row>
    <row r="853" spans="1:23" ht="13.2" x14ac:dyDescent="0.25">
      <c r="A853" s="122"/>
      <c r="B853" s="46"/>
      <c r="C853" s="47"/>
      <c r="D853" s="47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</row>
    <row r="854" spans="1:23" ht="13.2" x14ac:dyDescent="0.25">
      <c r="A854" s="122"/>
      <c r="B854" s="46"/>
      <c r="C854" s="47"/>
      <c r="D854" s="47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</row>
    <row r="855" spans="1:23" ht="13.2" x14ac:dyDescent="0.25">
      <c r="A855" s="122"/>
      <c r="B855" s="46"/>
      <c r="C855" s="47"/>
      <c r="D855" s="47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</row>
    <row r="856" spans="1:23" ht="13.2" x14ac:dyDescent="0.25">
      <c r="A856" s="122"/>
      <c r="B856" s="46"/>
      <c r="C856" s="47"/>
      <c r="D856" s="47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</row>
    <row r="857" spans="1:23" ht="13.2" x14ac:dyDescent="0.25">
      <c r="A857" s="122"/>
      <c r="B857" s="46"/>
      <c r="C857" s="47"/>
      <c r="D857" s="47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</row>
    <row r="858" spans="1:23" ht="13.2" x14ac:dyDescent="0.25">
      <c r="A858" s="122"/>
      <c r="B858" s="46"/>
      <c r="C858" s="47"/>
      <c r="D858" s="47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</row>
    <row r="859" spans="1:23" ht="13.2" x14ac:dyDescent="0.25">
      <c r="A859" s="122"/>
      <c r="B859" s="46"/>
      <c r="C859" s="47"/>
      <c r="D859" s="47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</row>
    <row r="860" spans="1:23" ht="13.2" x14ac:dyDescent="0.25">
      <c r="A860" s="122"/>
      <c r="B860" s="46"/>
      <c r="C860" s="47"/>
      <c r="D860" s="47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</row>
    <row r="861" spans="1:23" ht="13.2" x14ac:dyDescent="0.25">
      <c r="A861" s="122"/>
      <c r="B861" s="46"/>
      <c r="C861" s="47"/>
      <c r="D861" s="47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</row>
    <row r="862" spans="1:23" ht="13.2" x14ac:dyDescent="0.25">
      <c r="A862" s="122"/>
      <c r="B862" s="46"/>
      <c r="C862" s="47"/>
      <c r="D862" s="47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</row>
    <row r="863" spans="1:23" ht="13.2" x14ac:dyDescent="0.25">
      <c r="A863" s="122"/>
      <c r="B863" s="46"/>
      <c r="C863" s="47"/>
      <c r="D863" s="47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</row>
    <row r="864" spans="1:23" ht="13.2" x14ac:dyDescent="0.25">
      <c r="A864" s="122"/>
      <c r="B864" s="46"/>
      <c r="C864" s="47"/>
      <c r="D864" s="47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</row>
    <row r="865" spans="1:23" ht="13.2" x14ac:dyDescent="0.25">
      <c r="A865" s="122"/>
      <c r="B865" s="46"/>
      <c r="C865" s="47"/>
      <c r="D865" s="47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</row>
    <row r="866" spans="1:23" ht="13.2" x14ac:dyDescent="0.25">
      <c r="A866" s="122"/>
      <c r="B866" s="46"/>
      <c r="C866" s="47"/>
      <c r="D866" s="47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</row>
    <row r="867" spans="1:23" ht="13.2" x14ac:dyDescent="0.25">
      <c r="A867" s="122"/>
      <c r="B867" s="46"/>
      <c r="C867" s="47"/>
      <c r="D867" s="47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</row>
    <row r="868" spans="1:23" ht="13.2" x14ac:dyDescent="0.25">
      <c r="A868" s="122"/>
      <c r="B868" s="46"/>
      <c r="C868" s="47"/>
      <c r="D868" s="47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</row>
    <row r="869" spans="1:23" ht="13.2" x14ac:dyDescent="0.25">
      <c r="A869" s="122"/>
      <c r="B869" s="46"/>
      <c r="C869" s="47"/>
      <c r="D869" s="47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</row>
    <row r="870" spans="1:23" ht="13.2" x14ac:dyDescent="0.25">
      <c r="A870" s="122"/>
      <c r="B870" s="46"/>
      <c r="C870" s="47"/>
      <c r="D870" s="47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</row>
    <row r="871" spans="1:23" ht="13.2" x14ac:dyDescent="0.25">
      <c r="A871" s="122"/>
      <c r="B871" s="46"/>
      <c r="C871" s="47"/>
      <c r="D871" s="47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</row>
    <row r="872" spans="1:23" ht="13.2" x14ac:dyDescent="0.25">
      <c r="A872" s="122"/>
      <c r="B872" s="46"/>
      <c r="C872" s="47"/>
      <c r="D872" s="47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</row>
    <row r="873" spans="1:23" ht="13.2" x14ac:dyDescent="0.25">
      <c r="A873" s="122"/>
      <c r="B873" s="46"/>
      <c r="C873" s="47"/>
      <c r="D873" s="47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</row>
    <row r="874" spans="1:23" ht="13.2" x14ac:dyDescent="0.25">
      <c r="A874" s="122"/>
      <c r="B874" s="46"/>
      <c r="C874" s="47"/>
      <c r="D874" s="47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</row>
    <row r="875" spans="1:23" ht="13.2" x14ac:dyDescent="0.25">
      <c r="A875" s="122"/>
      <c r="B875" s="46"/>
      <c r="C875" s="47"/>
      <c r="D875" s="47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</row>
    <row r="876" spans="1:23" ht="13.2" x14ac:dyDescent="0.25">
      <c r="A876" s="122"/>
      <c r="B876" s="46"/>
      <c r="C876" s="47"/>
      <c r="D876" s="47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</row>
    <row r="877" spans="1:23" ht="13.2" x14ac:dyDescent="0.25">
      <c r="A877" s="122"/>
      <c r="B877" s="46"/>
      <c r="C877" s="47"/>
      <c r="D877" s="47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</row>
    <row r="878" spans="1:23" ht="13.2" x14ac:dyDescent="0.25">
      <c r="A878" s="122"/>
      <c r="B878" s="46"/>
      <c r="C878" s="47"/>
      <c r="D878" s="47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</row>
    <row r="879" spans="1:23" ht="13.2" x14ac:dyDescent="0.25">
      <c r="A879" s="122"/>
      <c r="B879" s="46"/>
      <c r="C879" s="47"/>
      <c r="D879" s="47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</row>
    <row r="880" spans="1:23" ht="13.2" x14ac:dyDescent="0.25">
      <c r="A880" s="122"/>
      <c r="B880" s="46"/>
      <c r="C880" s="47"/>
      <c r="D880" s="47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</row>
    <row r="881" spans="1:23" ht="13.2" x14ac:dyDescent="0.25">
      <c r="A881" s="122"/>
      <c r="B881" s="46"/>
      <c r="C881" s="47"/>
      <c r="D881" s="47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</row>
    <row r="882" spans="1:23" ht="13.2" x14ac:dyDescent="0.25">
      <c r="A882" s="122"/>
      <c r="B882" s="46"/>
      <c r="C882" s="47"/>
      <c r="D882" s="47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</row>
    <row r="883" spans="1:23" ht="13.2" x14ac:dyDescent="0.25">
      <c r="A883" s="122"/>
      <c r="B883" s="46"/>
      <c r="C883" s="47"/>
      <c r="D883" s="47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</row>
    <row r="884" spans="1:23" ht="13.2" x14ac:dyDescent="0.25">
      <c r="A884" s="122"/>
      <c r="B884" s="46"/>
      <c r="C884" s="47"/>
      <c r="D884" s="47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</row>
    <row r="885" spans="1:23" ht="13.2" x14ac:dyDescent="0.25">
      <c r="A885" s="122"/>
      <c r="B885" s="46"/>
      <c r="C885" s="47"/>
      <c r="D885" s="47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</row>
    <row r="886" spans="1:23" ht="13.2" x14ac:dyDescent="0.25">
      <c r="A886" s="122"/>
      <c r="B886" s="46"/>
      <c r="C886" s="47"/>
      <c r="D886" s="47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</row>
    <row r="887" spans="1:23" ht="13.2" x14ac:dyDescent="0.25">
      <c r="A887" s="122"/>
      <c r="B887" s="46"/>
      <c r="C887" s="47"/>
      <c r="D887" s="47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</row>
    <row r="888" spans="1:23" ht="13.2" x14ac:dyDescent="0.25">
      <c r="A888" s="122"/>
      <c r="B888" s="46"/>
      <c r="C888" s="47"/>
      <c r="D888" s="47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</row>
    <row r="889" spans="1:23" ht="13.2" x14ac:dyDescent="0.25">
      <c r="A889" s="122"/>
      <c r="B889" s="46"/>
      <c r="C889" s="47"/>
      <c r="D889" s="47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</row>
    <row r="890" spans="1:23" ht="13.2" x14ac:dyDescent="0.25">
      <c r="A890" s="122"/>
      <c r="B890" s="46"/>
      <c r="C890" s="47"/>
      <c r="D890" s="47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</row>
    <row r="891" spans="1:23" ht="13.2" x14ac:dyDescent="0.25">
      <c r="A891" s="122"/>
      <c r="B891" s="46"/>
      <c r="C891" s="47"/>
      <c r="D891" s="47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</row>
    <row r="892" spans="1:23" ht="13.2" x14ac:dyDescent="0.25">
      <c r="A892" s="122"/>
      <c r="B892" s="46"/>
      <c r="C892" s="47"/>
      <c r="D892" s="47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</row>
    <row r="893" spans="1:23" ht="13.2" x14ac:dyDescent="0.25">
      <c r="A893" s="122"/>
      <c r="B893" s="46"/>
      <c r="C893" s="47"/>
      <c r="D893" s="47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</row>
    <row r="894" spans="1:23" ht="13.2" x14ac:dyDescent="0.25">
      <c r="A894" s="122"/>
      <c r="B894" s="46"/>
      <c r="C894" s="47"/>
      <c r="D894" s="47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</row>
    <row r="895" spans="1:23" ht="13.2" x14ac:dyDescent="0.25">
      <c r="A895" s="122"/>
      <c r="B895" s="46"/>
      <c r="C895" s="47"/>
      <c r="D895" s="47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</row>
    <row r="896" spans="1:23" ht="13.2" x14ac:dyDescent="0.25">
      <c r="A896" s="122"/>
      <c r="B896" s="46"/>
      <c r="C896" s="47"/>
      <c r="D896" s="47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</row>
    <row r="897" spans="1:23" ht="13.2" x14ac:dyDescent="0.25">
      <c r="A897" s="122"/>
      <c r="B897" s="46"/>
      <c r="C897" s="47"/>
      <c r="D897" s="47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</row>
    <row r="898" spans="1:23" ht="13.2" x14ac:dyDescent="0.25">
      <c r="A898" s="122"/>
      <c r="B898" s="46"/>
      <c r="C898" s="47"/>
      <c r="D898" s="47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</row>
    <row r="899" spans="1:23" ht="13.2" x14ac:dyDescent="0.25">
      <c r="A899" s="122"/>
      <c r="B899" s="46"/>
      <c r="C899" s="47"/>
      <c r="D899" s="47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</row>
    <row r="900" spans="1:23" ht="13.2" x14ac:dyDescent="0.25">
      <c r="A900" s="122"/>
      <c r="B900" s="46"/>
      <c r="C900" s="47"/>
      <c r="D900" s="47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</row>
    <row r="901" spans="1:23" ht="13.2" x14ac:dyDescent="0.25">
      <c r="A901" s="122"/>
      <c r="B901" s="46"/>
      <c r="C901" s="47"/>
      <c r="D901" s="47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</row>
    <row r="902" spans="1:23" ht="13.2" x14ac:dyDescent="0.25">
      <c r="A902" s="122"/>
      <c r="B902" s="46"/>
      <c r="C902" s="47"/>
      <c r="D902" s="47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</row>
    <row r="903" spans="1:23" ht="13.2" x14ac:dyDescent="0.25">
      <c r="A903" s="122"/>
      <c r="B903" s="46"/>
      <c r="C903" s="47"/>
      <c r="D903" s="47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</row>
    <row r="904" spans="1:23" ht="13.2" x14ac:dyDescent="0.25">
      <c r="A904" s="122"/>
      <c r="B904" s="46"/>
      <c r="C904" s="47"/>
      <c r="D904" s="47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</row>
    <row r="905" spans="1:23" ht="13.2" x14ac:dyDescent="0.25">
      <c r="A905" s="122"/>
      <c r="B905" s="46"/>
      <c r="C905" s="47"/>
      <c r="D905" s="47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</row>
    <row r="906" spans="1:23" ht="13.2" x14ac:dyDescent="0.25">
      <c r="A906" s="122"/>
      <c r="B906" s="46"/>
      <c r="C906" s="47"/>
      <c r="D906" s="47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</row>
    <row r="907" spans="1:23" ht="13.2" x14ac:dyDescent="0.25">
      <c r="A907" s="122"/>
      <c r="B907" s="46"/>
      <c r="C907" s="47"/>
      <c r="D907" s="47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</row>
    <row r="908" spans="1:23" ht="13.2" x14ac:dyDescent="0.25">
      <c r="A908" s="122"/>
      <c r="B908" s="46"/>
      <c r="C908" s="47"/>
      <c r="D908" s="47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</row>
    <row r="909" spans="1:23" ht="13.2" x14ac:dyDescent="0.25">
      <c r="A909" s="122"/>
      <c r="B909" s="46"/>
      <c r="C909" s="47"/>
      <c r="D909" s="47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</row>
    <row r="910" spans="1:23" ht="13.2" x14ac:dyDescent="0.25">
      <c r="A910" s="122"/>
      <c r="B910" s="46"/>
      <c r="C910" s="47"/>
      <c r="D910" s="47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</row>
    <row r="911" spans="1:23" ht="13.2" x14ac:dyDescent="0.25">
      <c r="A911" s="122"/>
      <c r="B911" s="46"/>
      <c r="C911" s="47"/>
      <c r="D911" s="47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</row>
    <row r="912" spans="1:23" ht="13.2" x14ac:dyDescent="0.25">
      <c r="A912" s="122"/>
      <c r="B912" s="46"/>
      <c r="C912" s="47"/>
      <c r="D912" s="47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</row>
    <row r="913" spans="1:23" ht="13.2" x14ac:dyDescent="0.25">
      <c r="A913" s="122"/>
      <c r="B913" s="46"/>
      <c r="C913" s="47"/>
      <c r="D913" s="47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</row>
    <row r="914" spans="1:23" ht="13.2" x14ac:dyDescent="0.25">
      <c r="A914" s="122"/>
      <c r="B914" s="46"/>
      <c r="C914" s="47"/>
      <c r="D914" s="47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</row>
    <row r="915" spans="1:23" ht="13.2" x14ac:dyDescent="0.25">
      <c r="A915" s="122"/>
      <c r="B915" s="46"/>
      <c r="C915" s="47"/>
      <c r="D915" s="47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</row>
    <row r="916" spans="1:23" ht="13.2" x14ac:dyDescent="0.25">
      <c r="A916" s="122"/>
      <c r="B916" s="46"/>
      <c r="C916" s="47"/>
      <c r="D916" s="47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</row>
    <row r="917" spans="1:23" ht="13.2" x14ac:dyDescent="0.25">
      <c r="A917" s="122"/>
      <c r="B917" s="46"/>
      <c r="C917" s="47"/>
      <c r="D917" s="47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</row>
    <row r="918" spans="1:23" ht="13.2" x14ac:dyDescent="0.25">
      <c r="A918" s="122"/>
      <c r="B918" s="46"/>
      <c r="C918" s="47"/>
      <c r="D918" s="47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</row>
    <row r="919" spans="1:23" ht="13.2" x14ac:dyDescent="0.25">
      <c r="A919" s="122"/>
      <c r="B919" s="46"/>
      <c r="C919" s="47"/>
      <c r="D919" s="47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</row>
    <row r="920" spans="1:23" ht="13.2" x14ac:dyDescent="0.25">
      <c r="A920" s="122"/>
      <c r="B920" s="46"/>
      <c r="C920" s="47"/>
      <c r="D920" s="47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</row>
    <row r="921" spans="1:23" ht="13.2" x14ac:dyDescent="0.25">
      <c r="A921" s="122"/>
      <c r="B921" s="46"/>
      <c r="C921" s="47"/>
      <c r="D921" s="47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</row>
    <row r="922" spans="1:23" ht="13.2" x14ac:dyDescent="0.25">
      <c r="A922" s="122"/>
      <c r="B922" s="46"/>
      <c r="C922" s="47"/>
      <c r="D922" s="47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</row>
    <row r="923" spans="1:23" ht="13.2" x14ac:dyDescent="0.25">
      <c r="A923" s="122"/>
      <c r="B923" s="46"/>
      <c r="C923" s="47"/>
      <c r="D923" s="47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</row>
    <row r="924" spans="1:23" ht="13.2" x14ac:dyDescent="0.25">
      <c r="A924" s="122"/>
      <c r="B924" s="46"/>
      <c r="C924" s="47"/>
      <c r="D924" s="47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</row>
    <row r="925" spans="1:23" ht="13.2" x14ac:dyDescent="0.25">
      <c r="A925" s="122"/>
      <c r="B925" s="46"/>
      <c r="C925" s="47"/>
      <c r="D925" s="47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</row>
    <row r="926" spans="1:23" ht="13.2" x14ac:dyDescent="0.25">
      <c r="A926" s="122"/>
      <c r="B926" s="46"/>
      <c r="C926" s="47"/>
      <c r="D926" s="47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</row>
    <row r="927" spans="1:23" ht="13.2" x14ac:dyDescent="0.25">
      <c r="A927" s="122"/>
      <c r="B927" s="46"/>
      <c r="C927" s="47"/>
      <c r="D927" s="47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</row>
    <row r="928" spans="1:23" ht="13.2" x14ac:dyDescent="0.25">
      <c r="A928" s="122"/>
      <c r="B928" s="46"/>
      <c r="C928" s="47"/>
      <c r="D928" s="47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</row>
    <row r="929" spans="1:23" ht="13.2" x14ac:dyDescent="0.25">
      <c r="A929" s="122"/>
      <c r="B929" s="46"/>
      <c r="C929" s="47"/>
      <c r="D929" s="47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</row>
    <row r="930" spans="1:23" ht="13.2" x14ac:dyDescent="0.25">
      <c r="A930" s="122"/>
      <c r="B930" s="46"/>
      <c r="C930" s="47"/>
      <c r="D930" s="47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</row>
    <row r="931" spans="1:23" ht="13.2" x14ac:dyDescent="0.25">
      <c r="A931" s="122"/>
      <c r="B931" s="46"/>
      <c r="C931" s="47"/>
      <c r="D931" s="47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</row>
    <row r="932" spans="1:23" ht="13.2" x14ac:dyDescent="0.25">
      <c r="A932" s="122"/>
      <c r="B932" s="46"/>
      <c r="C932" s="47"/>
      <c r="D932" s="47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</row>
    <row r="933" spans="1:23" ht="13.2" x14ac:dyDescent="0.25">
      <c r="A933" s="122"/>
      <c r="B933" s="46"/>
      <c r="C933" s="47"/>
      <c r="D933" s="47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</row>
    <row r="934" spans="1:23" ht="13.2" x14ac:dyDescent="0.25">
      <c r="A934" s="122"/>
      <c r="B934" s="46"/>
      <c r="C934" s="47"/>
      <c r="D934" s="47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</row>
    <row r="935" spans="1:23" ht="13.2" x14ac:dyDescent="0.25">
      <c r="A935" s="122"/>
      <c r="B935" s="46"/>
      <c r="C935" s="47"/>
      <c r="D935" s="47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</row>
    <row r="936" spans="1:23" ht="13.2" x14ac:dyDescent="0.25">
      <c r="A936" s="122"/>
      <c r="B936" s="46"/>
      <c r="C936" s="47"/>
      <c r="D936" s="47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</row>
    <row r="937" spans="1:23" ht="13.2" x14ac:dyDescent="0.25">
      <c r="A937" s="122"/>
      <c r="B937" s="46"/>
      <c r="C937" s="47"/>
      <c r="D937" s="47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</row>
    <row r="938" spans="1:23" ht="13.2" x14ac:dyDescent="0.25">
      <c r="A938" s="122"/>
      <c r="B938" s="46"/>
      <c r="C938" s="47"/>
      <c r="D938" s="47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</row>
    <row r="939" spans="1:23" ht="13.2" x14ac:dyDescent="0.25">
      <c r="A939" s="122"/>
      <c r="B939" s="46"/>
      <c r="C939" s="47"/>
      <c r="D939" s="47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</row>
    <row r="940" spans="1:23" ht="13.2" x14ac:dyDescent="0.25">
      <c r="A940" s="122"/>
      <c r="B940" s="46"/>
      <c r="C940" s="47"/>
      <c r="D940" s="47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</row>
    <row r="941" spans="1:23" ht="13.2" x14ac:dyDescent="0.25">
      <c r="A941" s="122"/>
      <c r="B941" s="46"/>
      <c r="C941" s="47"/>
      <c r="D941" s="47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</row>
    <row r="942" spans="1:23" ht="13.2" x14ac:dyDescent="0.25">
      <c r="A942" s="122"/>
      <c r="B942" s="46"/>
      <c r="C942" s="47"/>
      <c r="D942" s="47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</row>
    <row r="943" spans="1:23" ht="13.2" x14ac:dyDescent="0.25">
      <c r="A943" s="122"/>
      <c r="B943" s="46"/>
      <c r="C943" s="47"/>
      <c r="D943" s="47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</row>
    <row r="944" spans="1:23" ht="13.2" x14ac:dyDescent="0.25">
      <c r="A944" s="122"/>
      <c r="B944" s="46"/>
      <c r="C944" s="47"/>
      <c r="D944" s="47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</row>
    <row r="945" spans="1:23" ht="13.2" x14ac:dyDescent="0.25">
      <c r="A945" s="122"/>
      <c r="B945" s="46"/>
      <c r="C945" s="47"/>
      <c r="D945" s="47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</row>
    <row r="946" spans="1:23" ht="13.2" x14ac:dyDescent="0.25">
      <c r="A946" s="122"/>
      <c r="B946" s="46"/>
      <c r="C946" s="47"/>
      <c r="D946" s="47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</row>
    <row r="947" spans="1:23" ht="13.2" x14ac:dyDescent="0.25">
      <c r="A947" s="122"/>
      <c r="B947" s="46"/>
      <c r="C947" s="47"/>
      <c r="D947" s="47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</row>
    <row r="948" spans="1:23" ht="13.2" x14ac:dyDescent="0.25">
      <c r="A948" s="122"/>
      <c r="B948" s="46"/>
      <c r="C948" s="47"/>
      <c r="D948" s="47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</row>
    <row r="949" spans="1:23" ht="13.2" x14ac:dyDescent="0.25">
      <c r="A949" s="122"/>
      <c r="B949" s="46"/>
      <c r="C949" s="47"/>
      <c r="D949" s="47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</row>
    <row r="950" spans="1:23" ht="13.2" x14ac:dyDescent="0.25">
      <c r="A950" s="122"/>
      <c r="B950" s="46"/>
      <c r="C950" s="47"/>
      <c r="D950" s="47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</row>
    <row r="951" spans="1:23" ht="13.2" x14ac:dyDescent="0.25">
      <c r="A951" s="122"/>
      <c r="B951" s="46"/>
      <c r="C951" s="47"/>
      <c r="D951" s="47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</row>
    <row r="952" spans="1:23" ht="13.2" x14ac:dyDescent="0.25">
      <c r="A952" s="122"/>
      <c r="B952" s="46"/>
      <c r="C952" s="47"/>
      <c r="D952" s="47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</row>
    <row r="953" spans="1:23" ht="13.2" x14ac:dyDescent="0.25">
      <c r="A953" s="122"/>
      <c r="B953" s="46"/>
      <c r="C953" s="47"/>
      <c r="D953" s="47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</row>
    <row r="954" spans="1:23" ht="13.2" x14ac:dyDescent="0.25">
      <c r="A954" s="122"/>
      <c r="B954" s="46"/>
      <c r="C954" s="47"/>
      <c r="D954" s="47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</row>
    <row r="955" spans="1:23" ht="13.2" x14ac:dyDescent="0.25">
      <c r="A955" s="122"/>
      <c r="B955" s="46"/>
      <c r="C955" s="47"/>
      <c r="D955" s="47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</row>
    <row r="956" spans="1:23" ht="13.2" x14ac:dyDescent="0.25">
      <c r="A956" s="122"/>
      <c r="B956" s="46"/>
      <c r="C956" s="47"/>
      <c r="D956" s="47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</row>
    <row r="957" spans="1:23" ht="13.2" x14ac:dyDescent="0.25">
      <c r="A957" s="122"/>
      <c r="B957" s="46"/>
      <c r="C957" s="47"/>
      <c r="D957" s="47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</row>
    <row r="958" spans="1:23" ht="13.2" x14ac:dyDescent="0.25">
      <c r="A958" s="122"/>
      <c r="B958" s="46"/>
      <c r="C958" s="47"/>
      <c r="D958" s="47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</row>
    <row r="959" spans="1:23" ht="13.2" x14ac:dyDescent="0.25">
      <c r="A959" s="122"/>
      <c r="B959" s="46"/>
      <c r="C959" s="47"/>
      <c r="D959" s="47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</row>
    <row r="960" spans="1:23" ht="13.2" x14ac:dyDescent="0.25">
      <c r="A960" s="122"/>
      <c r="B960" s="46"/>
      <c r="C960" s="47"/>
      <c r="D960" s="47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</row>
    <row r="961" spans="1:23" ht="13.2" x14ac:dyDescent="0.25">
      <c r="A961" s="122"/>
      <c r="B961" s="46"/>
      <c r="C961" s="47"/>
      <c r="D961" s="47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</row>
    <row r="962" spans="1:23" ht="13.2" x14ac:dyDescent="0.25">
      <c r="A962" s="122"/>
      <c r="B962" s="46"/>
      <c r="C962" s="47"/>
      <c r="D962" s="47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</row>
    <row r="963" spans="1:23" ht="13.2" x14ac:dyDescent="0.25">
      <c r="A963" s="122"/>
      <c r="B963" s="46"/>
      <c r="C963" s="47"/>
      <c r="D963" s="47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</row>
    <row r="964" spans="1:23" ht="13.2" x14ac:dyDescent="0.25">
      <c r="A964" s="122"/>
      <c r="B964" s="46"/>
      <c r="C964" s="47"/>
      <c r="D964" s="47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</row>
    <row r="965" spans="1:23" ht="13.2" x14ac:dyDescent="0.25">
      <c r="A965" s="122"/>
      <c r="B965" s="46"/>
      <c r="C965" s="47"/>
      <c r="D965" s="47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</row>
    <row r="966" spans="1:23" ht="13.2" x14ac:dyDescent="0.25">
      <c r="A966" s="122"/>
      <c r="B966" s="46"/>
      <c r="C966" s="47"/>
      <c r="D966" s="47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</row>
    <row r="967" spans="1:23" ht="13.2" x14ac:dyDescent="0.25">
      <c r="A967" s="122"/>
      <c r="B967" s="46"/>
      <c r="C967" s="47"/>
      <c r="D967" s="47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</row>
    <row r="968" spans="1:23" ht="13.2" x14ac:dyDescent="0.25">
      <c r="A968" s="122"/>
      <c r="B968" s="46"/>
      <c r="C968" s="47"/>
      <c r="D968" s="47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</row>
    <row r="969" spans="1:23" ht="13.2" x14ac:dyDescent="0.25">
      <c r="A969" s="122"/>
      <c r="B969" s="46"/>
      <c r="C969" s="47"/>
      <c r="D969" s="47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</row>
    <row r="970" spans="1:23" ht="13.2" x14ac:dyDescent="0.25">
      <c r="A970" s="122"/>
      <c r="B970" s="46"/>
      <c r="C970" s="47"/>
      <c r="D970" s="47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</row>
    <row r="971" spans="1:23" ht="13.2" x14ac:dyDescent="0.25">
      <c r="A971" s="122"/>
      <c r="B971" s="46"/>
      <c r="C971" s="47"/>
      <c r="D971" s="47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</row>
    <row r="972" spans="1:23" ht="13.2" x14ac:dyDescent="0.25">
      <c r="A972" s="122"/>
      <c r="B972" s="46"/>
      <c r="C972" s="47"/>
      <c r="D972" s="47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</row>
    <row r="973" spans="1:23" ht="13.2" x14ac:dyDescent="0.25">
      <c r="A973" s="122"/>
      <c r="B973" s="46"/>
      <c r="C973" s="47"/>
      <c r="D973" s="47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</row>
    <row r="974" spans="1:23" ht="13.2" x14ac:dyDescent="0.25">
      <c r="A974" s="122"/>
      <c r="B974" s="46"/>
      <c r="C974" s="47"/>
      <c r="D974" s="47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</row>
    <row r="975" spans="1:23" ht="13.2" x14ac:dyDescent="0.25">
      <c r="A975" s="122"/>
      <c r="B975" s="46"/>
      <c r="C975" s="47"/>
      <c r="D975" s="47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</row>
    <row r="976" spans="1:23" ht="13.2" x14ac:dyDescent="0.25">
      <c r="A976" s="122"/>
      <c r="B976" s="46"/>
      <c r="C976" s="47"/>
      <c r="D976" s="47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</row>
    <row r="977" spans="1:23" ht="13.2" x14ac:dyDescent="0.25">
      <c r="A977" s="122"/>
      <c r="B977" s="46"/>
      <c r="C977" s="47"/>
      <c r="D977" s="47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</row>
    <row r="978" spans="1:23" ht="13.2" x14ac:dyDescent="0.25">
      <c r="A978" s="122"/>
      <c r="B978" s="46"/>
      <c r="C978" s="47"/>
      <c r="D978" s="47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</row>
    <row r="979" spans="1:23" ht="13.2" x14ac:dyDescent="0.25">
      <c r="A979" s="122"/>
      <c r="B979" s="46"/>
      <c r="C979" s="47"/>
      <c r="D979" s="47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</row>
    <row r="980" spans="1:23" ht="13.2" x14ac:dyDescent="0.25">
      <c r="A980" s="122"/>
      <c r="B980" s="46"/>
      <c r="C980" s="47"/>
      <c r="D980" s="47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</row>
    <row r="981" spans="1:23" ht="13.2" x14ac:dyDescent="0.25">
      <c r="A981" s="122"/>
      <c r="B981" s="46"/>
      <c r="C981" s="47"/>
      <c r="D981" s="47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</row>
    <row r="982" spans="1:23" ht="13.2" x14ac:dyDescent="0.25">
      <c r="A982" s="122"/>
      <c r="B982" s="46"/>
      <c r="C982" s="47"/>
      <c r="D982" s="47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</row>
    <row r="983" spans="1:23" ht="13.2" x14ac:dyDescent="0.25">
      <c r="A983" s="122"/>
      <c r="B983" s="46"/>
      <c r="C983" s="47"/>
      <c r="D983" s="47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</row>
    <row r="984" spans="1:23" ht="13.2" x14ac:dyDescent="0.25">
      <c r="A984" s="122"/>
      <c r="B984" s="46"/>
      <c r="C984" s="47"/>
      <c r="D984" s="47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</row>
    <row r="985" spans="1:23" ht="13.2" x14ac:dyDescent="0.25">
      <c r="A985" s="122"/>
      <c r="B985" s="46"/>
      <c r="C985" s="47"/>
      <c r="D985" s="47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</row>
    <row r="986" spans="1:23" ht="13.2" x14ac:dyDescent="0.25">
      <c r="A986" s="122"/>
      <c r="B986" s="46"/>
      <c r="C986" s="47"/>
      <c r="D986" s="47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</row>
    <row r="987" spans="1:23" ht="13.2" x14ac:dyDescent="0.25">
      <c r="A987" s="122"/>
      <c r="B987" s="46"/>
      <c r="C987" s="47"/>
      <c r="D987" s="47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</row>
    <row r="988" spans="1:23" ht="13.2" x14ac:dyDescent="0.25">
      <c r="A988" s="122"/>
      <c r="B988" s="46"/>
      <c r="C988" s="47"/>
      <c r="D988" s="47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</row>
    <row r="989" spans="1:23" ht="13.2" x14ac:dyDescent="0.25">
      <c r="A989" s="122"/>
      <c r="B989" s="46"/>
      <c r="C989" s="47"/>
      <c r="D989" s="47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</row>
    <row r="990" spans="1:23" ht="13.2" x14ac:dyDescent="0.25">
      <c r="A990" s="122"/>
      <c r="B990" s="46"/>
      <c r="C990" s="47"/>
      <c r="D990" s="47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</row>
    <row r="991" spans="1:23" ht="13.2" x14ac:dyDescent="0.25">
      <c r="A991" s="122"/>
      <c r="B991" s="46"/>
      <c r="C991" s="47"/>
      <c r="D991" s="47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</row>
    <row r="992" spans="1:23" ht="13.2" x14ac:dyDescent="0.25">
      <c r="A992" s="122"/>
      <c r="B992" s="46"/>
      <c r="C992" s="47"/>
      <c r="D992" s="47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</row>
    <row r="993" spans="1:23" ht="13.2" x14ac:dyDescent="0.25">
      <c r="A993" s="122"/>
      <c r="B993" s="46"/>
      <c r="C993" s="47"/>
      <c r="D993" s="47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</row>
    <row r="994" spans="1:23" ht="13.2" x14ac:dyDescent="0.25">
      <c r="A994" s="122"/>
      <c r="B994" s="46"/>
      <c r="C994" s="47"/>
      <c r="D994" s="47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</row>
    <row r="995" spans="1:23" ht="13.2" x14ac:dyDescent="0.25">
      <c r="A995" s="122"/>
      <c r="B995" s="46"/>
      <c r="C995" s="47"/>
      <c r="D995" s="47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</row>
    <row r="996" spans="1:23" ht="13.2" x14ac:dyDescent="0.25">
      <c r="A996" s="122"/>
      <c r="B996" s="46"/>
      <c r="C996" s="47"/>
      <c r="D996" s="47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</row>
    <row r="997" spans="1:23" ht="13.2" x14ac:dyDescent="0.25">
      <c r="A997" s="122"/>
      <c r="B997" s="46"/>
      <c r="C997" s="47"/>
      <c r="D997" s="47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</row>
    <row r="998" spans="1:23" ht="13.2" x14ac:dyDescent="0.25">
      <c r="A998" s="122"/>
      <c r="B998" s="46"/>
      <c r="C998" s="47"/>
      <c r="D998" s="47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</row>
    <row r="999" spans="1:23" ht="13.2" x14ac:dyDescent="0.25">
      <c r="A999" s="122"/>
      <c r="B999" s="46"/>
      <c r="C999" s="47"/>
      <c r="D999" s="47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</row>
    <row r="1000" spans="1:23" ht="13.2" x14ac:dyDescent="0.25">
      <c r="A1000" s="122"/>
      <c r="B1000" s="46"/>
      <c r="C1000" s="47"/>
      <c r="D1000" s="47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</row>
    <row r="1001" spans="1:23" ht="13.2" x14ac:dyDescent="0.25">
      <c r="A1001" s="122"/>
      <c r="B1001" s="46"/>
      <c r="C1001" s="47"/>
      <c r="D1001" s="47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</row>
    <row r="1002" spans="1:23" ht="13.2" x14ac:dyDescent="0.25">
      <c r="A1002" s="122"/>
      <c r="B1002" s="46"/>
      <c r="C1002" s="47"/>
      <c r="D1002" s="47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</row>
    <row r="1003" spans="1:23" ht="13.2" x14ac:dyDescent="0.25">
      <c r="A1003" s="122"/>
      <c r="B1003" s="46"/>
      <c r="C1003" s="47"/>
      <c r="D1003" s="47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</row>
    <row r="1004" spans="1:23" ht="13.2" x14ac:dyDescent="0.25">
      <c r="A1004" s="122"/>
      <c r="B1004" s="46"/>
      <c r="C1004" s="47"/>
      <c r="D1004" s="47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</row>
    <row r="1005" spans="1:23" ht="13.2" x14ac:dyDescent="0.25">
      <c r="A1005" s="122"/>
      <c r="B1005" s="46"/>
      <c r="C1005" s="47"/>
      <c r="D1005" s="47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</row>
    <row r="1006" spans="1:23" ht="13.2" x14ac:dyDescent="0.25">
      <c r="A1006" s="122"/>
      <c r="B1006" s="46"/>
      <c r="C1006" s="47"/>
      <c r="D1006" s="47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</row>
    <row r="1007" spans="1:23" ht="13.2" x14ac:dyDescent="0.25">
      <c r="A1007" s="122"/>
      <c r="B1007" s="46"/>
      <c r="C1007" s="47"/>
      <c r="D1007" s="47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</row>
    <row r="1008" spans="1:23" ht="13.2" x14ac:dyDescent="0.25">
      <c r="A1008" s="122"/>
      <c r="B1008" s="46"/>
      <c r="C1008" s="47"/>
      <c r="D1008" s="47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</row>
    <row r="1009" spans="1:23" ht="13.2" x14ac:dyDescent="0.25">
      <c r="A1009" s="122"/>
      <c r="B1009" s="46"/>
      <c r="C1009" s="47"/>
      <c r="D1009" s="47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</row>
    <row r="1010" spans="1:23" ht="13.2" x14ac:dyDescent="0.25">
      <c r="A1010" s="122"/>
      <c r="B1010" s="46"/>
      <c r="C1010" s="47"/>
      <c r="D1010" s="47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</row>
    <row r="1011" spans="1:23" ht="13.2" x14ac:dyDescent="0.25">
      <c r="A1011" s="122"/>
      <c r="B1011" s="46"/>
      <c r="C1011" s="47"/>
      <c r="D1011" s="47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</row>
    <row r="1012" spans="1:23" ht="13.2" x14ac:dyDescent="0.25">
      <c r="A1012" s="122"/>
      <c r="B1012" s="46"/>
      <c r="C1012" s="47"/>
      <c r="D1012" s="47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</row>
    <row r="1013" spans="1:23" ht="13.2" x14ac:dyDescent="0.25">
      <c r="A1013" s="122"/>
      <c r="B1013" s="46"/>
      <c r="C1013" s="47"/>
      <c r="D1013" s="47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</row>
    <row r="1014" spans="1:23" ht="13.2" x14ac:dyDescent="0.25">
      <c r="A1014" s="122"/>
      <c r="B1014" s="46"/>
      <c r="C1014" s="47"/>
      <c r="D1014" s="47"/>
      <c r="E1014" s="49"/>
      <c r="F1014" s="49"/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</row>
    <row r="1015" spans="1:23" ht="13.2" x14ac:dyDescent="0.25">
      <c r="A1015" s="122"/>
      <c r="B1015" s="46"/>
      <c r="C1015" s="47"/>
      <c r="D1015" s="47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</row>
    <row r="1016" spans="1:23" ht="13.2" x14ac:dyDescent="0.25">
      <c r="A1016" s="122"/>
      <c r="B1016" s="46"/>
      <c r="C1016" s="47"/>
      <c r="D1016" s="47"/>
      <c r="E1016" s="49"/>
      <c r="F1016" s="49"/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</row>
    <row r="1017" spans="1:23" ht="13.2" x14ac:dyDescent="0.25">
      <c r="A1017" s="122"/>
      <c r="B1017" s="46"/>
      <c r="C1017" s="47"/>
      <c r="D1017" s="47"/>
      <c r="E1017" s="49"/>
      <c r="F1017" s="49"/>
      <c r="G1017" s="49"/>
      <c r="H1017" s="49"/>
      <c r="I1017" s="49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</row>
    <row r="1018" spans="1:23" ht="13.2" x14ac:dyDescent="0.25">
      <c r="A1018" s="122"/>
      <c r="B1018" s="46"/>
      <c r="C1018" s="47"/>
      <c r="D1018" s="47"/>
      <c r="E1018" s="49"/>
      <c r="F1018" s="49"/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</row>
    <row r="1019" spans="1:23" ht="13.2" x14ac:dyDescent="0.25">
      <c r="A1019" s="122"/>
      <c r="B1019" s="46"/>
      <c r="C1019" s="47"/>
      <c r="D1019" s="47"/>
      <c r="E1019" s="49"/>
      <c r="F1019" s="49"/>
      <c r="G1019" s="49"/>
      <c r="H1019" s="49"/>
      <c r="I1019" s="49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</row>
    <row r="1020" spans="1:23" ht="13.2" x14ac:dyDescent="0.25">
      <c r="A1020" s="122"/>
      <c r="B1020" s="46"/>
      <c r="C1020" s="47"/>
      <c r="D1020" s="47"/>
      <c r="E1020" s="49"/>
      <c r="F1020" s="49"/>
      <c r="G1020" s="49"/>
      <c r="H1020" s="49"/>
      <c r="I1020" s="49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</row>
    <row r="1021" spans="1:23" ht="13.2" x14ac:dyDescent="0.25">
      <c r="A1021" s="122"/>
      <c r="B1021" s="46"/>
      <c r="C1021" s="47"/>
      <c r="D1021" s="47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</row>
    <row r="1022" spans="1:23" ht="13.2" x14ac:dyDescent="0.25">
      <c r="A1022" s="122"/>
      <c r="B1022" s="46"/>
      <c r="C1022" s="47"/>
      <c r="D1022" s="47"/>
      <c r="E1022" s="49"/>
      <c r="F1022" s="49"/>
      <c r="G1022" s="49"/>
      <c r="H1022" s="49"/>
      <c r="I1022" s="49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</row>
    <row r="1023" spans="1:23" ht="13.2" x14ac:dyDescent="0.25">
      <c r="A1023" s="122"/>
      <c r="B1023" s="46"/>
      <c r="C1023" s="47"/>
      <c r="D1023" s="47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</row>
    <row r="1024" spans="1:23" ht="13.2" x14ac:dyDescent="0.25">
      <c r="A1024" s="122"/>
      <c r="B1024" s="46"/>
      <c r="C1024" s="47"/>
      <c r="D1024" s="47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</row>
    <row r="1025" spans="1:23" ht="13.2" x14ac:dyDescent="0.25">
      <c r="A1025" s="122"/>
      <c r="B1025" s="46"/>
      <c r="C1025" s="47"/>
      <c r="D1025" s="47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  <c r="W1025" s="49"/>
    </row>
    <row r="1026" spans="1:23" ht="13.2" x14ac:dyDescent="0.25">
      <c r="A1026" s="122"/>
      <c r="B1026" s="46"/>
      <c r="C1026" s="47"/>
      <c r="D1026" s="47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  <c r="W1026" s="49"/>
    </row>
    <row r="1027" spans="1:23" ht="13.2" x14ac:dyDescent="0.25">
      <c r="A1027" s="122"/>
      <c r="B1027" s="46"/>
      <c r="C1027" s="47"/>
      <c r="D1027" s="47"/>
      <c r="E1027" s="49"/>
      <c r="F1027" s="49"/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</row>
    <row r="1028" spans="1:23" ht="13.2" x14ac:dyDescent="0.25">
      <c r="A1028" s="122"/>
      <c r="B1028" s="46"/>
      <c r="C1028" s="47"/>
      <c r="D1028" s="47"/>
      <c r="E1028" s="49"/>
      <c r="F1028" s="49"/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</row>
    <row r="1029" spans="1:23" ht="13.2" x14ac:dyDescent="0.25">
      <c r="A1029" s="122"/>
      <c r="B1029" s="46"/>
      <c r="C1029" s="47"/>
      <c r="D1029" s="47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</row>
    <row r="1030" spans="1:23" ht="13.2" x14ac:dyDescent="0.25">
      <c r="A1030" s="122"/>
      <c r="B1030" s="46"/>
      <c r="C1030" s="47"/>
      <c r="D1030" s="47"/>
      <c r="E1030" s="49"/>
      <c r="F1030" s="49"/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</row>
    <row r="1031" spans="1:23" ht="13.2" x14ac:dyDescent="0.25">
      <c r="A1031" s="122"/>
      <c r="B1031" s="46"/>
      <c r="C1031" s="47"/>
      <c r="D1031" s="47"/>
      <c r="E1031" s="49"/>
      <c r="F1031" s="49"/>
      <c r="G1031" s="49"/>
      <c r="H1031" s="49"/>
      <c r="I1031" s="49"/>
      <c r="J1031" s="49"/>
      <c r="K1031" s="49"/>
      <c r="L1031" s="49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  <c r="W1031" s="49"/>
    </row>
    <row r="1032" spans="1:23" ht="13.2" x14ac:dyDescent="0.25">
      <c r="A1032" s="122"/>
      <c r="B1032" s="46"/>
      <c r="C1032" s="47"/>
      <c r="D1032" s="47"/>
      <c r="E1032" s="49"/>
      <c r="F1032" s="49"/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</row>
    <row r="1033" spans="1:23" ht="13.2" x14ac:dyDescent="0.25">
      <c r="A1033" s="122"/>
      <c r="B1033" s="46"/>
      <c r="C1033" s="47"/>
      <c r="D1033" s="47"/>
      <c r="E1033" s="49"/>
      <c r="F1033" s="49"/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</row>
    <row r="1034" spans="1:23" ht="13.2" x14ac:dyDescent="0.25">
      <c r="A1034" s="122"/>
      <c r="B1034" s="46"/>
      <c r="C1034" s="47"/>
      <c r="D1034" s="47"/>
      <c r="E1034" s="49"/>
      <c r="F1034" s="49"/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</row>
    <row r="1035" spans="1:23" ht="13.2" x14ac:dyDescent="0.25">
      <c r="A1035" s="122"/>
      <c r="B1035" s="46"/>
      <c r="C1035" s="47"/>
      <c r="D1035" s="47"/>
      <c r="E1035" s="49"/>
      <c r="F1035" s="49"/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</row>
    <row r="1036" spans="1:23" ht="13.2" x14ac:dyDescent="0.25">
      <c r="A1036" s="122"/>
      <c r="B1036" s="46"/>
      <c r="C1036" s="47"/>
      <c r="D1036" s="47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</row>
    <row r="1037" spans="1:23" ht="13.2" x14ac:dyDescent="0.25">
      <c r="A1037" s="122"/>
      <c r="B1037" s="46"/>
      <c r="C1037" s="47"/>
      <c r="D1037" s="47"/>
      <c r="E1037" s="49"/>
      <c r="F1037" s="49"/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</row>
    <row r="1038" spans="1:23" ht="13.2" x14ac:dyDescent="0.25">
      <c r="A1038" s="122"/>
      <c r="B1038" s="46"/>
      <c r="C1038" s="47"/>
      <c r="D1038" s="47"/>
      <c r="E1038" s="49"/>
      <c r="F1038" s="49"/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</row>
    <row r="1039" spans="1:23" ht="13.2" x14ac:dyDescent="0.25">
      <c r="A1039" s="122"/>
      <c r="B1039" s="46"/>
      <c r="C1039" s="47"/>
      <c r="D1039" s="47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</row>
    <row r="1040" spans="1:23" ht="13.2" x14ac:dyDescent="0.25">
      <c r="A1040" s="122"/>
      <c r="B1040" s="46"/>
      <c r="C1040" s="47"/>
      <c r="D1040" s="47"/>
      <c r="E1040" s="49"/>
      <c r="F1040" s="49"/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</row>
    <row r="1041" spans="1:23" ht="13.2" x14ac:dyDescent="0.25">
      <c r="A1041" s="122"/>
      <c r="B1041" s="46"/>
      <c r="C1041" s="47"/>
      <c r="D1041" s="47"/>
      <c r="E1041" s="49"/>
      <c r="F1041" s="49"/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</row>
    <row r="1042" spans="1:23" ht="13.2" x14ac:dyDescent="0.25">
      <c r="A1042" s="122"/>
      <c r="B1042" s="46"/>
      <c r="C1042" s="47"/>
      <c r="D1042" s="47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</row>
    <row r="1043" spans="1:23" ht="13.2" x14ac:dyDescent="0.25">
      <c r="A1043" s="122"/>
      <c r="B1043" s="46"/>
      <c r="C1043" s="47"/>
      <c r="D1043" s="47"/>
      <c r="E1043" s="49"/>
      <c r="F1043" s="49"/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</row>
    <row r="1044" spans="1:23" ht="13.2" x14ac:dyDescent="0.25">
      <c r="A1044" s="122"/>
      <c r="B1044" s="46"/>
      <c r="C1044" s="47"/>
      <c r="D1044" s="47"/>
      <c r="E1044" s="49"/>
      <c r="F1044" s="49"/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</row>
    <row r="1045" spans="1:23" ht="13.2" x14ac:dyDescent="0.25">
      <c r="A1045" s="122"/>
      <c r="B1045" s="46"/>
      <c r="C1045" s="47"/>
      <c r="D1045" s="47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</row>
    <row r="1046" spans="1:23" ht="13.2" x14ac:dyDescent="0.25">
      <c r="A1046" s="122"/>
      <c r="B1046" s="46"/>
      <c r="C1046" s="47"/>
      <c r="D1046" s="47"/>
      <c r="E1046" s="49"/>
      <c r="F1046" s="49"/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</row>
    <row r="1047" spans="1:23" ht="13.2" x14ac:dyDescent="0.25">
      <c r="A1047" s="122"/>
      <c r="B1047" s="46"/>
      <c r="C1047" s="47"/>
      <c r="D1047" s="47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</row>
    <row r="1048" spans="1:23" ht="13.2" x14ac:dyDescent="0.25">
      <c r="A1048" s="122"/>
      <c r="B1048" s="46"/>
      <c r="C1048" s="47"/>
      <c r="D1048" s="47"/>
      <c r="E1048" s="49"/>
      <c r="F1048" s="49"/>
      <c r="G1048" s="49"/>
      <c r="H1048" s="49"/>
      <c r="I1048" s="49"/>
      <c r="J1048" s="49"/>
      <c r="K1048" s="49"/>
      <c r="L1048" s="49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  <c r="W1048" s="49"/>
    </row>
    <row r="1049" spans="1:23" ht="13.2" x14ac:dyDescent="0.25">
      <c r="A1049" s="122"/>
      <c r="B1049" s="46"/>
      <c r="C1049" s="47"/>
      <c r="D1049" s="47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</row>
    <row r="1050" spans="1:23" ht="13.2" x14ac:dyDescent="0.25">
      <c r="A1050" s="122"/>
      <c r="B1050" s="46"/>
      <c r="C1050" s="47"/>
      <c r="D1050" s="47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</row>
    <row r="1051" spans="1:23" ht="13.2" x14ac:dyDescent="0.25">
      <c r="A1051" s="122"/>
      <c r="B1051" s="46"/>
      <c r="C1051" s="47"/>
      <c r="D1051" s="47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</row>
    <row r="1052" spans="1:23" ht="13.2" x14ac:dyDescent="0.25">
      <c r="A1052" s="122"/>
      <c r="B1052" s="46"/>
      <c r="C1052" s="47"/>
      <c r="D1052" s="47"/>
      <c r="E1052" s="49"/>
      <c r="F1052" s="49"/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</row>
    <row r="1053" spans="1:23" ht="13.2" x14ac:dyDescent="0.25">
      <c r="A1053" s="122"/>
      <c r="B1053" s="46"/>
      <c r="C1053" s="47"/>
      <c r="D1053" s="47"/>
      <c r="E1053" s="49"/>
      <c r="F1053" s="49"/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</row>
    <row r="1054" spans="1:23" ht="13.2" x14ac:dyDescent="0.25">
      <c r="A1054" s="122"/>
      <c r="B1054" s="46"/>
      <c r="C1054" s="47"/>
      <c r="D1054" s="47"/>
      <c r="E1054" s="49"/>
      <c r="F1054" s="49"/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</row>
    <row r="1055" spans="1:23" ht="13.2" x14ac:dyDescent="0.25">
      <c r="A1055" s="122"/>
      <c r="B1055" s="46"/>
      <c r="C1055" s="47"/>
      <c r="D1055" s="47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</row>
    <row r="1056" spans="1:23" ht="13.2" x14ac:dyDescent="0.25">
      <c r="A1056" s="122"/>
      <c r="B1056" s="46"/>
      <c r="C1056" s="47"/>
      <c r="D1056" s="47"/>
      <c r="E1056" s="49"/>
      <c r="F1056" s="49"/>
      <c r="G1056" s="49"/>
      <c r="H1056" s="49"/>
      <c r="I1056" s="49"/>
      <c r="J1056" s="49"/>
      <c r="K1056" s="49"/>
      <c r="L1056" s="49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  <c r="W1056" s="49"/>
    </row>
    <row r="1057" spans="1:23" ht="13.2" x14ac:dyDescent="0.25">
      <c r="A1057" s="122"/>
      <c r="B1057" s="46"/>
      <c r="C1057" s="47"/>
      <c r="D1057" s="47"/>
      <c r="E1057" s="49"/>
      <c r="F1057" s="49"/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</row>
    <row r="1058" spans="1:23" ht="13.2" x14ac:dyDescent="0.25">
      <c r="A1058" s="122"/>
      <c r="B1058" s="46"/>
      <c r="C1058" s="47"/>
      <c r="D1058" s="47"/>
      <c r="E1058" s="49"/>
      <c r="F1058" s="49"/>
      <c r="G1058" s="49"/>
      <c r="H1058" s="49"/>
      <c r="I1058" s="49"/>
      <c r="J1058" s="49"/>
      <c r="K1058" s="49"/>
      <c r="L1058" s="49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  <c r="W1058" s="49"/>
    </row>
    <row r="1059" spans="1:23" ht="13.2" x14ac:dyDescent="0.25">
      <c r="A1059" s="122"/>
      <c r="B1059" s="46"/>
      <c r="C1059" s="47"/>
      <c r="D1059" s="47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</row>
    <row r="1060" spans="1:23" ht="13.2" x14ac:dyDescent="0.25">
      <c r="A1060" s="122"/>
      <c r="B1060" s="46"/>
      <c r="C1060" s="47"/>
      <c r="D1060" s="47"/>
      <c r="E1060" s="49"/>
      <c r="F1060" s="49"/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</row>
    <row r="1061" spans="1:23" ht="13.2" x14ac:dyDescent="0.25">
      <c r="A1061" s="122"/>
      <c r="B1061" s="46"/>
      <c r="C1061" s="47"/>
      <c r="D1061" s="47"/>
      <c r="E1061" s="49"/>
      <c r="F1061" s="49"/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</row>
    <row r="1062" spans="1:23" ht="13.2" x14ac:dyDescent="0.25">
      <c r="A1062" s="122"/>
      <c r="B1062" s="46"/>
      <c r="C1062" s="47"/>
      <c r="D1062" s="47"/>
      <c r="E1062" s="49"/>
      <c r="F1062" s="49"/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</row>
    <row r="1063" spans="1:23" ht="13.2" x14ac:dyDescent="0.25">
      <c r="A1063" s="122"/>
      <c r="B1063" s="46"/>
      <c r="C1063" s="47"/>
      <c r="D1063" s="47"/>
      <c r="E1063" s="49"/>
      <c r="F1063" s="49"/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</row>
    <row r="1064" spans="1:23" ht="13.2" x14ac:dyDescent="0.25">
      <c r="A1064" s="122"/>
      <c r="B1064" s="46"/>
      <c r="C1064" s="47"/>
      <c r="D1064" s="47"/>
      <c r="E1064" s="49"/>
      <c r="F1064" s="49"/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</row>
    <row r="1065" spans="1:23" ht="13.2" x14ac:dyDescent="0.25">
      <c r="A1065" s="122"/>
      <c r="B1065" s="46"/>
      <c r="C1065" s="47"/>
      <c r="D1065" s="47"/>
      <c r="E1065" s="49"/>
      <c r="F1065" s="49"/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</row>
    <row r="1066" spans="1:23" ht="13.2" x14ac:dyDescent="0.25">
      <c r="A1066" s="122"/>
      <c r="B1066" s="46"/>
      <c r="C1066" s="47"/>
      <c r="D1066" s="47"/>
      <c r="E1066" s="49"/>
      <c r="F1066" s="49"/>
      <c r="G1066" s="49"/>
      <c r="H1066" s="49"/>
      <c r="I1066" s="49"/>
      <c r="J1066" s="49"/>
      <c r="K1066" s="49"/>
      <c r="L1066" s="49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  <c r="W1066" s="49"/>
    </row>
    <row r="1067" spans="1:23" ht="13.2" x14ac:dyDescent="0.25">
      <c r="A1067" s="122"/>
      <c r="B1067" s="46"/>
      <c r="C1067" s="47"/>
      <c r="D1067" s="47"/>
      <c r="E1067" s="49"/>
      <c r="F1067" s="49"/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</row>
    <row r="1068" spans="1:23" ht="13.2" x14ac:dyDescent="0.25">
      <c r="A1068" s="122"/>
      <c r="B1068" s="46"/>
      <c r="C1068" s="47"/>
      <c r="D1068" s="47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</row>
    <row r="1069" spans="1:23" ht="13.2" x14ac:dyDescent="0.25">
      <c r="A1069" s="122"/>
      <c r="B1069" s="46"/>
      <c r="C1069" s="47"/>
      <c r="D1069" s="47"/>
      <c r="E1069" s="49"/>
      <c r="F1069" s="49"/>
      <c r="G1069" s="49"/>
      <c r="H1069" s="49"/>
      <c r="I1069" s="49"/>
      <c r="J1069" s="49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  <c r="W1069" s="49"/>
    </row>
    <row r="1070" spans="1:23" ht="13.2" x14ac:dyDescent="0.25">
      <c r="A1070" s="122"/>
      <c r="B1070" s="46"/>
      <c r="C1070" s="47"/>
      <c r="D1070" s="47"/>
      <c r="E1070" s="49"/>
      <c r="F1070" s="49"/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</row>
    <row r="1071" spans="1:23" ht="13.2" x14ac:dyDescent="0.25">
      <c r="A1071" s="122"/>
      <c r="B1071" s="46"/>
      <c r="C1071" s="47"/>
      <c r="D1071" s="47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</row>
    <row r="1072" spans="1:23" ht="13.2" x14ac:dyDescent="0.25">
      <c r="A1072" s="122"/>
      <c r="B1072" s="46"/>
      <c r="C1072" s="47"/>
      <c r="D1072" s="47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</row>
    <row r="1073" spans="1:23" ht="13.2" x14ac:dyDescent="0.25">
      <c r="A1073" s="122"/>
      <c r="B1073" s="46"/>
      <c r="C1073" s="47"/>
      <c r="D1073" s="47"/>
      <c r="E1073" s="49"/>
      <c r="F1073" s="49"/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</row>
    <row r="1074" spans="1:23" ht="13.2" x14ac:dyDescent="0.25">
      <c r="A1074" s="122"/>
      <c r="B1074" s="46"/>
      <c r="C1074" s="47"/>
      <c r="D1074" s="47"/>
      <c r="E1074" s="49"/>
      <c r="F1074" s="49"/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</row>
    <row r="1075" spans="1:23" ht="13.2" x14ac:dyDescent="0.25">
      <c r="A1075" s="122"/>
      <c r="B1075" s="46"/>
      <c r="C1075" s="47"/>
      <c r="D1075" s="47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</row>
    <row r="1076" spans="1:23" ht="13.2" x14ac:dyDescent="0.25">
      <c r="A1076" s="122"/>
      <c r="B1076" s="46"/>
      <c r="C1076" s="47"/>
      <c r="D1076" s="47"/>
      <c r="E1076" s="49"/>
      <c r="F1076" s="49"/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</row>
    <row r="1077" spans="1:23" ht="13.2" x14ac:dyDescent="0.25">
      <c r="A1077" s="122"/>
      <c r="B1077" s="46"/>
      <c r="C1077" s="47"/>
      <c r="D1077" s="47"/>
      <c r="E1077" s="49"/>
      <c r="F1077" s="49"/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</row>
    <row r="1078" spans="1:23" ht="13.2" x14ac:dyDescent="0.25">
      <c r="A1078" s="122"/>
      <c r="B1078" s="46"/>
      <c r="C1078" s="47"/>
      <c r="D1078" s="47"/>
      <c r="E1078" s="49"/>
      <c r="F1078" s="49"/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</row>
    <row r="1079" spans="1:23" ht="13.2" x14ac:dyDescent="0.25">
      <c r="A1079" s="122"/>
      <c r="B1079" s="46"/>
      <c r="C1079" s="47"/>
      <c r="D1079" s="47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</row>
    <row r="1080" spans="1:23" ht="13.2" x14ac:dyDescent="0.25">
      <c r="A1080" s="122"/>
      <c r="B1080" s="46"/>
      <c r="C1080" s="47"/>
      <c r="D1080" s="47"/>
      <c r="E1080" s="49"/>
      <c r="F1080" s="49"/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</row>
    <row r="1081" spans="1:23" ht="13.2" x14ac:dyDescent="0.25">
      <c r="A1081" s="122"/>
      <c r="B1081" s="46"/>
      <c r="C1081" s="47"/>
      <c r="D1081" s="47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</row>
    <row r="1082" spans="1:23" ht="13.2" x14ac:dyDescent="0.25">
      <c r="A1082" s="122"/>
      <c r="B1082" s="46"/>
      <c r="C1082" s="47"/>
      <c r="D1082" s="47"/>
      <c r="E1082" s="49"/>
      <c r="F1082" s="49"/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</row>
    <row r="1083" spans="1:23" ht="13.2" x14ac:dyDescent="0.25">
      <c r="A1083" s="122"/>
      <c r="B1083" s="46"/>
      <c r="C1083" s="47"/>
      <c r="D1083" s="47"/>
      <c r="E1083" s="49"/>
      <c r="F1083" s="49"/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</row>
    <row r="1084" spans="1:23" ht="13.2" x14ac:dyDescent="0.25">
      <c r="A1084" s="122"/>
      <c r="B1084" s="46"/>
      <c r="C1084" s="47"/>
      <c r="D1084" s="47"/>
      <c r="E1084" s="49"/>
      <c r="F1084" s="49"/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</row>
    <row r="1085" spans="1:23" ht="13.2" x14ac:dyDescent="0.25">
      <c r="A1085" s="122"/>
      <c r="B1085" s="46"/>
      <c r="C1085" s="47"/>
      <c r="D1085" s="47"/>
      <c r="E1085" s="49"/>
      <c r="F1085" s="49"/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</row>
    <row r="1086" spans="1:23" ht="13.2" x14ac:dyDescent="0.25">
      <c r="A1086" s="122"/>
      <c r="B1086" s="46"/>
      <c r="C1086" s="47"/>
      <c r="D1086" s="47"/>
      <c r="E1086" s="49"/>
      <c r="F1086" s="49"/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</row>
    <row r="1087" spans="1:23" ht="13.2" x14ac:dyDescent="0.25">
      <c r="A1087" s="122"/>
      <c r="B1087" s="46"/>
      <c r="C1087" s="47"/>
      <c r="D1087" s="47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</row>
    <row r="1088" spans="1:23" ht="13.2" x14ac:dyDescent="0.25">
      <c r="A1088" s="122"/>
      <c r="B1088" s="46"/>
      <c r="C1088" s="47"/>
      <c r="D1088" s="47"/>
      <c r="E1088" s="49"/>
      <c r="F1088" s="49"/>
      <c r="G1088" s="49"/>
      <c r="H1088" s="49"/>
      <c r="I1088" s="49"/>
      <c r="J1088" s="49"/>
      <c r="K1088" s="49"/>
      <c r="L1088" s="49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  <c r="W1088" s="49"/>
    </row>
    <row r="1089" spans="1:23" ht="13.2" x14ac:dyDescent="0.25">
      <c r="A1089" s="122"/>
      <c r="B1089" s="46"/>
      <c r="C1089" s="47"/>
      <c r="D1089" s="47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</row>
    <row r="1090" spans="1:23" ht="13.2" x14ac:dyDescent="0.25">
      <c r="A1090" s="122"/>
      <c r="B1090" s="46"/>
      <c r="C1090" s="47"/>
      <c r="D1090" s="47"/>
      <c r="E1090" s="49"/>
      <c r="F1090" s="49"/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</row>
    <row r="1091" spans="1:23" ht="13.2" x14ac:dyDescent="0.25">
      <c r="A1091" s="122"/>
      <c r="B1091" s="46"/>
      <c r="C1091" s="47"/>
      <c r="D1091" s="47"/>
      <c r="E1091" s="49"/>
      <c r="F1091" s="49"/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</row>
    <row r="1092" spans="1:23" ht="13.2" x14ac:dyDescent="0.25">
      <c r="A1092" s="122"/>
      <c r="B1092" s="46"/>
      <c r="C1092" s="47"/>
      <c r="D1092" s="47"/>
      <c r="E1092" s="49"/>
      <c r="F1092" s="49"/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</row>
    <row r="1093" spans="1:23" ht="13.2" x14ac:dyDescent="0.25">
      <c r="A1093" s="122"/>
      <c r="B1093" s="46"/>
      <c r="C1093" s="47"/>
      <c r="D1093" s="47"/>
      <c r="E1093" s="49"/>
      <c r="F1093" s="49"/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</row>
    <row r="1094" spans="1:23" ht="13.2" x14ac:dyDescent="0.25">
      <c r="A1094" s="122"/>
      <c r="B1094" s="46"/>
      <c r="C1094" s="47"/>
      <c r="D1094" s="47"/>
      <c r="E1094" s="49"/>
      <c r="F1094" s="49"/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</row>
    <row r="1095" spans="1:23" ht="13.2" x14ac:dyDescent="0.25">
      <c r="A1095" s="122"/>
      <c r="B1095" s="46"/>
      <c r="C1095" s="47"/>
      <c r="D1095" s="47"/>
      <c r="E1095" s="49"/>
      <c r="F1095" s="49"/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</row>
    <row r="1096" spans="1:23" ht="13.2" x14ac:dyDescent="0.25">
      <c r="A1096" s="122"/>
      <c r="B1096" s="46"/>
      <c r="C1096" s="47"/>
      <c r="D1096" s="47"/>
      <c r="E1096" s="49"/>
      <c r="F1096" s="49"/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</row>
    <row r="1097" spans="1:23" ht="13.2" x14ac:dyDescent="0.25">
      <c r="A1097" s="122"/>
      <c r="B1097" s="46"/>
      <c r="C1097" s="47"/>
      <c r="D1097" s="47"/>
      <c r="E1097" s="49"/>
      <c r="F1097" s="49"/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</row>
    <row r="1098" spans="1:23" ht="13.2" x14ac:dyDescent="0.25">
      <c r="A1098" s="122"/>
      <c r="B1098" s="46"/>
      <c r="C1098" s="47"/>
      <c r="D1098" s="47"/>
      <c r="E1098" s="49"/>
      <c r="F1098" s="49"/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</row>
    <row r="1099" spans="1:23" ht="13.2" x14ac:dyDescent="0.25">
      <c r="A1099" s="122"/>
      <c r="B1099" s="46"/>
      <c r="C1099" s="47"/>
      <c r="D1099" s="47"/>
      <c r="E1099" s="49"/>
      <c r="F1099" s="49"/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</row>
    <row r="1100" spans="1:23" ht="13.2" x14ac:dyDescent="0.25">
      <c r="A1100" s="122"/>
      <c r="B1100" s="46"/>
      <c r="C1100" s="47"/>
      <c r="D1100" s="47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</row>
    <row r="1101" spans="1:23" ht="13.2" x14ac:dyDescent="0.25">
      <c r="A1101" s="122"/>
      <c r="B1101" s="46"/>
      <c r="C1101" s="47"/>
      <c r="D1101" s="47"/>
      <c r="E1101" s="49"/>
      <c r="F1101" s="49"/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</row>
    <row r="1102" spans="1:23" ht="13.2" x14ac:dyDescent="0.25">
      <c r="A1102" s="122"/>
      <c r="B1102" s="46"/>
      <c r="C1102" s="47"/>
      <c r="D1102" s="47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</row>
    <row r="1103" spans="1:23" ht="13.2" x14ac:dyDescent="0.25">
      <c r="A1103" s="122"/>
      <c r="B1103" s="46"/>
      <c r="C1103" s="47"/>
      <c r="D1103" s="47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</row>
    <row r="1104" spans="1:23" ht="13.2" x14ac:dyDescent="0.25">
      <c r="A1104" s="122"/>
      <c r="B1104" s="46"/>
      <c r="C1104" s="47"/>
      <c r="D1104" s="47"/>
      <c r="E1104" s="49"/>
      <c r="F1104" s="49"/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</row>
    <row r="1105" spans="1:23" ht="13.2" x14ac:dyDescent="0.25">
      <c r="A1105" s="122"/>
      <c r="B1105" s="46"/>
      <c r="C1105" s="47"/>
      <c r="D1105" s="47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</row>
    <row r="1106" spans="1:23" ht="13.2" x14ac:dyDescent="0.25">
      <c r="A1106" s="122"/>
      <c r="B1106" s="46"/>
      <c r="C1106" s="47"/>
      <c r="D1106" s="47"/>
      <c r="E1106" s="49"/>
      <c r="F1106" s="49"/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</row>
    <row r="1107" spans="1:23" ht="13.2" x14ac:dyDescent="0.25">
      <c r="A1107" s="122"/>
      <c r="B1107" s="46"/>
      <c r="C1107" s="47"/>
      <c r="D1107" s="47"/>
      <c r="E1107" s="49"/>
      <c r="F1107" s="49"/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</row>
    <row r="1108" spans="1:23" ht="13.2" x14ac:dyDescent="0.25">
      <c r="A1108" s="122"/>
      <c r="B1108" s="46"/>
      <c r="C1108" s="47"/>
      <c r="D1108" s="47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</row>
    <row r="1109" spans="1:23" ht="13.2" x14ac:dyDescent="0.25">
      <c r="A1109" s="122"/>
      <c r="B1109" s="46"/>
      <c r="C1109" s="47"/>
      <c r="D1109" s="47"/>
      <c r="E1109" s="49"/>
      <c r="F1109" s="49"/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</row>
    <row r="1110" spans="1:23" ht="13.2" x14ac:dyDescent="0.25">
      <c r="A1110" s="122"/>
      <c r="B1110" s="46"/>
      <c r="C1110" s="47"/>
      <c r="D1110" s="47"/>
      <c r="E1110" s="49"/>
      <c r="F1110" s="49"/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</row>
    <row r="1111" spans="1:23" ht="13.2" x14ac:dyDescent="0.25">
      <c r="A1111" s="122"/>
      <c r="B1111" s="46"/>
      <c r="C1111" s="47"/>
      <c r="D1111" s="47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</row>
    <row r="1112" spans="1:23" ht="13.2" x14ac:dyDescent="0.25">
      <c r="A1112" s="122"/>
      <c r="B1112" s="46"/>
      <c r="C1112" s="47"/>
      <c r="D1112" s="47"/>
      <c r="E1112" s="49"/>
      <c r="F1112" s="49"/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</row>
    <row r="1113" spans="1:23" ht="13.2" x14ac:dyDescent="0.25">
      <c r="A1113" s="122"/>
      <c r="B1113" s="46"/>
      <c r="C1113" s="47"/>
      <c r="D1113" s="47"/>
      <c r="E1113" s="49"/>
      <c r="F1113" s="49"/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</row>
    <row r="1114" spans="1:23" ht="13.2" x14ac:dyDescent="0.25">
      <c r="A1114" s="122"/>
      <c r="B1114" s="46"/>
      <c r="C1114" s="47"/>
      <c r="D1114" s="47"/>
      <c r="E1114" s="49"/>
      <c r="F1114" s="49"/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</row>
    <row r="1115" spans="1:23" ht="13.2" x14ac:dyDescent="0.25">
      <c r="A1115" s="122"/>
      <c r="B1115" s="46"/>
      <c r="C1115" s="47"/>
      <c r="D1115" s="47"/>
      <c r="E1115" s="49"/>
      <c r="F1115" s="49"/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</row>
    <row r="1116" spans="1:23" ht="13.2" x14ac:dyDescent="0.25">
      <c r="A1116" s="122"/>
      <c r="B1116" s="46"/>
      <c r="C1116" s="47"/>
      <c r="D1116" s="47"/>
      <c r="E1116" s="49"/>
      <c r="F1116" s="49"/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</row>
    <row r="1117" spans="1:23" ht="13.2" x14ac:dyDescent="0.25">
      <c r="A1117" s="122"/>
      <c r="B1117" s="46"/>
      <c r="C1117" s="47"/>
      <c r="D1117" s="47"/>
      <c r="E1117" s="49"/>
      <c r="F1117" s="49"/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</row>
    <row r="1118" spans="1:23" ht="13.2" x14ac:dyDescent="0.25">
      <c r="A1118" s="122"/>
      <c r="B1118" s="46"/>
      <c r="C1118" s="47"/>
      <c r="D1118" s="47"/>
      <c r="E1118" s="49"/>
      <c r="F1118" s="49"/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</row>
    <row r="1119" spans="1:23" ht="13.2" x14ac:dyDescent="0.25">
      <c r="A1119" s="122"/>
      <c r="B1119" s="46"/>
      <c r="C1119" s="47"/>
      <c r="D1119" s="47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</row>
    <row r="1120" spans="1:23" ht="13.2" x14ac:dyDescent="0.25">
      <c r="A1120" s="122"/>
      <c r="B1120" s="46"/>
      <c r="C1120" s="47"/>
      <c r="D1120" s="47"/>
      <c r="E1120" s="49"/>
      <c r="F1120" s="49"/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</row>
    <row r="1121" spans="1:23" ht="13.2" x14ac:dyDescent="0.25">
      <c r="A1121" s="122"/>
      <c r="B1121" s="46"/>
      <c r="C1121" s="47"/>
      <c r="D1121" s="47"/>
      <c r="E1121" s="49"/>
      <c r="F1121" s="49"/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</row>
    <row r="1122" spans="1:23" ht="13.2" x14ac:dyDescent="0.25">
      <c r="A1122" s="122"/>
      <c r="B1122" s="46"/>
      <c r="C1122" s="47"/>
      <c r="D1122" s="47"/>
      <c r="E1122" s="49"/>
      <c r="F1122" s="49"/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</row>
    <row r="1123" spans="1:23" ht="13.2" x14ac:dyDescent="0.25">
      <c r="A1123" s="122"/>
      <c r="B1123" s="46"/>
      <c r="C1123" s="47"/>
      <c r="D1123" s="47"/>
      <c r="E1123" s="49"/>
      <c r="F1123" s="49"/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</row>
    <row r="1124" spans="1:23" ht="13.2" x14ac:dyDescent="0.25">
      <c r="A1124" s="122"/>
      <c r="B1124" s="46"/>
      <c r="C1124" s="47"/>
      <c r="D1124" s="47"/>
      <c r="E1124" s="49"/>
      <c r="F1124" s="49"/>
      <c r="G1124" s="49"/>
      <c r="H1124" s="49"/>
      <c r="I1124" s="49"/>
      <c r="J1124" s="49"/>
      <c r="K1124" s="49"/>
      <c r="L1124" s="49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  <c r="W1124" s="49"/>
    </row>
    <row r="1125" spans="1:23" ht="13.2" x14ac:dyDescent="0.25">
      <c r="A1125" s="122"/>
      <c r="B1125" s="46"/>
      <c r="C1125" s="47"/>
      <c r="D1125" s="47"/>
      <c r="E1125" s="49"/>
      <c r="F1125" s="49"/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</row>
    <row r="1126" spans="1:23" ht="13.2" x14ac:dyDescent="0.25">
      <c r="A1126" s="122"/>
      <c r="B1126" s="46"/>
      <c r="C1126" s="47"/>
      <c r="D1126" s="47"/>
      <c r="E1126" s="49"/>
      <c r="F1126" s="49"/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</row>
    <row r="1127" spans="1:23" ht="13.2" x14ac:dyDescent="0.25">
      <c r="A1127" s="122"/>
      <c r="B1127" s="46"/>
      <c r="C1127" s="47"/>
      <c r="D1127" s="47"/>
      <c r="E1127" s="49"/>
      <c r="F1127" s="49"/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</row>
    <row r="1128" spans="1:23" ht="13.2" x14ac:dyDescent="0.25">
      <c r="A1128" s="122"/>
      <c r="B1128" s="46"/>
      <c r="C1128" s="47"/>
      <c r="D1128" s="47"/>
      <c r="E1128" s="49"/>
      <c r="F1128" s="49"/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</row>
    <row r="1129" spans="1:23" ht="13.2" x14ac:dyDescent="0.25">
      <c r="A1129" s="122"/>
      <c r="B1129" s="46"/>
      <c r="C1129" s="47"/>
      <c r="D1129" s="47"/>
      <c r="E1129" s="49"/>
      <c r="F1129" s="49"/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</row>
    <row r="1130" spans="1:23" ht="13.2" x14ac:dyDescent="0.25">
      <c r="A1130" s="122"/>
      <c r="B1130" s="46"/>
      <c r="C1130" s="47"/>
      <c r="D1130" s="47"/>
      <c r="E1130" s="49"/>
      <c r="F1130" s="49"/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</row>
    <row r="1131" spans="1:23" ht="13.2" x14ac:dyDescent="0.25">
      <c r="A1131" s="122"/>
      <c r="B1131" s="46"/>
      <c r="C1131" s="47"/>
      <c r="D1131" s="47"/>
      <c r="E1131" s="49"/>
      <c r="F1131" s="49"/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</row>
    <row r="1132" spans="1:23" ht="13.2" x14ac:dyDescent="0.25">
      <c r="A1132" s="122"/>
      <c r="B1132" s="46"/>
      <c r="C1132" s="47"/>
      <c r="D1132" s="47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</row>
    <row r="1133" spans="1:23" ht="13.2" x14ac:dyDescent="0.25">
      <c r="A1133" s="122"/>
      <c r="B1133" s="46"/>
      <c r="C1133" s="47"/>
      <c r="D1133" s="47"/>
      <c r="E1133" s="49"/>
      <c r="F1133" s="49"/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</row>
    <row r="1134" spans="1:23" ht="13.2" x14ac:dyDescent="0.25">
      <c r="A1134" s="122"/>
      <c r="B1134" s="46"/>
      <c r="C1134" s="47"/>
      <c r="D1134" s="47"/>
      <c r="E1134" s="49"/>
      <c r="F1134" s="49"/>
      <c r="G1134" s="49"/>
      <c r="H1134" s="49"/>
      <c r="I1134" s="49"/>
      <c r="J1134" s="49"/>
      <c r="K1134" s="49"/>
      <c r="L1134" s="49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  <c r="W1134" s="49"/>
    </row>
    <row r="1135" spans="1:23" ht="13.2" x14ac:dyDescent="0.25">
      <c r="A1135" s="122"/>
      <c r="B1135" s="46"/>
      <c r="C1135" s="47"/>
      <c r="D1135" s="47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</row>
    <row r="1136" spans="1:23" ht="13.2" x14ac:dyDescent="0.25">
      <c r="A1136" s="122"/>
      <c r="B1136" s="46"/>
      <c r="C1136" s="47"/>
      <c r="D1136" s="47"/>
      <c r="E1136" s="49"/>
      <c r="F1136" s="49"/>
      <c r="G1136" s="49"/>
      <c r="H1136" s="49"/>
      <c r="I1136" s="49"/>
      <c r="J1136" s="49"/>
      <c r="K1136" s="49"/>
      <c r="L1136" s="49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  <c r="W1136" s="49"/>
    </row>
    <row r="1137" spans="1:23" ht="13.2" x14ac:dyDescent="0.25">
      <c r="A1137" s="122"/>
      <c r="B1137" s="46"/>
      <c r="C1137" s="47"/>
      <c r="D1137" s="47"/>
      <c r="E1137" s="49"/>
      <c r="F1137" s="49"/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</row>
    <row r="1138" spans="1:23" ht="13.2" x14ac:dyDescent="0.25">
      <c r="A1138" s="122"/>
      <c r="B1138" s="46"/>
      <c r="C1138" s="47"/>
      <c r="D1138" s="47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</row>
    <row r="1139" spans="1:23" ht="13.2" x14ac:dyDescent="0.25">
      <c r="A1139" s="122"/>
      <c r="B1139" s="46"/>
      <c r="C1139" s="47"/>
      <c r="D1139" s="47"/>
      <c r="E1139" s="49"/>
      <c r="F1139" s="49"/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</row>
    <row r="1140" spans="1:23" ht="13.2" x14ac:dyDescent="0.25">
      <c r="A1140" s="122"/>
      <c r="B1140" s="46"/>
      <c r="C1140" s="47"/>
      <c r="D1140" s="47"/>
      <c r="E1140" s="49"/>
      <c r="F1140" s="49"/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</row>
    <row r="1141" spans="1:23" ht="13.2" x14ac:dyDescent="0.25">
      <c r="A1141" s="122"/>
      <c r="B1141" s="46"/>
      <c r="C1141" s="47"/>
      <c r="D1141" s="47"/>
      <c r="E1141" s="49"/>
      <c r="F1141" s="49"/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</row>
    <row r="1142" spans="1:23" ht="13.2" x14ac:dyDescent="0.25">
      <c r="A1142" s="122"/>
      <c r="B1142" s="46"/>
      <c r="C1142" s="47"/>
      <c r="D1142" s="47"/>
      <c r="E1142" s="49"/>
      <c r="F1142" s="49"/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</row>
    <row r="1143" spans="1:23" ht="13.2" x14ac:dyDescent="0.25">
      <c r="A1143" s="122"/>
      <c r="B1143" s="46"/>
      <c r="C1143" s="47"/>
      <c r="D1143" s="47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</row>
    <row r="1144" spans="1:23" ht="13.2" x14ac:dyDescent="0.25">
      <c r="A1144" s="122"/>
      <c r="B1144" s="46"/>
      <c r="C1144" s="47"/>
      <c r="D1144" s="47"/>
      <c r="E1144" s="49"/>
      <c r="F1144" s="49"/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</row>
    <row r="1145" spans="1:23" ht="13.2" x14ac:dyDescent="0.25">
      <c r="A1145" s="122"/>
      <c r="B1145" s="46"/>
      <c r="C1145" s="47"/>
      <c r="D1145" s="47"/>
      <c r="E1145" s="49"/>
      <c r="F1145" s="49"/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</row>
    <row r="1146" spans="1:23" ht="13.2" x14ac:dyDescent="0.25">
      <c r="A1146" s="122"/>
      <c r="B1146" s="46"/>
      <c r="C1146" s="47"/>
      <c r="D1146" s="47"/>
      <c r="E1146" s="49"/>
      <c r="F1146" s="49"/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</row>
    <row r="1147" spans="1:23" ht="13.2" x14ac:dyDescent="0.25">
      <c r="A1147" s="122"/>
      <c r="B1147" s="46"/>
      <c r="C1147" s="47"/>
      <c r="D1147" s="47"/>
      <c r="E1147" s="49"/>
      <c r="F1147" s="49"/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</row>
    <row r="1148" spans="1:23" ht="13.2" x14ac:dyDescent="0.25">
      <c r="A1148" s="122"/>
      <c r="B1148" s="46"/>
      <c r="C1148" s="47"/>
      <c r="D1148" s="47"/>
      <c r="E1148" s="49"/>
      <c r="F1148" s="49"/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</row>
    <row r="1149" spans="1:23" ht="13.2" x14ac:dyDescent="0.25">
      <c r="A1149" s="122"/>
      <c r="B1149" s="46"/>
      <c r="C1149" s="47"/>
      <c r="D1149" s="47"/>
      <c r="E1149" s="49"/>
      <c r="F1149" s="49"/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</row>
    <row r="1150" spans="1:23" ht="13.2" x14ac:dyDescent="0.25">
      <c r="A1150" s="122"/>
      <c r="B1150" s="46"/>
      <c r="C1150" s="47"/>
      <c r="D1150" s="47"/>
      <c r="E1150" s="49"/>
      <c r="F1150" s="49"/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</row>
    <row r="1151" spans="1:23" ht="13.2" x14ac:dyDescent="0.25">
      <c r="A1151" s="122"/>
      <c r="B1151" s="46"/>
      <c r="C1151" s="47"/>
      <c r="D1151" s="47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</row>
    <row r="1152" spans="1:23" ht="13.2" x14ac:dyDescent="0.25">
      <c r="A1152" s="122"/>
      <c r="B1152" s="46"/>
      <c r="C1152" s="47"/>
      <c r="D1152" s="47"/>
      <c r="E1152" s="49"/>
      <c r="F1152" s="49"/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</row>
    <row r="1153" spans="1:23" ht="13.2" x14ac:dyDescent="0.25">
      <c r="A1153" s="122"/>
      <c r="B1153" s="46"/>
      <c r="C1153" s="47"/>
      <c r="D1153" s="47"/>
      <c r="E1153" s="49"/>
      <c r="F1153" s="49"/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</row>
    <row r="1154" spans="1:23" ht="13.2" x14ac:dyDescent="0.25">
      <c r="A1154" s="122"/>
      <c r="B1154" s="46"/>
      <c r="C1154" s="47"/>
      <c r="D1154" s="47"/>
      <c r="E1154" s="49"/>
      <c r="F1154" s="49"/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</row>
    <row r="1155" spans="1:23" ht="13.2" x14ac:dyDescent="0.25">
      <c r="A1155" s="122"/>
      <c r="B1155" s="46"/>
      <c r="C1155" s="47"/>
      <c r="D1155" s="47"/>
      <c r="E1155" s="49"/>
      <c r="F1155" s="49"/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</row>
    <row r="1156" spans="1:23" ht="13.2" x14ac:dyDescent="0.25">
      <c r="A1156" s="122"/>
      <c r="B1156" s="46"/>
      <c r="C1156" s="47"/>
      <c r="D1156" s="47"/>
      <c r="E1156" s="49"/>
      <c r="F1156" s="49"/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</row>
    <row r="1157" spans="1:23" ht="13.2" x14ac:dyDescent="0.25">
      <c r="A1157" s="122"/>
      <c r="B1157" s="46"/>
      <c r="C1157" s="47"/>
      <c r="D1157" s="47"/>
      <c r="E1157" s="49"/>
      <c r="F1157" s="49"/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</row>
    <row r="1158" spans="1:23" ht="13.2" x14ac:dyDescent="0.25">
      <c r="A1158" s="122"/>
      <c r="B1158" s="46"/>
      <c r="C1158" s="47"/>
      <c r="D1158" s="47"/>
      <c r="E1158" s="49"/>
      <c r="F1158" s="49"/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</row>
    <row r="1159" spans="1:23" ht="13.2" x14ac:dyDescent="0.25">
      <c r="A1159" s="122"/>
      <c r="B1159" s="46"/>
      <c r="C1159" s="47"/>
      <c r="D1159" s="47"/>
      <c r="E1159" s="49"/>
      <c r="F1159" s="49"/>
      <c r="G1159" s="49"/>
      <c r="H1159" s="49"/>
      <c r="I1159" s="49"/>
      <c r="J1159" s="49"/>
      <c r="K1159" s="49"/>
      <c r="L1159" s="49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  <c r="W1159" s="49"/>
    </row>
    <row r="1160" spans="1:23" ht="13.2" x14ac:dyDescent="0.25">
      <c r="A1160" s="122"/>
      <c r="B1160" s="46"/>
      <c r="C1160" s="47"/>
      <c r="D1160" s="47"/>
      <c r="E1160" s="49"/>
      <c r="F1160" s="49"/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</row>
    <row r="1161" spans="1:23" ht="13.2" x14ac:dyDescent="0.25">
      <c r="A1161" s="122"/>
      <c r="B1161" s="46"/>
      <c r="C1161" s="47"/>
      <c r="D1161" s="47"/>
      <c r="E1161" s="49"/>
      <c r="F1161" s="49"/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</row>
    <row r="1162" spans="1:23" ht="13.2" x14ac:dyDescent="0.25">
      <c r="A1162" s="122"/>
      <c r="B1162" s="46"/>
      <c r="C1162" s="47"/>
      <c r="D1162" s="47"/>
      <c r="E1162" s="49"/>
      <c r="F1162" s="49"/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</row>
    <row r="1163" spans="1:23" ht="13.2" x14ac:dyDescent="0.25">
      <c r="A1163" s="122"/>
      <c r="B1163" s="46"/>
      <c r="C1163" s="47"/>
      <c r="D1163" s="47"/>
      <c r="E1163" s="49"/>
      <c r="F1163" s="49"/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</row>
    <row r="1164" spans="1:23" ht="13.2" x14ac:dyDescent="0.25">
      <c r="A1164" s="122"/>
      <c r="B1164" s="46"/>
      <c r="C1164" s="47"/>
      <c r="D1164" s="47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</row>
    <row r="1165" spans="1:23" ht="13.2" x14ac:dyDescent="0.25">
      <c r="A1165" s="122"/>
      <c r="B1165" s="46"/>
      <c r="C1165" s="47"/>
      <c r="D1165" s="47"/>
      <c r="E1165" s="49"/>
      <c r="F1165" s="49"/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</row>
    <row r="1166" spans="1:23" ht="13.2" x14ac:dyDescent="0.25">
      <c r="A1166" s="122"/>
      <c r="B1166" s="46"/>
      <c r="C1166" s="47"/>
      <c r="D1166" s="47"/>
      <c r="E1166" s="49"/>
      <c r="F1166" s="49"/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</row>
    <row r="1167" spans="1:23" ht="13.2" x14ac:dyDescent="0.25">
      <c r="A1167" s="122"/>
      <c r="B1167" s="46"/>
      <c r="C1167" s="47"/>
      <c r="D1167" s="47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</row>
    <row r="1168" spans="1:23" ht="13.2" x14ac:dyDescent="0.25">
      <c r="A1168" s="122"/>
      <c r="B1168" s="46"/>
      <c r="C1168" s="47"/>
      <c r="D1168" s="47"/>
      <c r="E1168" s="49"/>
      <c r="F1168" s="49"/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</row>
    <row r="1169" spans="1:23" ht="13.2" x14ac:dyDescent="0.25">
      <c r="A1169" s="122"/>
      <c r="B1169" s="46"/>
      <c r="C1169" s="47"/>
      <c r="D1169" s="47"/>
      <c r="E1169" s="49"/>
      <c r="F1169" s="49"/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</row>
    <row r="1170" spans="1:23" ht="13.2" x14ac:dyDescent="0.25">
      <c r="A1170" s="122"/>
      <c r="B1170" s="46"/>
      <c r="C1170" s="47"/>
      <c r="D1170" s="47"/>
      <c r="E1170" s="49"/>
      <c r="F1170" s="49"/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</row>
    <row r="1171" spans="1:23" ht="13.2" x14ac:dyDescent="0.25">
      <c r="A1171" s="122"/>
      <c r="B1171" s="46"/>
      <c r="C1171" s="47"/>
      <c r="D1171" s="47"/>
      <c r="E1171" s="49"/>
      <c r="F1171" s="49"/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</row>
    <row r="1172" spans="1:23" ht="13.2" x14ac:dyDescent="0.25">
      <c r="A1172" s="122"/>
      <c r="B1172" s="46"/>
      <c r="C1172" s="47"/>
      <c r="D1172" s="47"/>
      <c r="E1172" s="49"/>
      <c r="F1172" s="49"/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</row>
    <row r="1173" spans="1:23" ht="13.2" x14ac:dyDescent="0.25">
      <c r="A1173" s="122"/>
      <c r="B1173" s="46"/>
      <c r="C1173" s="47"/>
      <c r="D1173" s="47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</row>
    <row r="1174" spans="1:23" ht="13.2" x14ac:dyDescent="0.25">
      <c r="A1174" s="122"/>
      <c r="B1174" s="46"/>
      <c r="C1174" s="47"/>
      <c r="D1174" s="47"/>
      <c r="E1174" s="49"/>
      <c r="F1174" s="49"/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</row>
    <row r="1175" spans="1:23" ht="13.2" x14ac:dyDescent="0.25">
      <c r="A1175" s="122"/>
      <c r="B1175" s="46"/>
      <c r="C1175" s="47"/>
      <c r="D1175" s="47"/>
      <c r="E1175" s="49"/>
      <c r="F1175" s="49"/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</row>
    <row r="1176" spans="1:23" ht="13.2" x14ac:dyDescent="0.25">
      <c r="A1176" s="122"/>
      <c r="B1176" s="46"/>
      <c r="C1176" s="47"/>
      <c r="D1176" s="47"/>
      <c r="E1176" s="49"/>
      <c r="F1176" s="49"/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</row>
    <row r="1177" spans="1:23" ht="13.2" x14ac:dyDescent="0.25">
      <c r="A1177" s="122"/>
      <c r="B1177" s="46"/>
      <c r="C1177" s="47"/>
      <c r="D1177" s="47"/>
      <c r="E1177" s="49"/>
      <c r="F1177" s="49"/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</row>
    <row r="1178" spans="1:23" ht="13.2" x14ac:dyDescent="0.25">
      <c r="A1178" s="122"/>
      <c r="B1178" s="46"/>
      <c r="C1178" s="47"/>
      <c r="D1178" s="47"/>
      <c r="E1178" s="49"/>
      <c r="F1178" s="49"/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</row>
    <row r="1179" spans="1:23" ht="13.2" x14ac:dyDescent="0.25">
      <c r="A1179" s="122"/>
      <c r="B1179" s="46"/>
      <c r="C1179" s="47"/>
      <c r="D1179" s="47"/>
      <c r="E1179" s="49"/>
      <c r="F1179" s="49"/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</row>
    <row r="1180" spans="1:23" ht="13.2" x14ac:dyDescent="0.25">
      <c r="A1180" s="122"/>
      <c r="B1180" s="46"/>
      <c r="C1180" s="47"/>
      <c r="D1180" s="47"/>
      <c r="E1180" s="49"/>
      <c r="F1180" s="49"/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</row>
    <row r="1181" spans="1:23" ht="13.2" x14ac:dyDescent="0.25">
      <c r="A1181" s="122"/>
      <c r="B1181" s="46"/>
      <c r="C1181" s="47"/>
      <c r="D1181" s="47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</row>
    <row r="1182" spans="1:23" ht="13.2" x14ac:dyDescent="0.25">
      <c r="A1182" s="122"/>
      <c r="B1182" s="46"/>
      <c r="C1182" s="47"/>
      <c r="D1182" s="47"/>
      <c r="E1182" s="49"/>
      <c r="F1182" s="49"/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</row>
    <row r="1183" spans="1:23" ht="13.2" x14ac:dyDescent="0.25">
      <c r="A1183" s="122"/>
      <c r="B1183" s="46"/>
      <c r="C1183" s="47"/>
      <c r="D1183" s="47"/>
      <c r="E1183" s="49"/>
      <c r="F1183" s="49"/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</row>
    <row r="1184" spans="1:23" ht="13.2" x14ac:dyDescent="0.25">
      <c r="A1184" s="122"/>
      <c r="B1184" s="46"/>
      <c r="C1184" s="47"/>
      <c r="D1184" s="47"/>
      <c r="E1184" s="49"/>
      <c r="F1184" s="49"/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</row>
    <row r="1185" spans="1:23" ht="13.2" x14ac:dyDescent="0.25">
      <c r="A1185" s="122"/>
      <c r="B1185" s="46"/>
      <c r="C1185" s="47"/>
      <c r="D1185" s="47"/>
      <c r="E1185" s="49"/>
      <c r="F1185" s="49"/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</row>
    <row r="1186" spans="1:23" ht="13.2" x14ac:dyDescent="0.25">
      <c r="A1186" s="122"/>
      <c r="B1186" s="46"/>
      <c r="C1186" s="47"/>
      <c r="D1186" s="47"/>
      <c r="E1186" s="49"/>
      <c r="F1186" s="49"/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</row>
    <row r="1187" spans="1:23" ht="13.2" x14ac:dyDescent="0.25">
      <c r="A1187" s="122"/>
      <c r="B1187" s="46"/>
      <c r="C1187" s="47"/>
      <c r="D1187" s="47"/>
      <c r="E1187" s="49"/>
      <c r="F1187" s="49"/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</row>
    <row r="1188" spans="1:23" ht="13.2" x14ac:dyDescent="0.25">
      <c r="A1188" s="122"/>
      <c r="B1188" s="46"/>
      <c r="C1188" s="47"/>
      <c r="D1188" s="47"/>
      <c r="E1188" s="49"/>
      <c r="F1188" s="49"/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</row>
    <row r="1189" spans="1:23" ht="13.2" x14ac:dyDescent="0.25">
      <c r="A1189" s="122"/>
      <c r="B1189" s="46"/>
      <c r="C1189" s="47"/>
      <c r="D1189" s="47"/>
      <c r="E1189" s="49"/>
      <c r="F1189" s="49"/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</row>
    <row r="1190" spans="1:23" ht="13.2" x14ac:dyDescent="0.25">
      <c r="A1190" s="122"/>
      <c r="B1190" s="46"/>
      <c r="C1190" s="47"/>
      <c r="D1190" s="47"/>
      <c r="E1190" s="49"/>
      <c r="F1190" s="49"/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</row>
    <row r="1191" spans="1:23" ht="13.2" x14ac:dyDescent="0.25">
      <c r="A1191" s="122"/>
      <c r="B1191" s="46"/>
      <c r="C1191" s="47"/>
      <c r="D1191" s="47"/>
      <c r="E1191" s="49"/>
      <c r="F1191" s="49"/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</row>
    <row r="1192" spans="1:23" ht="13.2" x14ac:dyDescent="0.25">
      <c r="A1192" s="122"/>
      <c r="B1192" s="46"/>
      <c r="C1192" s="47"/>
      <c r="D1192" s="47"/>
      <c r="E1192" s="49"/>
      <c r="F1192" s="49"/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</row>
    <row r="1193" spans="1:23" ht="13.2" x14ac:dyDescent="0.25">
      <c r="A1193" s="122"/>
      <c r="B1193" s="46"/>
      <c r="C1193" s="47"/>
      <c r="D1193" s="47"/>
      <c r="E1193" s="49"/>
      <c r="F1193" s="49"/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</row>
    <row r="1194" spans="1:23" ht="13.2" x14ac:dyDescent="0.25">
      <c r="A1194" s="122"/>
      <c r="B1194" s="46"/>
      <c r="C1194" s="47"/>
      <c r="D1194" s="47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</row>
    <row r="1195" spans="1:23" ht="13.2" x14ac:dyDescent="0.25">
      <c r="A1195" s="122"/>
      <c r="B1195" s="46"/>
      <c r="C1195" s="47"/>
      <c r="D1195" s="47"/>
      <c r="E1195" s="49"/>
      <c r="F1195" s="49"/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</row>
    <row r="1196" spans="1:23" ht="13.2" x14ac:dyDescent="0.25">
      <c r="A1196" s="122"/>
      <c r="B1196" s="46"/>
      <c r="C1196" s="47"/>
      <c r="D1196" s="47"/>
      <c r="E1196" s="49"/>
      <c r="F1196" s="49"/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</row>
    <row r="1197" spans="1:23" ht="13.2" x14ac:dyDescent="0.25">
      <c r="A1197" s="122"/>
      <c r="B1197" s="46"/>
      <c r="C1197" s="47"/>
      <c r="D1197" s="47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</row>
    <row r="1198" spans="1:23" ht="13.2" x14ac:dyDescent="0.25">
      <c r="A1198" s="122"/>
      <c r="B1198" s="46"/>
      <c r="C1198" s="47"/>
      <c r="D1198" s="47"/>
      <c r="E1198" s="49"/>
      <c r="F1198" s="49"/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</row>
    <row r="1199" spans="1:23" ht="13.2" x14ac:dyDescent="0.25">
      <c r="A1199" s="122"/>
      <c r="B1199" s="46"/>
      <c r="C1199" s="47"/>
      <c r="D1199" s="47"/>
      <c r="E1199" s="49"/>
      <c r="F1199" s="49"/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</row>
    <row r="1200" spans="1:23" ht="13.2" x14ac:dyDescent="0.25">
      <c r="A1200" s="122"/>
      <c r="B1200" s="46"/>
      <c r="C1200" s="47"/>
      <c r="D1200" s="47"/>
      <c r="E1200" s="49"/>
      <c r="F1200" s="49"/>
      <c r="G1200" s="49"/>
      <c r="H1200" s="49"/>
      <c r="I1200" s="49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</row>
    <row r="1201" spans="1:23" ht="13.2" x14ac:dyDescent="0.25">
      <c r="A1201" s="122"/>
      <c r="B1201" s="46"/>
      <c r="C1201" s="47"/>
      <c r="D1201" s="47"/>
      <c r="E1201" s="49"/>
      <c r="F1201" s="49"/>
      <c r="G1201" s="49"/>
      <c r="H1201" s="49"/>
      <c r="I1201" s="49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</row>
    <row r="1202" spans="1:23" ht="13.2" x14ac:dyDescent="0.25">
      <c r="A1202" s="122"/>
      <c r="B1202" s="46"/>
      <c r="C1202" s="47"/>
      <c r="D1202" s="47"/>
      <c r="E1202" s="49"/>
      <c r="F1202" s="49"/>
      <c r="G1202" s="49"/>
      <c r="H1202" s="49"/>
      <c r="I1202" s="49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</row>
    <row r="1203" spans="1:23" ht="13.2" x14ac:dyDescent="0.25">
      <c r="A1203" s="122"/>
      <c r="B1203" s="46"/>
      <c r="C1203" s="47"/>
      <c r="D1203" s="47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</row>
    <row r="1204" spans="1:23" ht="13.2" x14ac:dyDescent="0.25">
      <c r="A1204" s="122"/>
      <c r="B1204" s="46"/>
      <c r="C1204" s="47"/>
      <c r="D1204" s="47"/>
      <c r="E1204" s="49"/>
      <c r="F1204" s="49"/>
      <c r="G1204" s="49"/>
      <c r="H1204" s="49"/>
      <c r="I1204" s="49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</row>
    <row r="1205" spans="1:23" ht="13.2" x14ac:dyDescent="0.25">
      <c r="A1205" s="122"/>
      <c r="B1205" s="46"/>
      <c r="C1205" s="47"/>
      <c r="D1205" s="47"/>
      <c r="E1205" s="49"/>
      <c r="F1205" s="49"/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</row>
    <row r="1206" spans="1:23" ht="13.2" x14ac:dyDescent="0.25">
      <c r="A1206" s="122"/>
      <c r="B1206" s="46"/>
      <c r="C1206" s="47"/>
      <c r="D1206" s="47"/>
      <c r="E1206" s="49"/>
      <c r="F1206" s="49"/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</row>
    <row r="1207" spans="1:23" ht="13.2" x14ac:dyDescent="0.25">
      <c r="A1207" s="122"/>
      <c r="B1207" s="46"/>
      <c r="C1207" s="47"/>
      <c r="D1207" s="47"/>
      <c r="E1207" s="49"/>
      <c r="F1207" s="49"/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</row>
    <row r="1208" spans="1:23" ht="13.2" x14ac:dyDescent="0.25">
      <c r="A1208" s="122"/>
      <c r="B1208" s="46"/>
      <c r="C1208" s="47"/>
      <c r="D1208" s="47"/>
      <c r="E1208" s="49"/>
      <c r="F1208" s="49"/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</row>
    <row r="1209" spans="1:23" ht="13.2" x14ac:dyDescent="0.25">
      <c r="A1209" s="122"/>
      <c r="B1209" s="46"/>
      <c r="C1209" s="47"/>
      <c r="D1209" s="47"/>
      <c r="E1209" s="49"/>
      <c r="F1209" s="49"/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</row>
    <row r="1210" spans="1:23" ht="13.2" x14ac:dyDescent="0.25">
      <c r="A1210" s="122"/>
      <c r="B1210" s="46"/>
      <c r="C1210" s="47"/>
      <c r="D1210" s="47"/>
      <c r="E1210" s="49"/>
      <c r="F1210" s="49"/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</row>
    <row r="1211" spans="1:23" ht="13.2" x14ac:dyDescent="0.25">
      <c r="A1211" s="122"/>
      <c r="B1211" s="46"/>
      <c r="C1211" s="47"/>
      <c r="D1211" s="47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</row>
    <row r="1212" spans="1:23" ht="13.2" x14ac:dyDescent="0.25">
      <c r="A1212" s="122"/>
      <c r="B1212" s="46"/>
      <c r="C1212" s="47"/>
      <c r="D1212" s="47"/>
      <c r="E1212" s="49"/>
      <c r="F1212" s="49"/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</row>
    <row r="1213" spans="1:23" ht="13.2" x14ac:dyDescent="0.25">
      <c r="A1213" s="122"/>
      <c r="B1213" s="46"/>
      <c r="C1213" s="47"/>
      <c r="D1213" s="47"/>
      <c r="E1213" s="49"/>
      <c r="F1213" s="49"/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</row>
    <row r="1214" spans="1:23" ht="13.2" x14ac:dyDescent="0.25">
      <c r="A1214" s="122"/>
      <c r="B1214" s="46"/>
      <c r="C1214" s="47"/>
      <c r="D1214" s="47"/>
      <c r="E1214" s="49"/>
      <c r="F1214" s="49"/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</row>
    <row r="1215" spans="1:23" ht="13.2" x14ac:dyDescent="0.25">
      <c r="A1215" s="122"/>
      <c r="B1215" s="46"/>
      <c r="C1215" s="47"/>
      <c r="D1215" s="47"/>
      <c r="E1215" s="49"/>
      <c r="F1215" s="49"/>
      <c r="G1215" s="49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</row>
    <row r="1216" spans="1:23" ht="13.2" x14ac:dyDescent="0.25">
      <c r="A1216" s="122"/>
      <c r="B1216" s="46"/>
      <c r="C1216" s="47"/>
      <c r="D1216" s="47"/>
      <c r="E1216" s="49"/>
      <c r="F1216" s="49"/>
      <c r="G1216" s="49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</row>
    <row r="1217" spans="1:23" ht="13.2" x14ac:dyDescent="0.25">
      <c r="A1217" s="122"/>
      <c r="B1217" s="46"/>
      <c r="C1217" s="47"/>
      <c r="D1217" s="47"/>
      <c r="E1217" s="49"/>
      <c r="F1217" s="49"/>
      <c r="G1217" s="49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</row>
    <row r="1218" spans="1:23" ht="13.2" x14ac:dyDescent="0.25">
      <c r="A1218" s="122"/>
      <c r="B1218" s="46"/>
      <c r="C1218" s="47"/>
      <c r="D1218" s="47"/>
      <c r="E1218" s="49"/>
      <c r="F1218" s="49"/>
      <c r="G1218" s="49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</row>
    <row r="1219" spans="1:23" ht="13.2" x14ac:dyDescent="0.25">
      <c r="A1219" s="122"/>
      <c r="B1219" s="46"/>
      <c r="C1219" s="47"/>
      <c r="D1219" s="47"/>
      <c r="E1219" s="49"/>
      <c r="F1219" s="49"/>
      <c r="G1219" s="49"/>
      <c r="H1219" s="49"/>
      <c r="I1219" s="49"/>
      <c r="J1219" s="49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</row>
    <row r="1220" spans="1:23" ht="13.2" x14ac:dyDescent="0.25">
      <c r="A1220" s="122"/>
      <c r="B1220" s="46"/>
      <c r="C1220" s="47"/>
      <c r="D1220" s="47"/>
      <c r="E1220" s="49"/>
      <c r="F1220" s="49"/>
      <c r="G1220" s="49"/>
      <c r="H1220" s="49"/>
      <c r="I1220" s="49"/>
      <c r="J1220" s="49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</row>
    <row r="1221" spans="1:23" ht="13.2" x14ac:dyDescent="0.25">
      <c r="A1221" s="122"/>
      <c r="B1221" s="46"/>
      <c r="C1221" s="47"/>
      <c r="D1221" s="47"/>
      <c r="E1221" s="49"/>
      <c r="F1221" s="49"/>
      <c r="G1221" s="49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</row>
    <row r="1222" spans="1:23" ht="13.2" x14ac:dyDescent="0.25">
      <c r="A1222" s="122"/>
      <c r="B1222" s="46"/>
      <c r="C1222" s="47"/>
      <c r="D1222" s="47"/>
      <c r="E1222" s="49"/>
      <c r="F1222" s="49"/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</row>
    <row r="1223" spans="1:23" ht="13.2" x14ac:dyDescent="0.25">
      <c r="A1223" s="122"/>
      <c r="B1223" s="46"/>
      <c r="C1223" s="47"/>
      <c r="D1223" s="47"/>
      <c r="E1223" s="49"/>
      <c r="F1223" s="49"/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</row>
    <row r="1224" spans="1:23" ht="13.2" x14ac:dyDescent="0.25">
      <c r="A1224" s="122"/>
      <c r="B1224" s="46"/>
      <c r="C1224" s="47"/>
      <c r="D1224" s="47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</row>
    <row r="1225" spans="1:23" ht="13.2" x14ac:dyDescent="0.25">
      <c r="A1225" s="122"/>
      <c r="B1225" s="46"/>
      <c r="C1225" s="47"/>
      <c r="D1225" s="47"/>
      <c r="E1225" s="49"/>
      <c r="F1225" s="49"/>
      <c r="G1225" s="49"/>
      <c r="H1225" s="49"/>
      <c r="I1225" s="49"/>
      <c r="J1225" s="49"/>
      <c r="K1225" s="49"/>
      <c r="L1225" s="49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  <c r="W1225" s="49"/>
    </row>
    <row r="1226" spans="1:23" ht="13.2" x14ac:dyDescent="0.25">
      <c r="A1226" s="122"/>
      <c r="B1226" s="46"/>
      <c r="C1226" s="47"/>
      <c r="D1226" s="47"/>
      <c r="E1226" s="49"/>
      <c r="F1226" s="49"/>
      <c r="G1226" s="49"/>
      <c r="H1226" s="49"/>
      <c r="I1226" s="49"/>
      <c r="J1226" s="49"/>
      <c r="K1226" s="49"/>
      <c r="L1226" s="49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  <c r="W1226" s="49"/>
    </row>
    <row r="1227" spans="1:23" ht="13.2" x14ac:dyDescent="0.25">
      <c r="A1227" s="122"/>
      <c r="B1227" s="46"/>
      <c r="C1227" s="47"/>
      <c r="D1227" s="47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</row>
    <row r="1228" spans="1:23" ht="13.2" x14ac:dyDescent="0.25">
      <c r="A1228" s="122"/>
      <c r="B1228" s="46"/>
      <c r="C1228" s="47"/>
      <c r="D1228" s="47"/>
      <c r="E1228" s="49"/>
      <c r="F1228" s="49"/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</row>
    <row r="1229" spans="1:23" ht="13.2" x14ac:dyDescent="0.25">
      <c r="A1229" s="122"/>
      <c r="B1229" s="46"/>
      <c r="C1229" s="47"/>
      <c r="D1229" s="47"/>
      <c r="E1229" s="49"/>
      <c r="F1229" s="49"/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</row>
    <row r="1230" spans="1:23" ht="13.2" x14ac:dyDescent="0.25">
      <c r="A1230" s="122"/>
      <c r="B1230" s="46"/>
      <c r="C1230" s="47"/>
      <c r="D1230" s="47"/>
      <c r="E1230" s="49"/>
      <c r="F1230" s="49"/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</row>
    <row r="1231" spans="1:23" ht="13.2" x14ac:dyDescent="0.25">
      <c r="A1231" s="122"/>
      <c r="B1231" s="46"/>
      <c r="C1231" s="47"/>
      <c r="D1231" s="47"/>
      <c r="E1231" s="49"/>
      <c r="F1231" s="49"/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</row>
    <row r="1232" spans="1:23" ht="13.2" x14ac:dyDescent="0.25">
      <c r="A1232" s="122"/>
      <c r="B1232" s="46"/>
      <c r="C1232" s="47"/>
      <c r="D1232" s="47"/>
      <c r="E1232" s="49"/>
      <c r="F1232" s="49"/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</row>
    <row r="1233" spans="1:23" ht="13.2" x14ac:dyDescent="0.25">
      <c r="A1233" s="122"/>
      <c r="B1233" s="46"/>
      <c r="C1233" s="47"/>
      <c r="D1233" s="47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</row>
    <row r="1234" spans="1:23" ht="13.2" x14ac:dyDescent="0.25">
      <c r="A1234" s="122"/>
      <c r="B1234" s="46"/>
      <c r="C1234" s="47"/>
      <c r="D1234" s="47"/>
      <c r="E1234" s="49"/>
      <c r="F1234" s="49"/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</row>
    <row r="1235" spans="1:23" ht="13.2" x14ac:dyDescent="0.25">
      <c r="A1235" s="122"/>
      <c r="B1235" s="46"/>
      <c r="C1235" s="47"/>
      <c r="D1235" s="47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</row>
    <row r="1236" spans="1:23" ht="13.2" x14ac:dyDescent="0.25">
      <c r="A1236" s="122"/>
      <c r="B1236" s="46"/>
      <c r="C1236" s="47"/>
      <c r="D1236" s="47"/>
      <c r="E1236" s="49"/>
      <c r="F1236" s="49"/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</row>
    <row r="1237" spans="1:23" ht="13.2" x14ac:dyDescent="0.25">
      <c r="A1237" s="122"/>
      <c r="B1237" s="46"/>
      <c r="C1237" s="47"/>
      <c r="D1237" s="47"/>
      <c r="E1237" s="49"/>
      <c r="F1237" s="49"/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</row>
    <row r="1238" spans="1:23" ht="13.2" x14ac:dyDescent="0.25">
      <c r="A1238" s="122"/>
      <c r="B1238" s="46"/>
      <c r="C1238" s="47"/>
      <c r="D1238" s="47"/>
      <c r="E1238" s="49"/>
      <c r="F1238" s="49"/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</row>
    <row r="1239" spans="1:23" ht="13.2" x14ac:dyDescent="0.25">
      <c r="A1239" s="122"/>
      <c r="B1239" s="46"/>
      <c r="C1239" s="47"/>
      <c r="D1239" s="47"/>
      <c r="E1239" s="49"/>
      <c r="F1239" s="49"/>
      <c r="G1239" s="49"/>
      <c r="H1239" s="49"/>
      <c r="I1239" s="49"/>
      <c r="J1239" s="49"/>
      <c r="K1239" s="49"/>
      <c r="L1239" s="49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  <c r="W1239" s="49"/>
    </row>
    <row r="1240" spans="1:23" ht="13.2" x14ac:dyDescent="0.25">
      <c r="A1240" s="122"/>
      <c r="B1240" s="46"/>
      <c r="C1240" s="47"/>
      <c r="D1240" s="47"/>
      <c r="E1240" s="49"/>
      <c r="F1240" s="49"/>
      <c r="G1240" s="49"/>
      <c r="H1240" s="49"/>
      <c r="I1240" s="49"/>
      <c r="J1240" s="49"/>
      <c r="K1240" s="49"/>
      <c r="L1240" s="49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  <c r="W1240" s="49"/>
    </row>
    <row r="1241" spans="1:23" ht="13.2" x14ac:dyDescent="0.25">
      <c r="A1241" s="122"/>
      <c r="B1241" s="46"/>
      <c r="C1241" s="47"/>
      <c r="D1241" s="47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</row>
    <row r="1242" spans="1:23" ht="13.2" x14ac:dyDescent="0.25">
      <c r="A1242" s="122"/>
      <c r="B1242" s="46"/>
      <c r="C1242" s="47"/>
      <c r="D1242" s="47"/>
      <c r="E1242" s="49"/>
      <c r="F1242" s="49"/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</row>
    <row r="1243" spans="1:23" ht="13.2" x14ac:dyDescent="0.25">
      <c r="A1243" s="122"/>
      <c r="B1243" s="46"/>
      <c r="C1243" s="47"/>
      <c r="D1243" s="47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</row>
    <row r="1244" spans="1:23" ht="13.2" x14ac:dyDescent="0.25">
      <c r="A1244" s="122"/>
      <c r="B1244" s="46"/>
      <c r="C1244" s="47"/>
      <c r="D1244" s="47"/>
      <c r="E1244" s="49"/>
      <c r="F1244" s="49"/>
      <c r="G1244" s="49"/>
      <c r="H1244" s="49"/>
      <c r="I1244" s="49"/>
      <c r="J1244" s="49"/>
      <c r="K1244" s="49"/>
      <c r="L1244" s="49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  <c r="W1244" s="49"/>
    </row>
    <row r="1245" spans="1:23" ht="13.2" x14ac:dyDescent="0.25">
      <c r="A1245" s="122"/>
      <c r="B1245" s="46"/>
      <c r="C1245" s="47"/>
      <c r="D1245" s="47"/>
      <c r="E1245" s="49"/>
      <c r="F1245" s="49"/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</sheetPr>
  <dimension ref="A1:W1754"/>
  <sheetViews>
    <sheetView workbookViewId="0"/>
  </sheetViews>
  <sheetFormatPr defaultColWidth="14.44140625" defaultRowHeight="15.75" customHeight="1" x14ac:dyDescent="0.25"/>
  <cols>
    <col min="1" max="1" width="6.77734375" customWidth="1"/>
    <col min="2" max="2" width="53.44140625" customWidth="1"/>
    <col min="3" max="3" width="18.109375" customWidth="1"/>
    <col min="4" max="4" width="22.33203125" customWidth="1"/>
    <col min="5" max="5" width="11.33203125" customWidth="1"/>
    <col min="6" max="6" width="10.6640625" customWidth="1"/>
    <col min="7" max="7" width="9.109375" customWidth="1"/>
    <col min="8" max="9" width="8.77734375" customWidth="1"/>
    <col min="10" max="10" width="9" customWidth="1"/>
    <col min="11" max="11" width="8.33203125" customWidth="1"/>
    <col min="12" max="13" width="8.44140625" customWidth="1"/>
    <col min="14" max="14" width="8.109375" customWidth="1"/>
    <col min="15" max="15" width="7.6640625" customWidth="1"/>
    <col min="16" max="16" width="8" customWidth="1"/>
    <col min="17" max="17" width="6.6640625" customWidth="1"/>
    <col min="18" max="18" width="6.33203125" customWidth="1"/>
    <col min="19" max="19" width="5.77734375" customWidth="1"/>
    <col min="20" max="20" width="6.33203125" customWidth="1"/>
    <col min="21" max="21" width="6.44140625" customWidth="1"/>
    <col min="22" max="22" width="7.77734375" customWidth="1"/>
    <col min="23" max="23" width="6" customWidth="1"/>
  </cols>
  <sheetData>
    <row r="1" spans="1:23" ht="15.75" customHeight="1" x14ac:dyDescent="0.25">
      <c r="A1" s="57" t="s">
        <v>0</v>
      </c>
      <c r="B1" s="58" t="s">
        <v>1</v>
      </c>
      <c r="C1" s="44" t="s">
        <v>2</v>
      </c>
      <c r="D1" s="44" t="s">
        <v>3</v>
      </c>
      <c r="E1" s="57" t="s">
        <v>195</v>
      </c>
      <c r="F1" s="57" t="s">
        <v>9</v>
      </c>
      <c r="G1" s="57" t="s">
        <v>14</v>
      </c>
      <c r="H1" s="57" t="s">
        <v>17</v>
      </c>
      <c r="I1" s="57" t="s">
        <v>20</v>
      </c>
      <c r="J1" s="57" t="s">
        <v>23</v>
      </c>
      <c r="K1" s="57" t="s">
        <v>26</v>
      </c>
      <c r="L1" s="57" t="s">
        <v>29</v>
      </c>
      <c r="M1" s="57" t="s">
        <v>33</v>
      </c>
      <c r="N1" s="57" t="s">
        <v>37</v>
      </c>
      <c r="O1" s="57"/>
      <c r="P1" s="57"/>
      <c r="Q1" s="57"/>
      <c r="R1" s="57"/>
      <c r="S1" s="57"/>
      <c r="T1" s="57"/>
      <c r="U1" s="57"/>
      <c r="V1" s="57"/>
      <c r="W1" s="57"/>
    </row>
    <row r="2" spans="1:23" ht="15.75" customHeight="1" x14ac:dyDescent="0.25">
      <c r="A2" s="59">
        <v>1</v>
      </c>
      <c r="B2" s="60" t="s">
        <v>196</v>
      </c>
      <c r="C2" s="16"/>
      <c r="D2" s="16" t="s">
        <v>107</v>
      </c>
      <c r="E2" s="61" t="s">
        <v>19</v>
      </c>
      <c r="F2" s="59"/>
      <c r="G2" s="62"/>
      <c r="H2" s="62"/>
      <c r="I2" s="62"/>
      <c r="J2" s="62"/>
      <c r="K2" s="62"/>
      <c r="L2" s="62"/>
      <c r="M2" s="62"/>
      <c r="N2" s="62"/>
      <c r="O2" s="63"/>
      <c r="P2" s="63"/>
      <c r="Q2" s="63"/>
      <c r="R2" s="63"/>
      <c r="S2" s="63"/>
      <c r="T2" s="63"/>
      <c r="U2" s="63"/>
      <c r="V2" s="63"/>
      <c r="W2" s="63"/>
    </row>
    <row r="3" spans="1:23" ht="15.75" customHeight="1" x14ac:dyDescent="0.25">
      <c r="A3" s="59">
        <v>2</v>
      </c>
      <c r="B3" s="60" t="s">
        <v>197</v>
      </c>
      <c r="C3" s="16"/>
      <c r="D3" s="16" t="s">
        <v>107</v>
      </c>
      <c r="E3" s="61" t="s">
        <v>19</v>
      </c>
      <c r="F3" s="59"/>
      <c r="G3" s="62"/>
      <c r="H3" s="62"/>
      <c r="I3" s="62"/>
      <c r="J3" s="62"/>
      <c r="K3" s="62"/>
      <c r="L3" s="62"/>
      <c r="M3" s="62"/>
      <c r="N3" s="62"/>
      <c r="O3" s="63"/>
      <c r="P3" s="63"/>
      <c r="Q3" s="63"/>
      <c r="R3" s="63"/>
      <c r="S3" s="63"/>
      <c r="T3" s="63"/>
      <c r="U3" s="63"/>
      <c r="V3" s="63"/>
      <c r="W3" s="63"/>
    </row>
    <row r="4" spans="1:23" ht="15.75" customHeight="1" x14ac:dyDescent="0.25">
      <c r="A4" s="59">
        <v>3</v>
      </c>
      <c r="B4" s="60" t="s">
        <v>198</v>
      </c>
      <c r="C4" s="16"/>
      <c r="D4" s="16" t="s">
        <v>107</v>
      </c>
      <c r="E4" s="61" t="s">
        <v>19</v>
      </c>
      <c r="F4" s="59"/>
      <c r="G4" s="62"/>
      <c r="H4" s="62"/>
      <c r="I4" s="62"/>
      <c r="J4" s="62"/>
      <c r="K4" s="62"/>
      <c r="L4" s="62"/>
      <c r="M4" s="62"/>
      <c r="N4" s="62"/>
      <c r="O4" s="63"/>
      <c r="P4" s="63"/>
      <c r="Q4" s="64"/>
      <c r="R4" s="64"/>
      <c r="S4" s="64"/>
      <c r="T4" s="64"/>
      <c r="U4" s="64"/>
      <c r="V4" s="64"/>
      <c r="W4" s="63"/>
    </row>
    <row r="5" spans="1:23" ht="15.75" customHeight="1" x14ac:dyDescent="0.25">
      <c r="A5" s="59">
        <v>4</v>
      </c>
      <c r="B5" s="60" t="s">
        <v>199</v>
      </c>
      <c r="C5" s="9"/>
      <c r="D5" s="16" t="s">
        <v>107</v>
      </c>
      <c r="E5" s="61" t="s">
        <v>19</v>
      </c>
      <c r="F5" s="59"/>
      <c r="G5" s="65"/>
      <c r="H5" s="65"/>
      <c r="I5" s="65"/>
      <c r="J5" s="65"/>
      <c r="K5" s="65"/>
      <c r="L5" s="65"/>
      <c r="M5" s="65"/>
      <c r="N5" s="65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59">
        <v>5</v>
      </c>
      <c r="B6" s="60" t="s">
        <v>200</v>
      </c>
      <c r="C6" s="9"/>
      <c r="D6" s="16" t="s">
        <v>107</v>
      </c>
      <c r="E6" s="61" t="s">
        <v>19</v>
      </c>
      <c r="F6" s="59"/>
      <c r="G6" s="65"/>
      <c r="H6" s="65"/>
      <c r="I6" s="65"/>
      <c r="J6" s="65"/>
      <c r="K6" s="65"/>
      <c r="L6" s="65"/>
      <c r="M6" s="65"/>
      <c r="N6" s="65"/>
      <c r="O6" s="64"/>
      <c r="P6" s="64"/>
      <c r="Q6" s="64"/>
      <c r="R6" s="64"/>
      <c r="S6" s="64"/>
      <c r="T6" s="64"/>
      <c r="U6" s="64"/>
      <c r="V6" s="64"/>
      <c r="W6" s="64"/>
    </row>
    <row r="7" spans="1:23" ht="15.75" customHeight="1" x14ac:dyDescent="0.25">
      <c r="A7" s="59">
        <v>6</v>
      </c>
      <c r="B7" s="60" t="s">
        <v>201</v>
      </c>
      <c r="C7" s="9"/>
      <c r="D7" s="16" t="s">
        <v>107</v>
      </c>
      <c r="E7" s="61" t="s">
        <v>19</v>
      </c>
      <c r="F7" s="59"/>
      <c r="G7" s="65"/>
      <c r="H7" s="65"/>
      <c r="I7" s="65"/>
      <c r="J7" s="65"/>
      <c r="K7" s="65"/>
      <c r="L7" s="65"/>
      <c r="M7" s="65"/>
      <c r="N7" s="65"/>
      <c r="O7" s="64"/>
      <c r="P7" s="64"/>
      <c r="Q7" s="64"/>
      <c r="R7" s="64"/>
      <c r="S7" s="64"/>
      <c r="T7" s="64"/>
      <c r="U7" s="64"/>
      <c r="V7" s="64"/>
      <c r="W7" s="64"/>
    </row>
    <row r="8" spans="1:23" ht="15.75" customHeight="1" x14ac:dyDescent="0.25">
      <c r="A8" s="59">
        <v>7</v>
      </c>
      <c r="B8" s="60" t="s">
        <v>202</v>
      </c>
      <c r="C8" s="9"/>
      <c r="D8" s="9" t="s">
        <v>108</v>
      </c>
      <c r="E8" s="61" t="s">
        <v>19</v>
      </c>
      <c r="F8" s="59"/>
      <c r="G8" s="65"/>
      <c r="H8" s="65"/>
      <c r="I8" s="65"/>
      <c r="J8" s="65"/>
      <c r="K8" s="65"/>
      <c r="L8" s="65"/>
      <c r="M8" s="65"/>
      <c r="N8" s="65"/>
      <c r="O8" s="64"/>
      <c r="P8" s="64"/>
      <c r="Q8" s="64"/>
      <c r="R8" s="64"/>
      <c r="S8" s="64"/>
      <c r="T8" s="64"/>
      <c r="U8" s="64"/>
      <c r="V8" s="64"/>
      <c r="W8" s="64"/>
    </row>
    <row r="9" spans="1:23" ht="15.75" customHeight="1" x14ac:dyDescent="0.25">
      <c r="A9" s="59">
        <v>8</v>
      </c>
      <c r="B9" s="60" t="s">
        <v>203</v>
      </c>
      <c r="C9" s="9"/>
      <c r="D9" s="9" t="s">
        <v>83</v>
      </c>
      <c r="E9" s="61" t="s">
        <v>19</v>
      </c>
      <c r="F9" s="59"/>
      <c r="G9" s="65"/>
      <c r="H9" s="65"/>
      <c r="I9" s="65"/>
      <c r="J9" s="65"/>
      <c r="K9" s="65"/>
      <c r="L9" s="65"/>
      <c r="M9" s="65"/>
      <c r="N9" s="65"/>
      <c r="O9" s="64"/>
      <c r="P9" s="64"/>
      <c r="Q9" s="64"/>
      <c r="R9" s="64"/>
      <c r="S9" s="64"/>
      <c r="T9" s="64"/>
      <c r="U9" s="64"/>
      <c r="V9" s="64"/>
      <c r="W9" s="64"/>
    </row>
    <row r="10" spans="1:23" ht="15.75" customHeight="1" x14ac:dyDescent="0.25">
      <c r="A10" s="59">
        <v>9</v>
      </c>
      <c r="B10" s="60" t="s">
        <v>204</v>
      </c>
      <c r="C10" s="9"/>
      <c r="D10" s="9" t="s">
        <v>83</v>
      </c>
      <c r="E10" s="61" t="s">
        <v>19</v>
      </c>
      <c r="F10" s="59"/>
      <c r="G10" s="65"/>
      <c r="H10" s="65"/>
      <c r="I10" s="65"/>
      <c r="J10" s="65"/>
      <c r="K10" s="65"/>
      <c r="L10" s="65"/>
      <c r="M10" s="65"/>
      <c r="N10" s="65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15.75" customHeight="1" x14ac:dyDescent="0.25">
      <c r="A11" s="59">
        <v>10</v>
      </c>
      <c r="B11" s="60" t="s">
        <v>205</v>
      </c>
      <c r="C11" s="9"/>
      <c r="D11" s="9" t="s">
        <v>83</v>
      </c>
      <c r="E11" s="61" t="s">
        <v>19</v>
      </c>
      <c r="F11" s="59"/>
      <c r="G11" s="65"/>
      <c r="H11" s="65"/>
      <c r="I11" s="65"/>
      <c r="J11" s="65"/>
      <c r="K11" s="65"/>
      <c r="L11" s="65"/>
      <c r="M11" s="65"/>
      <c r="N11" s="65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15.75" customHeight="1" x14ac:dyDescent="0.25">
      <c r="A12" s="59">
        <v>11</v>
      </c>
      <c r="B12" s="60" t="s">
        <v>206</v>
      </c>
      <c r="C12" s="16"/>
      <c r="D12" s="16" t="s">
        <v>83</v>
      </c>
      <c r="E12" s="61" t="s">
        <v>19</v>
      </c>
      <c r="F12" s="59"/>
      <c r="G12" s="65"/>
      <c r="H12" s="65"/>
      <c r="I12" s="65"/>
      <c r="J12" s="65"/>
      <c r="K12" s="65"/>
      <c r="L12" s="65"/>
      <c r="M12" s="65"/>
      <c r="N12" s="65"/>
      <c r="O12" s="64"/>
      <c r="P12" s="64"/>
      <c r="Q12" s="64"/>
      <c r="R12" s="64"/>
      <c r="S12" s="64"/>
      <c r="T12" s="64"/>
      <c r="U12" s="64"/>
      <c r="V12" s="64"/>
      <c r="W12" s="64"/>
    </row>
    <row r="13" spans="1:23" ht="15.75" customHeight="1" x14ac:dyDescent="0.25">
      <c r="A13" s="59">
        <v>12</v>
      </c>
      <c r="B13" s="60" t="s">
        <v>207</v>
      </c>
      <c r="C13" s="9"/>
      <c r="D13" s="9" t="s">
        <v>83</v>
      </c>
      <c r="E13" s="61" t="s">
        <v>19</v>
      </c>
      <c r="F13" s="59"/>
      <c r="G13" s="65"/>
      <c r="H13" s="65"/>
      <c r="I13" s="65"/>
      <c r="J13" s="65"/>
      <c r="K13" s="65"/>
      <c r="L13" s="65"/>
      <c r="M13" s="65"/>
      <c r="N13" s="65"/>
      <c r="O13" s="64"/>
      <c r="P13" s="64"/>
      <c r="Q13" s="64"/>
      <c r="R13" s="64"/>
      <c r="S13" s="64"/>
      <c r="T13" s="64"/>
      <c r="U13" s="64"/>
      <c r="V13" s="64"/>
      <c r="W13" s="64"/>
    </row>
    <row r="14" spans="1:23" ht="15.75" customHeight="1" x14ac:dyDescent="0.25">
      <c r="A14" s="59">
        <v>13</v>
      </c>
      <c r="B14" s="60" t="s">
        <v>208</v>
      </c>
      <c r="C14" s="9"/>
      <c r="D14" s="9" t="s">
        <v>83</v>
      </c>
      <c r="E14" s="61" t="s">
        <v>19</v>
      </c>
      <c r="F14" s="59"/>
      <c r="G14" s="65"/>
      <c r="H14" s="65"/>
      <c r="I14" s="65"/>
      <c r="J14" s="65"/>
      <c r="K14" s="65"/>
      <c r="L14" s="65"/>
      <c r="M14" s="65"/>
      <c r="N14" s="65"/>
      <c r="O14" s="66"/>
      <c r="P14" s="64"/>
      <c r="Q14" s="64"/>
      <c r="R14" s="64"/>
      <c r="S14" s="64"/>
      <c r="T14" s="64"/>
      <c r="U14" s="64"/>
      <c r="V14" s="64"/>
      <c r="W14" s="64"/>
    </row>
    <row r="15" spans="1:23" ht="15.75" customHeight="1" x14ac:dyDescent="0.25">
      <c r="A15" s="59" t="s">
        <v>113</v>
      </c>
      <c r="B15" s="60" t="s">
        <v>209</v>
      </c>
      <c r="C15" s="9"/>
      <c r="D15" s="9" t="s">
        <v>83</v>
      </c>
      <c r="E15" s="61" t="s">
        <v>19</v>
      </c>
      <c r="F15" s="59"/>
      <c r="G15" s="65"/>
      <c r="H15" s="65"/>
      <c r="I15" s="65"/>
      <c r="J15" s="65"/>
      <c r="K15" s="65"/>
      <c r="L15" s="65"/>
      <c r="M15" s="65"/>
      <c r="N15" s="65"/>
      <c r="O15" s="66"/>
      <c r="P15" s="64"/>
      <c r="Q15" s="64"/>
      <c r="R15" s="64"/>
      <c r="S15" s="64"/>
      <c r="T15" s="64"/>
      <c r="U15" s="64"/>
      <c r="V15" s="64"/>
      <c r="W15" s="64"/>
    </row>
    <row r="16" spans="1:23" ht="15.75" customHeight="1" x14ac:dyDescent="0.25">
      <c r="A16" s="59">
        <v>14</v>
      </c>
      <c r="B16" s="60" t="s">
        <v>210</v>
      </c>
      <c r="C16" s="9"/>
      <c r="D16" s="9" t="s">
        <v>21</v>
      </c>
      <c r="E16" s="61" t="s">
        <v>19</v>
      </c>
      <c r="F16" s="59"/>
      <c r="G16" s="62"/>
      <c r="H16" s="62"/>
      <c r="I16" s="65"/>
      <c r="J16" s="62"/>
      <c r="K16" s="62"/>
      <c r="L16" s="62"/>
      <c r="M16" s="62"/>
      <c r="N16" s="62"/>
      <c r="O16" s="63"/>
      <c r="P16" s="63"/>
      <c r="Q16" s="64"/>
      <c r="R16" s="66"/>
      <c r="S16" s="66"/>
      <c r="T16" s="66"/>
      <c r="U16" s="66"/>
      <c r="V16" s="66"/>
      <c r="W16" s="63"/>
    </row>
    <row r="17" spans="1:23" ht="15.75" customHeight="1" x14ac:dyDescent="0.25">
      <c r="A17" s="59">
        <v>15</v>
      </c>
      <c r="B17" s="60" t="s">
        <v>211</v>
      </c>
      <c r="C17" s="9"/>
      <c r="D17" s="9" t="s">
        <v>21</v>
      </c>
      <c r="E17" s="61" t="s">
        <v>19</v>
      </c>
      <c r="F17" s="59"/>
      <c r="G17" s="62"/>
      <c r="H17" s="62"/>
      <c r="I17" s="65"/>
      <c r="J17" s="62"/>
      <c r="K17" s="62"/>
      <c r="L17" s="62"/>
      <c r="M17" s="62"/>
      <c r="N17" s="62"/>
      <c r="O17" s="63"/>
      <c r="P17" s="63"/>
      <c r="Q17" s="66"/>
      <c r="R17" s="66"/>
      <c r="S17" s="66"/>
      <c r="T17" s="66"/>
      <c r="U17" s="66"/>
      <c r="V17" s="64"/>
      <c r="W17" s="63"/>
    </row>
    <row r="18" spans="1:23" ht="15.75" customHeight="1" x14ac:dyDescent="0.25">
      <c r="A18" s="59">
        <v>16</v>
      </c>
      <c r="B18" s="60" t="s">
        <v>212</v>
      </c>
      <c r="C18" s="9"/>
      <c r="D18" s="9" t="s">
        <v>21</v>
      </c>
      <c r="E18" s="61" t="s">
        <v>19</v>
      </c>
      <c r="F18" s="59"/>
      <c r="G18" s="65"/>
      <c r="H18" s="65"/>
      <c r="I18" s="65"/>
      <c r="J18" s="65"/>
      <c r="K18" s="65"/>
      <c r="L18" s="65"/>
      <c r="M18" s="65"/>
      <c r="N18" s="65"/>
      <c r="O18" s="64"/>
      <c r="P18" s="64"/>
      <c r="Q18" s="64"/>
      <c r="R18" s="64"/>
      <c r="S18" s="64"/>
      <c r="T18" s="64"/>
      <c r="U18" s="64"/>
      <c r="V18" s="64"/>
      <c r="W18" s="64"/>
    </row>
    <row r="19" spans="1:23" ht="15.75" customHeight="1" x14ac:dyDescent="0.25">
      <c r="A19" s="59">
        <v>17</v>
      </c>
      <c r="B19" s="60" t="s">
        <v>213</v>
      </c>
      <c r="C19" s="9"/>
      <c r="D19" s="9" t="s">
        <v>21</v>
      </c>
      <c r="E19" s="61" t="s">
        <v>19</v>
      </c>
      <c r="F19" s="59"/>
      <c r="G19" s="65"/>
      <c r="H19" s="65"/>
      <c r="I19" s="65"/>
      <c r="J19" s="65"/>
      <c r="K19" s="65"/>
      <c r="L19" s="65"/>
      <c r="M19" s="65"/>
      <c r="N19" s="65"/>
      <c r="O19" s="64"/>
      <c r="P19" s="64"/>
      <c r="Q19" s="64"/>
      <c r="R19" s="64"/>
      <c r="S19" s="64"/>
      <c r="T19" s="64"/>
      <c r="U19" s="64"/>
      <c r="V19" s="64"/>
      <c r="W19" s="64"/>
    </row>
    <row r="20" spans="1:23" ht="15.75" customHeight="1" x14ac:dyDescent="0.25">
      <c r="A20" s="59">
        <v>18</v>
      </c>
      <c r="B20" s="60" t="s">
        <v>214</v>
      </c>
      <c r="C20" s="9"/>
      <c r="D20" s="9" t="s">
        <v>21</v>
      </c>
      <c r="E20" s="61" t="s">
        <v>19</v>
      </c>
      <c r="F20" s="59"/>
      <c r="G20" s="65"/>
      <c r="H20" s="65"/>
      <c r="I20" s="65"/>
      <c r="J20" s="65"/>
      <c r="K20" s="65"/>
      <c r="L20" s="65"/>
      <c r="M20" s="65"/>
      <c r="N20" s="65"/>
      <c r="O20" s="64"/>
      <c r="P20" s="64"/>
      <c r="Q20" s="64"/>
      <c r="R20" s="64"/>
      <c r="S20" s="64"/>
      <c r="T20" s="64"/>
      <c r="U20" s="64"/>
      <c r="V20" s="64"/>
      <c r="W20" s="64"/>
    </row>
    <row r="21" spans="1:23" ht="15.75" customHeight="1" x14ac:dyDescent="0.25">
      <c r="A21" s="59">
        <v>19</v>
      </c>
      <c r="B21" s="60" t="s">
        <v>215</v>
      </c>
      <c r="C21" s="9"/>
      <c r="D21" s="9" t="s">
        <v>54</v>
      </c>
      <c r="E21" s="61" t="s">
        <v>19</v>
      </c>
      <c r="F21" s="59"/>
      <c r="G21" s="65"/>
      <c r="H21" s="65"/>
      <c r="I21" s="65"/>
      <c r="J21" s="65"/>
      <c r="K21" s="65"/>
      <c r="L21" s="62"/>
      <c r="M21" s="65"/>
      <c r="N21" s="65"/>
      <c r="O21" s="64"/>
      <c r="P21" s="64"/>
      <c r="Q21" s="64"/>
      <c r="R21" s="64"/>
      <c r="S21" s="64"/>
      <c r="T21" s="64"/>
      <c r="U21" s="64"/>
      <c r="V21" s="64"/>
      <c r="W21" s="64"/>
    </row>
    <row r="22" spans="1:23" ht="15.75" customHeight="1" x14ac:dyDescent="0.25">
      <c r="A22" s="59">
        <v>20</v>
      </c>
      <c r="B22" s="60" t="s">
        <v>216</v>
      </c>
      <c r="C22" s="9"/>
      <c r="D22" s="9" t="s">
        <v>54</v>
      </c>
      <c r="E22" s="61" t="s">
        <v>19</v>
      </c>
      <c r="F22" s="59"/>
      <c r="G22" s="65"/>
      <c r="H22" s="65"/>
      <c r="I22" s="65"/>
      <c r="J22" s="65"/>
      <c r="K22" s="65"/>
      <c r="L22" s="62"/>
      <c r="M22" s="65"/>
      <c r="N22" s="65"/>
      <c r="O22" s="64"/>
      <c r="P22" s="64"/>
      <c r="Q22" s="64"/>
      <c r="R22" s="64"/>
      <c r="S22" s="64"/>
      <c r="T22" s="64"/>
      <c r="U22" s="64"/>
      <c r="V22" s="64"/>
      <c r="W22" s="64"/>
    </row>
    <row r="23" spans="1:23" ht="15.75" customHeight="1" x14ac:dyDescent="0.25">
      <c r="A23" s="59">
        <v>21</v>
      </c>
      <c r="B23" s="60" t="s">
        <v>217</v>
      </c>
      <c r="C23" s="9"/>
      <c r="D23" s="9" t="s">
        <v>54</v>
      </c>
      <c r="E23" s="61" t="s">
        <v>19</v>
      </c>
      <c r="F23" s="67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34"/>
      <c r="R23" s="64"/>
      <c r="S23" s="64"/>
      <c r="T23" s="64"/>
      <c r="U23" s="34"/>
      <c r="V23" s="64"/>
      <c r="W23" s="64"/>
    </row>
    <row r="24" spans="1:23" ht="15.75" customHeight="1" x14ac:dyDescent="0.25">
      <c r="A24" s="59">
        <v>22</v>
      </c>
      <c r="B24" s="60" t="s">
        <v>218</v>
      </c>
      <c r="C24" s="9"/>
      <c r="D24" s="9" t="s">
        <v>24</v>
      </c>
      <c r="E24" s="61" t="s">
        <v>19</v>
      </c>
      <c r="F24" s="59"/>
      <c r="G24" s="65"/>
      <c r="H24" s="65"/>
      <c r="I24" s="65"/>
      <c r="J24" s="65"/>
      <c r="K24" s="65"/>
      <c r="L24" s="62"/>
      <c r="M24" s="65"/>
      <c r="N24" s="65"/>
      <c r="O24" s="64"/>
      <c r="P24" s="64"/>
      <c r="Q24" s="64"/>
      <c r="R24" s="68"/>
      <c r="S24" s="64"/>
      <c r="T24" s="64"/>
      <c r="U24" s="64"/>
      <c r="V24" s="64"/>
      <c r="W24" s="64"/>
    </row>
    <row r="25" spans="1:23" ht="15.75" customHeight="1" x14ac:dyDescent="0.25">
      <c r="A25" s="59">
        <v>23</v>
      </c>
      <c r="B25" s="60" t="s">
        <v>219</v>
      </c>
      <c r="C25" s="9"/>
      <c r="D25" s="9" t="s">
        <v>24</v>
      </c>
      <c r="E25" s="61" t="s">
        <v>19</v>
      </c>
      <c r="F25" s="59"/>
      <c r="G25" s="65"/>
      <c r="H25" s="65"/>
      <c r="I25" s="65"/>
      <c r="J25" s="65"/>
      <c r="K25" s="65"/>
      <c r="L25" s="62"/>
      <c r="M25" s="65"/>
      <c r="N25" s="65"/>
      <c r="O25" s="64"/>
      <c r="P25" s="64"/>
      <c r="Q25" s="64"/>
      <c r="R25" s="68"/>
      <c r="S25" s="64"/>
      <c r="T25" s="64"/>
      <c r="U25" s="64"/>
      <c r="V25" s="64"/>
      <c r="W25" s="64"/>
    </row>
    <row r="26" spans="1:23" ht="15.75" customHeight="1" x14ac:dyDescent="0.25">
      <c r="A26" s="59">
        <v>24</v>
      </c>
      <c r="B26" s="60" t="s">
        <v>220</v>
      </c>
      <c r="C26" s="9"/>
      <c r="D26" s="9" t="s">
        <v>24</v>
      </c>
      <c r="E26" s="61" t="s">
        <v>19</v>
      </c>
      <c r="F26" s="59"/>
      <c r="G26" s="65"/>
      <c r="H26" s="65"/>
      <c r="I26" s="65"/>
      <c r="J26" s="65"/>
      <c r="K26" s="65"/>
      <c r="L26" s="62"/>
      <c r="M26" s="65"/>
      <c r="N26" s="65"/>
      <c r="O26" s="64"/>
      <c r="P26" s="64"/>
      <c r="Q26" s="64"/>
      <c r="R26" s="64"/>
      <c r="S26" s="64"/>
      <c r="T26" s="64"/>
      <c r="U26" s="64"/>
      <c r="V26" s="64"/>
      <c r="W26" s="64"/>
    </row>
    <row r="27" spans="1:23" ht="15.75" customHeight="1" x14ac:dyDescent="0.25">
      <c r="A27" s="59" t="s">
        <v>151</v>
      </c>
      <c r="B27" s="60" t="s">
        <v>221</v>
      </c>
      <c r="C27" s="9"/>
      <c r="D27" s="9" t="s">
        <v>24</v>
      </c>
      <c r="E27" s="61" t="s">
        <v>19</v>
      </c>
      <c r="F27" s="59"/>
      <c r="G27" s="65"/>
      <c r="H27" s="65"/>
      <c r="I27" s="65"/>
      <c r="J27" s="65"/>
      <c r="K27" s="65"/>
      <c r="L27" s="62"/>
      <c r="M27" s="65"/>
      <c r="N27" s="65"/>
      <c r="O27" s="64"/>
      <c r="P27" s="64"/>
      <c r="Q27" s="64"/>
      <c r="R27" s="64"/>
      <c r="S27" s="64"/>
      <c r="T27" s="64"/>
      <c r="U27" s="64"/>
      <c r="V27" s="64"/>
      <c r="W27" s="64"/>
    </row>
    <row r="28" spans="1:23" ht="15.75" customHeight="1" x14ac:dyDescent="0.25">
      <c r="A28" s="61">
        <v>25</v>
      </c>
      <c r="B28" s="60" t="s">
        <v>222</v>
      </c>
      <c r="C28" s="9"/>
      <c r="D28" s="9" t="s">
        <v>24</v>
      </c>
      <c r="E28" s="61" t="s">
        <v>19</v>
      </c>
      <c r="F28" s="65"/>
      <c r="G28" s="64"/>
      <c r="H28" s="64"/>
      <c r="I28" s="61"/>
      <c r="J28" s="61"/>
      <c r="K28" s="61"/>
      <c r="L28" s="64"/>
      <c r="M28" s="64"/>
      <c r="N28" s="64"/>
      <c r="O28" s="64"/>
      <c r="P28" s="64"/>
      <c r="Q28" s="64"/>
      <c r="R28" s="66"/>
      <c r="S28" s="66"/>
      <c r="T28" s="66"/>
      <c r="U28" s="64"/>
      <c r="V28" s="64"/>
      <c r="W28" s="64"/>
    </row>
    <row r="29" spans="1:23" ht="15.75" customHeight="1" x14ac:dyDescent="0.25">
      <c r="A29" s="59">
        <v>26</v>
      </c>
      <c r="B29" s="60" t="s">
        <v>223</v>
      </c>
      <c r="C29" s="9"/>
      <c r="D29" s="9" t="s">
        <v>49</v>
      </c>
      <c r="E29" s="61" t="s">
        <v>19</v>
      </c>
      <c r="F29" s="59"/>
      <c r="G29" s="65"/>
      <c r="H29" s="65"/>
      <c r="I29" s="65"/>
      <c r="J29" s="65"/>
      <c r="K29" s="65"/>
      <c r="L29" s="62"/>
      <c r="M29" s="65"/>
      <c r="N29" s="65"/>
      <c r="O29" s="61"/>
      <c r="P29" s="64"/>
      <c r="Q29" s="64"/>
      <c r="R29" s="64"/>
      <c r="S29" s="64"/>
      <c r="T29" s="64"/>
      <c r="U29" s="64"/>
      <c r="V29" s="64"/>
      <c r="W29" s="64"/>
    </row>
    <row r="30" spans="1:23" ht="15.75" customHeight="1" x14ac:dyDescent="0.25">
      <c r="A30" s="59">
        <v>27</v>
      </c>
      <c r="B30" s="60" t="s">
        <v>224</v>
      </c>
      <c r="C30" s="9"/>
      <c r="D30" s="9" t="s">
        <v>49</v>
      </c>
      <c r="E30" s="61" t="s">
        <v>19</v>
      </c>
      <c r="F30" s="59"/>
      <c r="G30" s="65"/>
      <c r="H30" s="65"/>
      <c r="I30" s="65"/>
      <c r="J30" s="65"/>
      <c r="K30" s="65"/>
      <c r="L30" s="62"/>
      <c r="M30" s="65"/>
      <c r="N30" s="65"/>
      <c r="O30" s="66"/>
      <c r="P30" s="64"/>
      <c r="Q30" s="64"/>
      <c r="R30" s="64"/>
      <c r="S30" s="64"/>
      <c r="T30" s="64"/>
      <c r="U30" s="64"/>
      <c r="V30" s="64"/>
      <c r="W30" s="64"/>
    </row>
    <row r="31" spans="1:23" ht="15.75" customHeight="1" x14ac:dyDescent="0.25">
      <c r="A31" s="59">
        <v>28</v>
      </c>
      <c r="B31" s="60" t="s">
        <v>225</v>
      </c>
      <c r="C31" s="9"/>
      <c r="D31" s="9" t="s">
        <v>91</v>
      </c>
      <c r="E31" s="61" t="s">
        <v>19</v>
      </c>
      <c r="F31" s="59"/>
      <c r="G31" s="65"/>
      <c r="H31" s="65"/>
      <c r="I31" s="65"/>
      <c r="J31" s="65"/>
      <c r="K31" s="65"/>
      <c r="L31" s="65"/>
      <c r="M31" s="65"/>
      <c r="N31" s="65"/>
      <c r="O31" s="64"/>
      <c r="P31" s="64"/>
      <c r="Q31" s="64"/>
      <c r="R31" s="64"/>
      <c r="S31" s="64"/>
      <c r="T31" s="64"/>
      <c r="U31" s="64"/>
      <c r="V31" s="64"/>
      <c r="W31" s="64"/>
    </row>
    <row r="32" spans="1:23" ht="15.75" customHeight="1" x14ac:dyDescent="0.25">
      <c r="A32" s="59">
        <v>29</v>
      </c>
      <c r="B32" s="60" t="s">
        <v>226</v>
      </c>
      <c r="C32" s="9"/>
      <c r="D32" s="9" t="s">
        <v>58</v>
      </c>
      <c r="E32" s="61" t="s">
        <v>19</v>
      </c>
      <c r="F32" s="59"/>
      <c r="G32" s="65"/>
      <c r="H32" s="65"/>
      <c r="I32" s="65"/>
      <c r="J32" s="65"/>
      <c r="K32" s="65"/>
      <c r="L32" s="62"/>
      <c r="M32" s="65"/>
      <c r="N32" s="65"/>
      <c r="O32" s="64"/>
      <c r="P32" s="64"/>
      <c r="Q32" s="64"/>
      <c r="R32" s="66"/>
      <c r="S32" s="66"/>
      <c r="T32" s="66"/>
      <c r="U32" s="66"/>
      <c r="V32" s="64"/>
      <c r="W32" s="64"/>
    </row>
    <row r="33" spans="1:23" ht="15.75" customHeight="1" x14ac:dyDescent="0.25">
      <c r="A33" s="59">
        <v>30</v>
      </c>
      <c r="B33" s="60" t="s">
        <v>227</v>
      </c>
      <c r="C33" s="9"/>
      <c r="D33" s="9" t="s">
        <v>58</v>
      </c>
      <c r="E33" s="61" t="s">
        <v>19</v>
      </c>
      <c r="F33" s="59"/>
      <c r="G33" s="65"/>
      <c r="H33" s="65"/>
      <c r="I33" s="65"/>
      <c r="J33" s="65"/>
      <c r="K33" s="65"/>
      <c r="L33" s="62"/>
      <c r="M33" s="65"/>
      <c r="N33" s="65"/>
      <c r="O33" s="64"/>
      <c r="P33" s="64"/>
      <c r="Q33" s="64"/>
      <c r="R33" s="66"/>
      <c r="S33" s="66"/>
      <c r="T33" s="66"/>
      <c r="U33" s="66"/>
      <c r="V33" s="64"/>
      <c r="W33" s="64"/>
    </row>
    <row r="34" spans="1:23" ht="15.75" customHeight="1" x14ac:dyDescent="0.25">
      <c r="A34" s="59">
        <v>31</v>
      </c>
      <c r="B34" s="60" t="s">
        <v>228</v>
      </c>
      <c r="C34" s="9"/>
      <c r="D34" s="9" t="s">
        <v>58</v>
      </c>
      <c r="E34" s="61" t="s">
        <v>19</v>
      </c>
      <c r="F34" s="59"/>
      <c r="G34" s="65"/>
      <c r="H34" s="65"/>
      <c r="I34" s="65"/>
      <c r="J34" s="65"/>
      <c r="K34" s="65"/>
      <c r="L34" s="62"/>
      <c r="M34" s="65"/>
      <c r="N34" s="65"/>
      <c r="O34" s="64"/>
      <c r="P34" s="64"/>
      <c r="Q34" s="64"/>
      <c r="R34" s="66"/>
      <c r="S34" s="66"/>
      <c r="T34" s="66"/>
      <c r="U34" s="64"/>
      <c r="V34" s="64"/>
      <c r="W34" s="64"/>
    </row>
    <row r="35" spans="1:23" ht="15.75" customHeight="1" x14ac:dyDescent="0.25">
      <c r="A35" s="59">
        <v>32</v>
      </c>
      <c r="B35" s="60" t="s">
        <v>229</v>
      </c>
      <c r="C35" s="9"/>
      <c r="D35" s="9" t="s">
        <v>58</v>
      </c>
      <c r="E35" s="61" t="s">
        <v>19</v>
      </c>
      <c r="F35" s="59"/>
      <c r="G35" s="65"/>
      <c r="H35" s="65"/>
      <c r="I35" s="65"/>
      <c r="J35" s="65"/>
      <c r="K35" s="65"/>
      <c r="L35" s="62"/>
      <c r="M35" s="65"/>
      <c r="N35" s="65"/>
      <c r="O35" s="64"/>
      <c r="P35" s="64"/>
      <c r="Q35" s="66"/>
      <c r="R35" s="66"/>
      <c r="S35" s="66"/>
      <c r="T35" s="66"/>
      <c r="U35" s="66"/>
      <c r="V35" s="64"/>
      <c r="W35" s="64"/>
    </row>
    <row r="36" spans="1:23" ht="15.75" customHeight="1" x14ac:dyDescent="0.25">
      <c r="A36" s="59">
        <v>33</v>
      </c>
      <c r="B36" s="60" t="s">
        <v>230</v>
      </c>
      <c r="C36" s="9"/>
      <c r="D36" s="9" t="s">
        <v>58</v>
      </c>
      <c r="E36" s="61" t="s">
        <v>19</v>
      </c>
      <c r="F36" s="59"/>
      <c r="G36" s="65"/>
      <c r="H36" s="65"/>
      <c r="I36" s="65"/>
      <c r="J36" s="65"/>
      <c r="K36" s="59"/>
      <c r="L36" s="62"/>
      <c r="M36" s="65"/>
      <c r="N36" s="65"/>
      <c r="O36" s="64"/>
      <c r="P36" s="64"/>
      <c r="Q36" s="66"/>
      <c r="R36" s="66"/>
      <c r="S36" s="66"/>
      <c r="T36" s="66"/>
      <c r="U36" s="66"/>
      <c r="V36" s="64"/>
      <c r="W36" s="64"/>
    </row>
    <row r="37" spans="1:23" ht="15.75" customHeight="1" x14ac:dyDescent="0.25">
      <c r="A37" s="59">
        <v>34</v>
      </c>
      <c r="B37" s="60" t="s">
        <v>232</v>
      </c>
      <c r="C37" s="9"/>
      <c r="D37" s="9" t="s">
        <v>58</v>
      </c>
      <c r="E37" s="61" t="s">
        <v>19</v>
      </c>
      <c r="F37" s="59"/>
      <c r="G37" s="65"/>
      <c r="H37" s="65"/>
      <c r="I37" s="65"/>
      <c r="J37" s="65"/>
      <c r="K37" s="65"/>
      <c r="L37" s="62"/>
      <c r="M37" s="65"/>
      <c r="N37" s="65"/>
      <c r="O37" s="64"/>
      <c r="P37" s="64"/>
      <c r="Q37" s="64"/>
      <c r="R37" s="66"/>
      <c r="S37" s="66"/>
      <c r="T37" s="66"/>
      <c r="U37" s="66"/>
      <c r="V37" s="64"/>
      <c r="W37" s="64"/>
    </row>
    <row r="38" spans="1:23" ht="15.75" customHeight="1" x14ac:dyDescent="0.25">
      <c r="A38" s="59">
        <v>35</v>
      </c>
      <c r="B38" s="60" t="s">
        <v>233</v>
      </c>
      <c r="C38" s="9"/>
      <c r="D38" s="9" t="s">
        <v>58</v>
      </c>
      <c r="E38" s="61" t="s">
        <v>19</v>
      </c>
      <c r="F38" s="59"/>
      <c r="G38" s="65"/>
      <c r="H38" s="65"/>
      <c r="I38" s="65"/>
      <c r="J38" s="65"/>
      <c r="K38" s="65"/>
      <c r="L38" s="65"/>
      <c r="M38" s="65"/>
      <c r="N38" s="65"/>
      <c r="O38" s="64"/>
      <c r="P38" s="64"/>
      <c r="Q38" s="64"/>
      <c r="R38" s="66"/>
      <c r="S38" s="66"/>
      <c r="T38" s="66"/>
      <c r="U38" s="66"/>
      <c r="V38" s="66"/>
      <c r="W38" s="64"/>
    </row>
    <row r="39" spans="1:23" ht="15.75" customHeight="1" x14ac:dyDescent="0.25">
      <c r="A39" s="61">
        <v>36</v>
      </c>
      <c r="B39" s="60" t="s">
        <v>234</v>
      </c>
      <c r="C39" s="9"/>
      <c r="D39" s="9" t="s">
        <v>58</v>
      </c>
      <c r="E39" s="61" t="s">
        <v>19</v>
      </c>
      <c r="F39" s="59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6"/>
      <c r="R39" s="66"/>
      <c r="S39" s="66"/>
      <c r="T39" s="66"/>
      <c r="U39" s="66"/>
      <c r="V39" s="64"/>
      <c r="W39" s="64"/>
    </row>
    <row r="40" spans="1:23" ht="15.75" customHeight="1" x14ac:dyDescent="0.25">
      <c r="A40" s="59">
        <v>37</v>
      </c>
      <c r="B40" s="60" t="s">
        <v>235</v>
      </c>
      <c r="C40" s="9"/>
      <c r="D40" s="9" t="s">
        <v>96</v>
      </c>
      <c r="E40" s="61" t="s">
        <v>19</v>
      </c>
      <c r="F40" s="65"/>
      <c r="G40" s="65"/>
      <c r="H40" s="65"/>
      <c r="I40" s="65"/>
      <c r="J40" s="65"/>
      <c r="K40" s="65"/>
      <c r="L40" s="65"/>
      <c r="M40" s="65"/>
      <c r="N40" s="65"/>
      <c r="O40" s="66"/>
      <c r="P40" s="64"/>
      <c r="Q40" s="64"/>
      <c r="R40" s="64"/>
      <c r="S40" s="64"/>
      <c r="T40" s="64"/>
      <c r="U40" s="64"/>
      <c r="V40" s="64"/>
      <c r="W40" s="64"/>
    </row>
    <row r="41" spans="1:23" ht="15.75" customHeight="1" x14ac:dyDescent="0.25">
      <c r="A41" s="59">
        <v>38</v>
      </c>
      <c r="B41" s="60" t="s">
        <v>236</v>
      </c>
      <c r="C41" s="9"/>
      <c r="D41" s="9" t="s">
        <v>96</v>
      </c>
      <c r="E41" s="61" t="s">
        <v>19</v>
      </c>
      <c r="F41" s="59"/>
      <c r="G41" s="65"/>
      <c r="H41" s="65"/>
      <c r="I41" s="65"/>
      <c r="J41" s="65"/>
      <c r="K41" s="65"/>
      <c r="L41" s="65"/>
      <c r="M41" s="65"/>
      <c r="N41" s="65"/>
      <c r="O41" s="64"/>
      <c r="P41" s="64"/>
      <c r="Q41" s="64"/>
      <c r="R41" s="64"/>
      <c r="S41" s="64"/>
      <c r="T41" s="64"/>
      <c r="U41" s="64"/>
      <c r="V41" s="64"/>
      <c r="W41" s="64"/>
    </row>
    <row r="42" spans="1:23" ht="15.75" customHeight="1" x14ac:dyDescent="0.25">
      <c r="A42" s="59">
        <v>39</v>
      </c>
      <c r="B42" s="60" t="s">
        <v>237</v>
      </c>
      <c r="C42" s="9"/>
      <c r="D42" s="9" t="s">
        <v>96</v>
      </c>
      <c r="E42" s="61" t="s">
        <v>19</v>
      </c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64"/>
      <c r="Q42" s="64"/>
      <c r="R42" s="64"/>
      <c r="S42" s="64"/>
      <c r="T42" s="64"/>
      <c r="U42" s="64"/>
      <c r="V42" s="64"/>
      <c r="W42" s="64"/>
    </row>
    <row r="43" spans="1:23" ht="15.75" customHeight="1" x14ac:dyDescent="0.25">
      <c r="A43" s="59">
        <v>40</v>
      </c>
      <c r="B43" s="60" t="s">
        <v>238</v>
      </c>
      <c r="C43" s="9"/>
      <c r="D43" s="9" t="s">
        <v>70</v>
      </c>
      <c r="E43" s="61" t="s">
        <v>19</v>
      </c>
      <c r="F43" s="59"/>
      <c r="G43" s="65"/>
      <c r="H43" s="65"/>
      <c r="I43" s="65"/>
      <c r="J43" s="65"/>
      <c r="K43" s="65"/>
      <c r="L43" s="65"/>
      <c r="M43" s="65"/>
      <c r="N43" s="65"/>
      <c r="O43" s="64"/>
      <c r="P43" s="64"/>
      <c r="Q43" s="64"/>
      <c r="R43" s="64"/>
      <c r="S43" s="64"/>
      <c r="T43" s="64"/>
      <c r="U43" s="64"/>
      <c r="V43" s="64"/>
      <c r="W43" s="64"/>
    </row>
    <row r="44" spans="1:23" ht="15.75" customHeight="1" x14ac:dyDescent="0.25">
      <c r="A44" s="59">
        <v>41</v>
      </c>
      <c r="B44" s="60" t="s">
        <v>239</v>
      </c>
      <c r="C44" s="9"/>
      <c r="D44" s="9" t="s">
        <v>70</v>
      </c>
      <c r="E44" s="61" t="s">
        <v>19</v>
      </c>
      <c r="F44" s="59"/>
      <c r="G44" s="65"/>
      <c r="H44" s="65"/>
      <c r="I44" s="65"/>
      <c r="J44" s="65"/>
      <c r="K44" s="65"/>
      <c r="L44" s="65"/>
      <c r="M44" s="65"/>
      <c r="N44" s="65"/>
      <c r="O44" s="64"/>
      <c r="P44" s="64"/>
      <c r="Q44" s="64"/>
      <c r="R44" s="64"/>
      <c r="S44" s="64"/>
      <c r="T44" s="64"/>
      <c r="U44" s="64"/>
      <c r="V44" s="64"/>
      <c r="W44" s="64"/>
    </row>
    <row r="45" spans="1:23" ht="15.75" customHeight="1" x14ac:dyDescent="0.25">
      <c r="A45" s="59">
        <v>42</v>
      </c>
      <c r="B45" s="60" t="s">
        <v>240</v>
      </c>
      <c r="C45" s="9"/>
      <c r="D45" s="9" t="s">
        <v>44</v>
      </c>
      <c r="E45" s="61" t="s">
        <v>19</v>
      </c>
      <c r="F45" s="59"/>
      <c r="G45" s="65"/>
      <c r="H45" s="65"/>
      <c r="I45" s="65"/>
      <c r="J45" s="65"/>
      <c r="K45" s="65"/>
      <c r="L45" s="65"/>
      <c r="M45" s="65"/>
      <c r="N45" s="65"/>
      <c r="O45" s="66"/>
      <c r="P45" s="64"/>
      <c r="Q45" s="64"/>
      <c r="R45" s="64"/>
      <c r="S45" s="64"/>
      <c r="T45" s="64"/>
      <c r="U45" s="64"/>
      <c r="V45" s="64"/>
      <c r="W45" s="64"/>
    </row>
    <row r="46" spans="1:23" ht="15.75" customHeight="1" x14ac:dyDescent="0.25">
      <c r="A46" s="59">
        <v>43</v>
      </c>
      <c r="B46" s="60" t="s">
        <v>241</v>
      </c>
      <c r="C46" s="9"/>
      <c r="D46" s="9" t="s">
        <v>44</v>
      </c>
      <c r="E46" s="61" t="s">
        <v>19</v>
      </c>
      <c r="F46" s="59"/>
      <c r="G46" s="65"/>
      <c r="H46" s="65"/>
      <c r="I46" s="65"/>
      <c r="J46" s="65"/>
      <c r="K46" s="65"/>
      <c r="L46" s="65"/>
      <c r="M46" s="65"/>
      <c r="N46" s="65"/>
      <c r="O46" s="66"/>
      <c r="P46" s="64"/>
      <c r="Q46" s="64"/>
      <c r="R46" s="64"/>
      <c r="S46" s="64"/>
      <c r="T46" s="64"/>
      <c r="U46" s="64"/>
      <c r="V46" s="64"/>
      <c r="W46" s="64"/>
    </row>
    <row r="47" spans="1:23" ht="15.75" customHeight="1" x14ac:dyDescent="0.25">
      <c r="A47" s="59">
        <v>44</v>
      </c>
      <c r="B47" s="60" t="s">
        <v>242</v>
      </c>
      <c r="C47" s="9"/>
      <c r="D47" s="9" t="s">
        <v>44</v>
      </c>
      <c r="E47" s="61" t="s">
        <v>19</v>
      </c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4"/>
      <c r="Q47" s="64"/>
      <c r="R47" s="64"/>
      <c r="S47" s="64"/>
      <c r="T47" s="64"/>
      <c r="U47" s="64"/>
      <c r="V47" s="64"/>
      <c r="W47" s="64"/>
    </row>
    <row r="48" spans="1:23" ht="13.2" x14ac:dyDescent="0.25">
      <c r="A48" s="69"/>
      <c r="B48" s="70"/>
      <c r="C48" s="71"/>
      <c r="D48" s="71"/>
      <c r="E48" s="69"/>
      <c r="F48" s="69"/>
      <c r="G48" s="72"/>
      <c r="H48" s="72"/>
      <c r="I48" s="72"/>
      <c r="J48" s="72"/>
      <c r="K48" s="72"/>
      <c r="L48" s="72"/>
      <c r="M48" s="72"/>
      <c r="N48" s="72"/>
      <c r="O48" s="63"/>
      <c r="P48" s="63"/>
      <c r="Q48" s="63"/>
      <c r="R48" s="63"/>
      <c r="S48" s="63"/>
      <c r="T48" s="63"/>
      <c r="U48" s="63"/>
      <c r="V48" s="63"/>
      <c r="W48" s="63"/>
    </row>
    <row r="49" spans="1:23" ht="13.2" x14ac:dyDescent="0.25">
      <c r="A49" s="57" t="s">
        <v>0</v>
      </c>
      <c r="B49" s="58" t="s">
        <v>1</v>
      </c>
      <c r="C49" s="44" t="s">
        <v>2</v>
      </c>
      <c r="D49" s="44" t="s">
        <v>3</v>
      </c>
      <c r="E49" s="57" t="s">
        <v>195</v>
      </c>
      <c r="F49" s="57" t="s">
        <v>9</v>
      </c>
      <c r="G49" s="57" t="s">
        <v>14</v>
      </c>
      <c r="H49" s="57" t="s">
        <v>17</v>
      </c>
      <c r="I49" s="57" t="s">
        <v>20</v>
      </c>
      <c r="J49" s="57" t="s">
        <v>23</v>
      </c>
      <c r="K49" s="57" t="s">
        <v>26</v>
      </c>
      <c r="L49" s="57" t="s">
        <v>29</v>
      </c>
      <c r="M49" s="57" t="s">
        <v>33</v>
      </c>
      <c r="N49" s="57" t="s">
        <v>37</v>
      </c>
      <c r="O49" s="63"/>
      <c r="P49" s="63"/>
      <c r="Q49" s="63"/>
      <c r="R49" s="63"/>
      <c r="S49" s="63"/>
      <c r="T49" s="63"/>
      <c r="U49" s="63"/>
      <c r="V49" s="63"/>
      <c r="W49" s="63"/>
    </row>
    <row r="50" spans="1:23" ht="13.2" x14ac:dyDescent="0.25">
      <c r="A50" s="59">
        <v>1</v>
      </c>
      <c r="B50" s="60" t="s">
        <v>196</v>
      </c>
      <c r="C50" s="16"/>
      <c r="D50" s="16" t="s">
        <v>107</v>
      </c>
      <c r="E50" s="59" t="s">
        <v>12</v>
      </c>
      <c r="F50" s="59"/>
      <c r="G50" s="62"/>
      <c r="H50" s="62"/>
      <c r="I50" s="62"/>
      <c r="J50" s="62"/>
      <c r="K50" s="62"/>
      <c r="L50" s="62"/>
      <c r="M50" s="62"/>
      <c r="N50" s="62"/>
      <c r="O50" s="63"/>
      <c r="P50" s="63"/>
      <c r="Q50" s="63"/>
      <c r="R50" s="63"/>
      <c r="S50" s="63"/>
      <c r="T50" s="63"/>
      <c r="U50" s="63"/>
      <c r="V50" s="63"/>
      <c r="W50" s="63"/>
    </row>
    <row r="51" spans="1:23" ht="13.2" x14ac:dyDescent="0.25">
      <c r="A51" s="59">
        <v>2</v>
      </c>
      <c r="B51" s="60" t="s">
        <v>197</v>
      </c>
      <c r="C51" s="16"/>
      <c r="D51" s="16" t="s">
        <v>107</v>
      </c>
      <c r="E51" s="59" t="s">
        <v>12</v>
      </c>
      <c r="F51" s="59"/>
      <c r="G51" s="62"/>
      <c r="H51" s="62"/>
      <c r="I51" s="62"/>
      <c r="J51" s="62"/>
      <c r="K51" s="62"/>
      <c r="L51" s="62"/>
      <c r="M51" s="62"/>
      <c r="N51" s="62"/>
      <c r="O51" s="63"/>
      <c r="P51" s="63"/>
      <c r="Q51" s="64"/>
      <c r="R51" s="64"/>
      <c r="S51" s="64"/>
      <c r="T51" s="64"/>
      <c r="U51" s="64"/>
      <c r="V51" s="64"/>
      <c r="W51" s="63"/>
    </row>
    <row r="52" spans="1:23" ht="13.2" x14ac:dyDescent="0.25">
      <c r="A52" s="59">
        <v>3</v>
      </c>
      <c r="B52" s="60" t="s">
        <v>198</v>
      </c>
      <c r="C52" s="16"/>
      <c r="D52" s="16" t="s">
        <v>107</v>
      </c>
      <c r="E52" s="59" t="s">
        <v>12</v>
      </c>
      <c r="F52" s="59"/>
      <c r="G52" s="65"/>
      <c r="H52" s="65"/>
      <c r="I52" s="65"/>
      <c r="J52" s="65"/>
      <c r="K52" s="65"/>
      <c r="L52" s="65"/>
      <c r="M52" s="65"/>
      <c r="N52" s="65"/>
      <c r="O52" s="64"/>
      <c r="P52" s="64"/>
      <c r="Q52" s="64"/>
      <c r="R52" s="64"/>
      <c r="S52" s="64"/>
      <c r="T52" s="64"/>
      <c r="U52" s="64"/>
      <c r="V52" s="64"/>
      <c r="W52" s="64"/>
    </row>
    <row r="53" spans="1:23" ht="13.2" x14ac:dyDescent="0.25">
      <c r="A53" s="59">
        <v>4</v>
      </c>
      <c r="B53" s="60" t="s">
        <v>199</v>
      </c>
      <c r="C53" s="9"/>
      <c r="D53" s="16" t="s">
        <v>107</v>
      </c>
      <c r="E53" s="59" t="s">
        <v>12</v>
      </c>
      <c r="F53" s="59"/>
      <c r="G53" s="65"/>
      <c r="H53" s="65"/>
      <c r="I53" s="65"/>
      <c r="J53" s="65"/>
      <c r="K53" s="65"/>
      <c r="L53" s="65"/>
      <c r="M53" s="65"/>
      <c r="N53" s="65"/>
      <c r="O53" s="64"/>
      <c r="P53" s="64"/>
      <c r="Q53" s="64"/>
      <c r="R53" s="64"/>
      <c r="S53" s="64"/>
      <c r="T53" s="64"/>
      <c r="U53" s="64"/>
      <c r="V53" s="64"/>
      <c r="W53" s="64"/>
    </row>
    <row r="54" spans="1:23" ht="13.2" x14ac:dyDescent="0.25">
      <c r="A54" s="59">
        <v>5</v>
      </c>
      <c r="B54" s="60" t="s">
        <v>200</v>
      </c>
      <c r="C54" s="9"/>
      <c r="D54" s="16" t="s">
        <v>107</v>
      </c>
      <c r="E54" s="59" t="s">
        <v>12</v>
      </c>
      <c r="F54" s="59"/>
      <c r="G54" s="65"/>
      <c r="H54" s="65"/>
      <c r="I54" s="65"/>
      <c r="J54" s="65"/>
      <c r="K54" s="65"/>
      <c r="L54" s="65"/>
      <c r="M54" s="65"/>
      <c r="N54" s="65"/>
      <c r="O54" s="64"/>
      <c r="P54" s="64"/>
      <c r="Q54" s="64"/>
      <c r="R54" s="64"/>
      <c r="S54" s="64"/>
      <c r="T54" s="64"/>
      <c r="U54" s="64"/>
      <c r="V54" s="64"/>
      <c r="W54" s="64"/>
    </row>
    <row r="55" spans="1:23" ht="13.2" x14ac:dyDescent="0.25">
      <c r="A55" s="59">
        <v>6</v>
      </c>
      <c r="B55" s="60" t="s">
        <v>201</v>
      </c>
      <c r="C55" s="9"/>
      <c r="D55" s="16" t="s">
        <v>107</v>
      </c>
      <c r="E55" s="59" t="s">
        <v>12</v>
      </c>
      <c r="F55" s="59"/>
      <c r="G55" s="65"/>
      <c r="H55" s="65"/>
      <c r="I55" s="65"/>
      <c r="J55" s="65"/>
      <c r="K55" s="65"/>
      <c r="L55" s="65"/>
      <c r="M55" s="65"/>
      <c r="N55" s="65"/>
      <c r="O55" s="64"/>
      <c r="P55" s="64"/>
      <c r="Q55" s="64"/>
      <c r="R55" s="64"/>
      <c r="S55" s="64"/>
      <c r="T55" s="64"/>
      <c r="U55" s="64"/>
      <c r="V55" s="64"/>
      <c r="W55" s="64"/>
    </row>
    <row r="56" spans="1:23" ht="13.2" x14ac:dyDescent="0.25">
      <c r="A56" s="59">
        <v>7</v>
      </c>
      <c r="B56" s="60" t="s">
        <v>202</v>
      </c>
      <c r="C56" s="9"/>
      <c r="D56" s="9" t="s">
        <v>108</v>
      </c>
      <c r="E56" s="59" t="s">
        <v>12</v>
      </c>
      <c r="F56" s="59"/>
      <c r="G56" s="65"/>
      <c r="H56" s="65"/>
      <c r="I56" s="65"/>
      <c r="J56" s="65"/>
      <c r="K56" s="65"/>
      <c r="L56" s="65"/>
      <c r="M56" s="65"/>
      <c r="N56" s="65"/>
      <c r="O56" s="64"/>
      <c r="P56" s="64"/>
      <c r="Q56" s="64"/>
      <c r="R56" s="64"/>
      <c r="S56" s="64"/>
      <c r="T56" s="64"/>
      <c r="U56" s="64"/>
      <c r="V56" s="64"/>
      <c r="W56" s="64"/>
    </row>
    <row r="57" spans="1:23" ht="13.2" x14ac:dyDescent="0.25">
      <c r="A57" s="59">
        <v>8</v>
      </c>
      <c r="B57" s="60" t="s">
        <v>203</v>
      </c>
      <c r="C57" s="9"/>
      <c r="D57" s="9" t="s">
        <v>83</v>
      </c>
      <c r="E57" s="59" t="s">
        <v>12</v>
      </c>
      <c r="F57" s="59"/>
      <c r="G57" s="65"/>
      <c r="H57" s="65"/>
      <c r="I57" s="65"/>
      <c r="J57" s="65"/>
      <c r="K57" s="65"/>
      <c r="L57" s="65"/>
      <c r="M57" s="65"/>
      <c r="N57" s="65"/>
      <c r="O57" s="64"/>
      <c r="P57" s="64"/>
      <c r="Q57" s="64"/>
      <c r="R57" s="64"/>
      <c r="S57" s="64"/>
      <c r="T57" s="64"/>
      <c r="U57" s="64"/>
      <c r="V57" s="64"/>
      <c r="W57" s="64"/>
    </row>
    <row r="58" spans="1:23" ht="13.2" x14ac:dyDescent="0.25">
      <c r="A58" s="59">
        <v>9</v>
      </c>
      <c r="B58" s="60" t="s">
        <v>204</v>
      </c>
      <c r="C58" s="9"/>
      <c r="D58" s="9" t="s">
        <v>83</v>
      </c>
      <c r="E58" s="59" t="s">
        <v>12</v>
      </c>
      <c r="F58" s="59"/>
      <c r="G58" s="65"/>
      <c r="H58" s="65"/>
      <c r="I58" s="65"/>
      <c r="J58" s="65"/>
      <c r="K58" s="65"/>
      <c r="L58" s="65"/>
      <c r="M58" s="65"/>
      <c r="N58" s="65"/>
      <c r="O58" s="64"/>
      <c r="P58" s="64"/>
      <c r="Q58" s="64"/>
      <c r="R58" s="64"/>
      <c r="S58" s="64"/>
      <c r="T58" s="64"/>
      <c r="U58" s="64"/>
      <c r="V58" s="64"/>
      <c r="W58" s="64"/>
    </row>
    <row r="59" spans="1:23" ht="13.2" x14ac:dyDescent="0.25">
      <c r="A59" s="59">
        <v>10</v>
      </c>
      <c r="B59" s="60" t="s">
        <v>205</v>
      </c>
      <c r="C59" s="9"/>
      <c r="D59" s="9" t="s">
        <v>83</v>
      </c>
      <c r="E59" s="59" t="s">
        <v>12</v>
      </c>
      <c r="F59" s="59"/>
      <c r="G59" s="65"/>
      <c r="H59" s="65"/>
      <c r="I59" s="65"/>
      <c r="J59" s="65"/>
      <c r="K59" s="65"/>
      <c r="L59" s="65"/>
      <c r="M59" s="65"/>
      <c r="N59" s="65"/>
      <c r="O59" s="64"/>
      <c r="P59" s="64"/>
      <c r="Q59" s="64"/>
      <c r="R59" s="64"/>
      <c r="S59" s="64"/>
      <c r="T59" s="64"/>
      <c r="U59" s="64"/>
      <c r="V59" s="64"/>
      <c r="W59" s="64"/>
    </row>
    <row r="60" spans="1:23" ht="13.2" x14ac:dyDescent="0.25">
      <c r="A60" s="59">
        <v>11</v>
      </c>
      <c r="B60" s="60" t="s">
        <v>206</v>
      </c>
      <c r="C60" s="16"/>
      <c r="D60" s="16" t="s">
        <v>83</v>
      </c>
      <c r="E60" s="59" t="s">
        <v>12</v>
      </c>
      <c r="F60" s="59"/>
      <c r="G60" s="65"/>
      <c r="H60" s="65"/>
      <c r="I60" s="65"/>
      <c r="J60" s="65"/>
      <c r="K60" s="65"/>
      <c r="L60" s="65"/>
      <c r="M60" s="65"/>
      <c r="N60" s="65"/>
      <c r="O60" s="64"/>
      <c r="P60" s="64"/>
      <c r="Q60" s="64"/>
      <c r="R60" s="64"/>
      <c r="S60" s="64"/>
      <c r="T60" s="64"/>
      <c r="U60" s="64"/>
      <c r="V60" s="64"/>
      <c r="W60" s="64"/>
    </row>
    <row r="61" spans="1:23" ht="13.2" x14ac:dyDescent="0.25">
      <c r="A61" s="59">
        <v>12</v>
      </c>
      <c r="B61" s="60" t="s">
        <v>207</v>
      </c>
      <c r="C61" s="9"/>
      <c r="D61" s="9" t="s">
        <v>83</v>
      </c>
      <c r="E61" s="59" t="s">
        <v>12</v>
      </c>
      <c r="F61" s="59"/>
      <c r="G61" s="65"/>
      <c r="H61" s="65"/>
      <c r="I61" s="65"/>
      <c r="J61" s="65"/>
      <c r="K61" s="65"/>
      <c r="L61" s="65"/>
      <c r="M61" s="65"/>
      <c r="N61" s="65"/>
      <c r="O61" s="61"/>
      <c r="P61" s="64"/>
      <c r="Q61" s="64"/>
      <c r="R61" s="64"/>
      <c r="S61" s="64"/>
      <c r="T61" s="64"/>
      <c r="U61" s="64"/>
      <c r="V61" s="64"/>
      <c r="W61" s="64"/>
    </row>
    <row r="62" spans="1:23" ht="13.2" x14ac:dyDescent="0.25">
      <c r="A62" s="59">
        <v>13</v>
      </c>
      <c r="B62" s="60" t="s">
        <v>208</v>
      </c>
      <c r="C62" s="9"/>
      <c r="D62" s="9" t="s">
        <v>83</v>
      </c>
      <c r="E62" s="59" t="s">
        <v>12</v>
      </c>
      <c r="F62" s="59"/>
      <c r="G62" s="65"/>
      <c r="H62" s="65"/>
      <c r="I62" s="65"/>
      <c r="J62" s="65"/>
      <c r="K62" s="65"/>
      <c r="L62" s="65"/>
      <c r="M62" s="65"/>
      <c r="N62" s="65"/>
      <c r="O62" s="61"/>
      <c r="P62" s="64"/>
      <c r="Q62" s="64"/>
      <c r="R62" s="64"/>
      <c r="S62" s="64"/>
      <c r="T62" s="64"/>
      <c r="U62" s="64"/>
      <c r="V62" s="64"/>
      <c r="W62" s="64"/>
    </row>
    <row r="63" spans="1:23" ht="13.2" x14ac:dyDescent="0.25">
      <c r="A63" s="59" t="s">
        <v>113</v>
      </c>
      <c r="B63" s="60" t="s">
        <v>209</v>
      </c>
      <c r="C63" s="9"/>
      <c r="D63" s="9" t="s">
        <v>83</v>
      </c>
      <c r="E63" s="59" t="s">
        <v>12</v>
      </c>
      <c r="F63" s="59"/>
      <c r="G63" s="62"/>
      <c r="H63" s="62"/>
      <c r="I63" s="65"/>
      <c r="J63" s="62"/>
      <c r="K63" s="62"/>
      <c r="L63" s="62"/>
      <c r="M63" s="62"/>
      <c r="N63" s="62"/>
      <c r="O63" s="63"/>
      <c r="P63" s="63"/>
      <c r="Q63" s="64"/>
      <c r="R63" s="61"/>
      <c r="S63" s="61"/>
      <c r="T63" s="61"/>
      <c r="U63" s="61"/>
      <c r="V63" s="61"/>
      <c r="W63" s="63"/>
    </row>
    <row r="64" spans="1:23" ht="13.2" x14ac:dyDescent="0.25">
      <c r="A64" s="59">
        <v>14</v>
      </c>
      <c r="B64" s="60" t="s">
        <v>210</v>
      </c>
      <c r="C64" s="9"/>
      <c r="D64" s="9" t="s">
        <v>21</v>
      </c>
      <c r="E64" s="59" t="s">
        <v>12</v>
      </c>
      <c r="F64" s="59"/>
      <c r="G64" s="62"/>
      <c r="H64" s="62"/>
      <c r="I64" s="59"/>
      <c r="J64" s="59"/>
      <c r="K64" s="59"/>
      <c r="L64" s="59"/>
      <c r="M64" s="59"/>
      <c r="N64" s="62"/>
      <c r="O64" s="63"/>
      <c r="P64" s="63"/>
      <c r="Q64" s="61"/>
      <c r="R64" s="64"/>
      <c r="S64" s="61"/>
      <c r="T64" s="64"/>
      <c r="U64" s="61"/>
      <c r="V64" s="64"/>
      <c r="W64" s="63"/>
    </row>
    <row r="65" spans="1:23" ht="13.2" x14ac:dyDescent="0.25">
      <c r="A65" s="59">
        <v>15</v>
      </c>
      <c r="B65" s="60" t="s">
        <v>211</v>
      </c>
      <c r="C65" s="9"/>
      <c r="D65" s="9" t="s">
        <v>21</v>
      </c>
      <c r="E65" s="59" t="s">
        <v>12</v>
      </c>
      <c r="F65" s="59"/>
      <c r="G65" s="65"/>
      <c r="H65" s="59"/>
      <c r="I65" s="65"/>
      <c r="J65" s="59"/>
      <c r="K65" s="65"/>
      <c r="L65" s="59"/>
      <c r="M65" s="65"/>
      <c r="N65" s="65"/>
      <c r="O65" s="64"/>
      <c r="P65" s="64"/>
      <c r="Q65" s="64"/>
      <c r="R65" s="64"/>
      <c r="S65" s="64"/>
      <c r="T65" s="64"/>
      <c r="U65" s="64"/>
      <c r="V65" s="64"/>
      <c r="W65" s="64"/>
    </row>
    <row r="66" spans="1:23" ht="13.2" x14ac:dyDescent="0.25">
      <c r="A66" s="59">
        <v>16</v>
      </c>
      <c r="B66" s="60" t="s">
        <v>212</v>
      </c>
      <c r="C66" s="9"/>
      <c r="D66" s="9" t="s">
        <v>21</v>
      </c>
      <c r="E66" s="59" t="s">
        <v>12</v>
      </c>
      <c r="F66" s="59"/>
      <c r="G66" s="65"/>
      <c r="H66" s="65"/>
      <c r="I66" s="65"/>
      <c r="J66" s="65"/>
      <c r="K66" s="65"/>
      <c r="L66" s="65"/>
      <c r="M66" s="65"/>
      <c r="N66" s="65"/>
      <c r="O66" s="64"/>
      <c r="P66" s="64"/>
      <c r="Q66" s="64"/>
      <c r="R66" s="64"/>
      <c r="S66" s="64"/>
      <c r="T66" s="64"/>
      <c r="U66" s="64"/>
      <c r="V66" s="64"/>
      <c r="W66" s="64"/>
    </row>
    <row r="67" spans="1:23" ht="13.2" x14ac:dyDescent="0.25">
      <c r="A67" s="59">
        <v>17</v>
      </c>
      <c r="B67" s="60" t="s">
        <v>213</v>
      </c>
      <c r="C67" s="9"/>
      <c r="D67" s="9" t="s">
        <v>21</v>
      </c>
      <c r="E67" s="59" t="s">
        <v>12</v>
      </c>
      <c r="F67" s="59"/>
      <c r="G67" s="65"/>
      <c r="H67" s="65"/>
      <c r="I67" s="65"/>
      <c r="J67" s="65"/>
      <c r="K67" s="65"/>
      <c r="L67" s="65"/>
      <c r="M67" s="65"/>
      <c r="N67" s="65"/>
      <c r="O67" s="64"/>
      <c r="P67" s="64"/>
      <c r="Q67" s="64"/>
      <c r="R67" s="64"/>
      <c r="S67" s="64"/>
      <c r="T67" s="64"/>
      <c r="U67" s="64"/>
      <c r="V67" s="64"/>
      <c r="W67" s="64"/>
    </row>
    <row r="68" spans="1:23" ht="13.2" x14ac:dyDescent="0.25">
      <c r="A68" s="59">
        <v>18</v>
      </c>
      <c r="B68" s="60" t="s">
        <v>214</v>
      </c>
      <c r="C68" s="9"/>
      <c r="D68" s="9" t="s">
        <v>21</v>
      </c>
      <c r="E68" s="59" t="s">
        <v>12</v>
      </c>
      <c r="F68" s="59"/>
      <c r="G68" s="65"/>
      <c r="H68" s="65"/>
      <c r="I68" s="65"/>
      <c r="J68" s="65"/>
      <c r="K68" s="65"/>
      <c r="L68" s="62"/>
      <c r="M68" s="65"/>
      <c r="N68" s="65"/>
      <c r="O68" s="64"/>
      <c r="P68" s="64"/>
      <c r="Q68" s="64"/>
      <c r="R68" s="64"/>
      <c r="S68" s="64"/>
      <c r="T68" s="64"/>
      <c r="U68" s="64"/>
      <c r="V68" s="64"/>
      <c r="W68" s="64"/>
    </row>
    <row r="69" spans="1:23" ht="13.2" x14ac:dyDescent="0.25">
      <c r="A69" s="59">
        <v>19</v>
      </c>
      <c r="B69" s="60" t="s">
        <v>215</v>
      </c>
      <c r="C69" s="9"/>
      <c r="D69" s="9" t="s">
        <v>54</v>
      </c>
      <c r="E69" s="59" t="s">
        <v>12</v>
      </c>
      <c r="F69" s="59"/>
      <c r="G69" s="65"/>
      <c r="H69" s="65"/>
      <c r="I69" s="65"/>
      <c r="J69" s="65"/>
      <c r="K69" s="65"/>
      <c r="L69" s="62"/>
      <c r="M69" s="65"/>
      <c r="N69" s="65"/>
      <c r="O69" s="64"/>
      <c r="P69" s="64"/>
      <c r="Q69" s="64"/>
      <c r="R69" s="64"/>
      <c r="S69" s="64"/>
      <c r="T69" s="64"/>
      <c r="U69" s="64"/>
      <c r="V69" s="64"/>
      <c r="W69" s="64"/>
    </row>
    <row r="70" spans="1:23" ht="13.2" x14ac:dyDescent="0.25">
      <c r="A70" s="59">
        <v>20</v>
      </c>
      <c r="B70" s="60" t="s">
        <v>216</v>
      </c>
      <c r="C70" s="9"/>
      <c r="D70" s="9" t="s">
        <v>54</v>
      </c>
      <c r="E70" s="59" t="s">
        <v>12</v>
      </c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34"/>
      <c r="R70" s="64"/>
      <c r="S70" s="64"/>
      <c r="T70" s="64"/>
      <c r="U70" s="34"/>
      <c r="V70" s="64"/>
      <c r="W70" s="64"/>
    </row>
    <row r="71" spans="1:23" ht="13.2" x14ac:dyDescent="0.25">
      <c r="A71" s="59">
        <v>21</v>
      </c>
      <c r="B71" s="60" t="s">
        <v>217</v>
      </c>
      <c r="C71" s="9"/>
      <c r="D71" s="9" t="s">
        <v>54</v>
      </c>
      <c r="E71" s="59" t="s">
        <v>12</v>
      </c>
      <c r="F71" s="59"/>
      <c r="G71" s="65"/>
      <c r="H71" s="65"/>
      <c r="I71" s="65"/>
      <c r="J71" s="65"/>
      <c r="K71" s="65"/>
      <c r="L71" s="62"/>
      <c r="M71" s="65"/>
      <c r="N71" s="65"/>
      <c r="O71" s="64"/>
      <c r="P71" s="64"/>
      <c r="Q71" s="64"/>
      <c r="R71" s="68"/>
      <c r="S71" s="64"/>
      <c r="T71" s="64"/>
      <c r="U71" s="64"/>
      <c r="V71" s="64"/>
      <c r="W71" s="64"/>
    </row>
    <row r="72" spans="1:23" ht="13.2" x14ac:dyDescent="0.25">
      <c r="A72" s="59">
        <v>22</v>
      </c>
      <c r="B72" s="60" t="s">
        <v>218</v>
      </c>
      <c r="C72" s="9"/>
      <c r="D72" s="9" t="s">
        <v>24</v>
      </c>
      <c r="E72" s="59" t="s">
        <v>12</v>
      </c>
      <c r="F72" s="59"/>
      <c r="G72" s="65"/>
      <c r="H72" s="65"/>
      <c r="I72" s="65"/>
      <c r="J72" s="65"/>
      <c r="K72" s="65"/>
      <c r="L72" s="62"/>
      <c r="M72" s="65"/>
      <c r="N72" s="65"/>
      <c r="O72" s="64"/>
      <c r="P72" s="64"/>
      <c r="Q72" s="64"/>
      <c r="R72" s="68"/>
      <c r="S72" s="64"/>
      <c r="T72" s="64"/>
      <c r="U72" s="64"/>
      <c r="V72" s="64"/>
      <c r="W72" s="64"/>
    </row>
    <row r="73" spans="1:23" ht="13.2" x14ac:dyDescent="0.25">
      <c r="A73" s="59">
        <v>23</v>
      </c>
      <c r="B73" s="60" t="s">
        <v>219</v>
      </c>
      <c r="C73" s="9"/>
      <c r="D73" s="9" t="s">
        <v>24</v>
      </c>
      <c r="E73" s="59" t="s">
        <v>12</v>
      </c>
      <c r="F73" s="59"/>
      <c r="G73" s="65"/>
      <c r="H73" s="65"/>
      <c r="I73" s="65"/>
      <c r="J73" s="65"/>
      <c r="K73" s="65"/>
      <c r="L73" s="62"/>
      <c r="M73" s="65"/>
      <c r="N73" s="65"/>
      <c r="O73" s="64"/>
      <c r="P73" s="64"/>
      <c r="Q73" s="64"/>
      <c r="R73" s="64"/>
      <c r="S73" s="64"/>
      <c r="T73" s="64"/>
      <c r="U73" s="64"/>
      <c r="V73" s="64"/>
      <c r="W73" s="64"/>
    </row>
    <row r="74" spans="1:23" ht="13.2" x14ac:dyDescent="0.25">
      <c r="A74" s="59">
        <v>24</v>
      </c>
      <c r="B74" s="60" t="s">
        <v>220</v>
      </c>
      <c r="C74" s="9"/>
      <c r="D74" s="9" t="s">
        <v>24</v>
      </c>
      <c r="E74" s="59" t="s">
        <v>12</v>
      </c>
      <c r="F74" s="59"/>
      <c r="G74" s="65"/>
      <c r="H74" s="65"/>
      <c r="I74" s="65"/>
      <c r="J74" s="65"/>
      <c r="K74" s="65"/>
      <c r="L74" s="62"/>
      <c r="M74" s="65"/>
      <c r="N74" s="65"/>
      <c r="O74" s="64"/>
      <c r="P74" s="64"/>
      <c r="Q74" s="64"/>
      <c r="R74" s="64"/>
      <c r="S74" s="64"/>
      <c r="T74" s="64"/>
      <c r="U74" s="64"/>
      <c r="V74" s="64"/>
      <c r="W74" s="64"/>
    </row>
    <row r="75" spans="1:23" ht="13.2" x14ac:dyDescent="0.25">
      <c r="A75" s="59" t="s">
        <v>151</v>
      </c>
      <c r="B75" s="60" t="s">
        <v>221</v>
      </c>
      <c r="C75" s="9"/>
      <c r="D75" s="9" t="s">
        <v>24</v>
      </c>
      <c r="E75" s="59" t="s">
        <v>12</v>
      </c>
      <c r="F75" s="65"/>
      <c r="G75" s="64"/>
      <c r="H75" s="64"/>
      <c r="I75" s="61"/>
      <c r="J75" s="61"/>
      <c r="K75" s="61"/>
      <c r="L75" s="64"/>
      <c r="M75" s="64"/>
      <c r="N75" s="64"/>
      <c r="O75" s="64"/>
      <c r="P75" s="64"/>
      <c r="Q75" s="64"/>
      <c r="R75" s="61"/>
      <c r="S75" s="61"/>
      <c r="T75" s="61"/>
      <c r="U75" s="64"/>
      <c r="V75" s="64"/>
      <c r="W75" s="64"/>
    </row>
    <row r="76" spans="1:23" ht="13.2" x14ac:dyDescent="0.25">
      <c r="A76" s="61">
        <v>25</v>
      </c>
      <c r="B76" s="60" t="s">
        <v>222</v>
      </c>
      <c r="C76" s="9"/>
      <c r="D76" s="9" t="s">
        <v>24</v>
      </c>
      <c r="E76" s="59" t="s">
        <v>12</v>
      </c>
      <c r="F76" s="59"/>
      <c r="G76" s="65"/>
      <c r="H76" s="65"/>
      <c r="I76" s="61"/>
      <c r="J76" s="61"/>
      <c r="K76" s="61"/>
      <c r="L76" s="62"/>
      <c r="M76" s="65"/>
      <c r="N76" s="65"/>
      <c r="O76" s="61"/>
      <c r="P76" s="64"/>
      <c r="Q76" s="64"/>
      <c r="R76" s="64"/>
      <c r="S76" s="64"/>
      <c r="T76" s="64"/>
      <c r="U76" s="64"/>
      <c r="V76" s="64"/>
      <c r="W76" s="64"/>
    </row>
    <row r="77" spans="1:23" ht="13.2" x14ac:dyDescent="0.25">
      <c r="A77" s="59">
        <v>26</v>
      </c>
      <c r="B77" s="60" t="s">
        <v>223</v>
      </c>
      <c r="C77" s="9"/>
      <c r="D77" s="9" t="s">
        <v>49</v>
      </c>
      <c r="E77" s="59" t="s">
        <v>12</v>
      </c>
      <c r="F77" s="59"/>
      <c r="G77" s="65"/>
      <c r="H77" s="65"/>
      <c r="I77" s="65"/>
      <c r="J77" s="65"/>
      <c r="K77" s="65"/>
      <c r="L77" s="62"/>
      <c r="M77" s="65"/>
      <c r="N77" s="65"/>
      <c r="O77" s="61"/>
      <c r="P77" s="64"/>
      <c r="Q77" s="64"/>
      <c r="R77" s="64"/>
      <c r="S77" s="64"/>
      <c r="T77" s="64"/>
      <c r="U77" s="64"/>
      <c r="V77" s="64"/>
      <c r="W77" s="64"/>
    </row>
    <row r="78" spans="1:23" ht="13.2" x14ac:dyDescent="0.25">
      <c r="A78" s="59">
        <v>27</v>
      </c>
      <c r="B78" s="60" t="s">
        <v>224</v>
      </c>
      <c r="C78" s="9"/>
      <c r="D78" s="9" t="s">
        <v>49</v>
      </c>
      <c r="E78" s="59" t="s">
        <v>12</v>
      </c>
      <c r="F78" s="59"/>
      <c r="G78" s="65"/>
      <c r="H78" s="65"/>
      <c r="I78" s="65"/>
      <c r="J78" s="65"/>
      <c r="K78" s="65"/>
      <c r="L78" s="65"/>
      <c r="M78" s="65"/>
      <c r="N78" s="65"/>
      <c r="O78" s="64"/>
      <c r="P78" s="64"/>
      <c r="Q78" s="64"/>
      <c r="R78" s="64"/>
      <c r="S78" s="64"/>
      <c r="T78" s="64"/>
      <c r="U78" s="64"/>
      <c r="V78" s="64"/>
      <c r="W78" s="64"/>
    </row>
    <row r="79" spans="1:23" ht="13.2" x14ac:dyDescent="0.25">
      <c r="A79" s="59">
        <v>28</v>
      </c>
      <c r="B79" s="60" t="s">
        <v>225</v>
      </c>
      <c r="C79" s="9"/>
      <c r="D79" s="9" t="s">
        <v>91</v>
      </c>
      <c r="E79" s="59" t="s">
        <v>12</v>
      </c>
      <c r="F79" s="59"/>
      <c r="G79" s="65"/>
      <c r="H79" s="65"/>
      <c r="I79" s="65"/>
      <c r="J79" s="65"/>
      <c r="K79" s="65"/>
      <c r="L79" s="62"/>
      <c r="M79" s="65"/>
      <c r="N79" s="65"/>
      <c r="O79" s="64"/>
      <c r="P79" s="64"/>
      <c r="Q79" s="64"/>
      <c r="R79" s="61"/>
      <c r="S79" s="61"/>
      <c r="T79" s="61"/>
      <c r="U79" s="61"/>
      <c r="V79" s="64"/>
      <c r="W79" s="64"/>
    </row>
    <row r="80" spans="1:23" ht="13.2" x14ac:dyDescent="0.25">
      <c r="A80" s="59">
        <v>29</v>
      </c>
      <c r="B80" s="60" t="s">
        <v>226</v>
      </c>
      <c r="C80" s="9"/>
      <c r="D80" s="9" t="s">
        <v>58</v>
      </c>
      <c r="E80" s="59" t="s">
        <v>12</v>
      </c>
      <c r="F80" s="59"/>
      <c r="G80" s="65"/>
      <c r="H80" s="65"/>
      <c r="I80" s="59"/>
      <c r="J80" s="59"/>
      <c r="K80" s="59"/>
      <c r="L80" s="59"/>
      <c r="M80" s="65"/>
      <c r="N80" s="65"/>
      <c r="O80" s="64"/>
      <c r="P80" s="64"/>
      <c r="Q80" s="64"/>
      <c r="R80" s="61"/>
      <c r="S80" s="61"/>
      <c r="T80" s="61"/>
      <c r="U80" s="61"/>
      <c r="V80" s="64"/>
      <c r="W80" s="64"/>
    </row>
    <row r="81" spans="1:23" ht="13.2" x14ac:dyDescent="0.25">
      <c r="A81" s="59">
        <v>30</v>
      </c>
      <c r="B81" s="60" t="s">
        <v>227</v>
      </c>
      <c r="C81" s="9"/>
      <c r="D81" s="9" t="s">
        <v>58</v>
      </c>
      <c r="E81" s="59" t="s">
        <v>12</v>
      </c>
      <c r="F81" s="59"/>
      <c r="G81" s="65"/>
      <c r="H81" s="65"/>
      <c r="I81" s="59"/>
      <c r="J81" s="59"/>
      <c r="K81" s="59"/>
      <c r="L81" s="59"/>
      <c r="M81" s="65"/>
      <c r="N81" s="65"/>
      <c r="O81" s="64"/>
      <c r="P81" s="64"/>
      <c r="Q81" s="64"/>
      <c r="R81" s="61"/>
      <c r="S81" s="61"/>
      <c r="T81" s="61"/>
      <c r="U81" s="64"/>
      <c r="V81" s="64"/>
      <c r="W81" s="64"/>
    </row>
    <row r="82" spans="1:23" ht="13.2" x14ac:dyDescent="0.25">
      <c r="A82" s="59">
        <v>31</v>
      </c>
      <c r="B82" s="60" t="s">
        <v>228</v>
      </c>
      <c r="C82" s="9"/>
      <c r="D82" s="9" t="s">
        <v>58</v>
      </c>
      <c r="E82" s="59" t="s">
        <v>12</v>
      </c>
      <c r="F82" s="59"/>
      <c r="G82" s="65"/>
      <c r="H82" s="65"/>
      <c r="I82" s="59"/>
      <c r="J82" s="59"/>
      <c r="K82" s="59"/>
      <c r="L82" s="62"/>
      <c r="M82" s="65"/>
      <c r="N82" s="65"/>
      <c r="O82" s="64"/>
      <c r="P82" s="64"/>
      <c r="Q82" s="61"/>
      <c r="R82" s="61"/>
      <c r="S82" s="61"/>
      <c r="T82" s="61"/>
      <c r="U82" s="61"/>
      <c r="V82" s="64"/>
      <c r="W82" s="64"/>
    </row>
    <row r="83" spans="1:23" ht="13.2" x14ac:dyDescent="0.25">
      <c r="A83" s="59">
        <v>32</v>
      </c>
      <c r="B83" s="60" t="s">
        <v>229</v>
      </c>
      <c r="C83" s="9"/>
      <c r="D83" s="9" t="s">
        <v>58</v>
      </c>
      <c r="E83" s="59" t="s">
        <v>12</v>
      </c>
      <c r="F83" s="59"/>
      <c r="G83" s="65"/>
      <c r="H83" s="59"/>
      <c r="I83" s="59"/>
      <c r="J83" s="59"/>
      <c r="K83" s="59"/>
      <c r="L83" s="59"/>
      <c r="M83" s="65"/>
      <c r="N83" s="65"/>
      <c r="O83" s="64"/>
      <c r="P83" s="64"/>
      <c r="Q83" s="61"/>
      <c r="R83" s="61"/>
      <c r="S83" s="61"/>
      <c r="T83" s="61"/>
      <c r="U83" s="61"/>
      <c r="V83" s="64"/>
      <c r="W83" s="64"/>
    </row>
    <row r="84" spans="1:23" ht="13.2" x14ac:dyDescent="0.25">
      <c r="A84" s="59">
        <v>33</v>
      </c>
      <c r="B84" s="60" t="s">
        <v>230</v>
      </c>
      <c r="C84" s="9"/>
      <c r="D84" s="9" t="s">
        <v>58</v>
      </c>
      <c r="E84" s="59" t="s">
        <v>12</v>
      </c>
      <c r="F84" s="59"/>
      <c r="G84" s="65"/>
      <c r="H84" s="59"/>
      <c r="I84" s="59"/>
      <c r="J84" s="59"/>
      <c r="K84" s="59"/>
      <c r="L84" s="59"/>
      <c r="M84" s="65"/>
      <c r="N84" s="65"/>
      <c r="O84" s="64"/>
      <c r="P84" s="64"/>
      <c r="Q84" s="64"/>
      <c r="R84" s="61"/>
      <c r="S84" s="61"/>
      <c r="T84" s="61"/>
      <c r="U84" s="61"/>
      <c r="V84" s="64"/>
      <c r="W84" s="64"/>
    </row>
    <row r="85" spans="1:23" ht="13.2" x14ac:dyDescent="0.25">
      <c r="A85" s="59">
        <v>34</v>
      </c>
      <c r="B85" s="60" t="s">
        <v>232</v>
      </c>
      <c r="C85" s="9"/>
      <c r="D85" s="9" t="s">
        <v>58</v>
      </c>
      <c r="E85" s="59" t="s">
        <v>12</v>
      </c>
      <c r="F85" s="59"/>
      <c r="G85" s="65"/>
      <c r="H85" s="65"/>
      <c r="I85" s="59"/>
      <c r="J85" s="59"/>
      <c r="K85" s="59"/>
      <c r="L85" s="59"/>
      <c r="M85" s="65"/>
      <c r="N85" s="65"/>
      <c r="O85" s="64"/>
      <c r="P85" s="64"/>
      <c r="Q85" s="64"/>
      <c r="R85" s="61"/>
      <c r="S85" s="61"/>
      <c r="T85" s="61"/>
      <c r="U85" s="61"/>
      <c r="V85" s="61"/>
      <c r="W85" s="64"/>
    </row>
    <row r="86" spans="1:23" ht="13.2" x14ac:dyDescent="0.25">
      <c r="A86" s="59">
        <v>35</v>
      </c>
      <c r="B86" s="60" t="s">
        <v>233</v>
      </c>
      <c r="C86" s="9"/>
      <c r="D86" s="9" t="s">
        <v>58</v>
      </c>
      <c r="E86" s="59" t="s">
        <v>12</v>
      </c>
      <c r="F86" s="59"/>
      <c r="G86" s="64"/>
      <c r="H86" s="64"/>
      <c r="I86" s="59"/>
      <c r="J86" s="59"/>
      <c r="K86" s="59"/>
      <c r="L86" s="59"/>
      <c r="M86" s="59"/>
      <c r="N86" s="64"/>
      <c r="O86" s="64"/>
      <c r="P86" s="64"/>
      <c r="Q86" s="61"/>
      <c r="R86" s="61"/>
      <c r="S86" s="61"/>
      <c r="T86" s="61"/>
      <c r="U86" s="61"/>
      <c r="V86" s="64"/>
      <c r="W86" s="64"/>
    </row>
    <row r="87" spans="1:23" ht="13.2" x14ac:dyDescent="0.25">
      <c r="A87" s="61">
        <v>36</v>
      </c>
      <c r="B87" s="60" t="s">
        <v>234</v>
      </c>
      <c r="C87" s="9"/>
      <c r="D87" s="9" t="s">
        <v>58</v>
      </c>
      <c r="E87" s="59" t="s">
        <v>12</v>
      </c>
      <c r="F87" s="65"/>
      <c r="G87" s="65"/>
      <c r="H87" s="61"/>
      <c r="I87" s="61"/>
      <c r="J87" s="61"/>
      <c r="K87" s="61"/>
      <c r="L87" s="61"/>
      <c r="M87" s="65"/>
      <c r="N87" s="65"/>
      <c r="O87" s="61"/>
      <c r="P87" s="64"/>
      <c r="Q87" s="64"/>
      <c r="R87" s="64"/>
      <c r="S87" s="64"/>
      <c r="T87" s="64"/>
      <c r="U87" s="64"/>
      <c r="V87" s="64"/>
      <c r="W87" s="64"/>
    </row>
    <row r="88" spans="1:23" ht="13.2" x14ac:dyDescent="0.25">
      <c r="A88" s="59">
        <v>37</v>
      </c>
      <c r="B88" s="60" t="s">
        <v>235</v>
      </c>
      <c r="C88" s="9"/>
      <c r="D88" s="9" t="s">
        <v>96</v>
      </c>
      <c r="E88" s="59" t="s">
        <v>12</v>
      </c>
      <c r="F88" s="59"/>
      <c r="G88" s="65"/>
      <c r="H88" s="65"/>
      <c r="I88" s="65"/>
      <c r="J88" s="65"/>
      <c r="K88" s="65"/>
      <c r="L88" s="65"/>
      <c r="M88" s="65"/>
      <c r="N88" s="65"/>
      <c r="O88" s="64"/>
      <c r="P88" s="64"/>
      <c r="Q88" s="64"/>
      <c r="R88" s="64"/>
      <c r="S88" s="64"/>
      <c r="T88" s="64"/>
      <c r="U88" s="64"/>
      <c r="V88" s="64"/>
      <c r="W88" s="64"/>
    </row>
    <row r="89" spans="1:23" ht="13.2" x14ac:dyDescent="0.25">
      <c r="A89" s="59">
        <v>38</v>
      </c>
      <c r="B89" s="60" t="s">
        <v>236</v>
      </c>
      <c r="C89" s="9"/>
      <c r="D89" s="9" t="s">
        <v>96</v>
      </c>
      <c r="E89" s="59" t="s">
        <v>12</v>
      </c>
      <c r="F89" s="65"/>
      <c r="G89" s="65"/>
      <c r="H89" s="65"/>
      <c r="I89" s="65"/>
      <c r="J89" s="65"/>
      <c r="K89" s="65"/>
      <c r="L89" s="65"/>
      <c r="M89" s="65"/>
      <c r="N89" s="65"/>
      <c r="O89" s="61"/>
      <c r="P89" s="64"/>
      <c r="Q89" s="64"/>
      <c r="R89" s="64"/>
      <c r="S89" s="64"/>
      <c r="T89" s="64"/>
      <c r="U89" s="64"/>
      <c r="V89" s="64"/>
      <c r="W89" s="64"/>
    </row>
    <row r="90" spans="1:23" ht="13.2" x14ac:dyDescent="0.25">
      <c r="A90" s="59">
        <v>39</v>
      </c>
      <c r="B90" s="60" t="s">
        <v>237</v>
      </c>
      <c r="C90" s="9"/>
      <c r="D90" s="9" t="s">
        <v>96</v>
      </c>
      <c r="E90" s="59" t="s">
        <v>12</v>
      </c>
      <c r="F90" s="59"/>
      <c r="G90" s="65"/>
      <c r="H90" s="65"/>
      <c r="I90" s="65"/>
      <c r="J90" s="65"/>
      <c r="K90" s="65"/>
      <c r="L90" s="65"/>
      <c r="M90" s="65"/>
      <c r="N90" s="65"/>
      <c r="O90" s="64"/>
      <c r="P90" s="64"/>
      <c r="Q90" s="64"/>
      <c r="R90" s="64"/>
      <c r="S90" s="64"/>
      <c r="T90" s="64"/>
      <c r="U90" s="64"/>
      <c r="V90" s="64"/>
      <c r="W90" s="64"/>
    </row>
    <row r="91" spans="1:23" ht="13.2" x14ac:dyDescent="0.25">
      <c r="A91" s="59">
        <v>40</v>
      </c>
      <c r="B91" s="60" t="s">
        <v>238</v>
      </c>
      <c r="C91" s="9"/>
      <c r="D91" s="9" t="s">
        <v>70</v>
      </c>
      <c r="E91" s="59" t="s">
        <v>12</v>
      </c>
      <c r="F91" s="59"/>
      <c r="G91" s="65"/>
      <c r="H91" s="65"/>
      <c r="I91" s="65"/>
      <c r="J91" s="65"/>
      <c r="K91" s="65"/>
      <c r="L91" s="65"/>
      <c r="M91" s="65"/>
      <c r="N91" s="65"/>
      <c r="O91" s="64"/>
      <c r="P91" s="64"/>
      <c r="Q91" s="64"/>
      <c r="R91" s="64"/>
      <c r="S91" s="64"/>
      <c r="T91" s="64"/>
      <c r="U91" s="64"/>
      <c r="V91" s="64"/>
      <c r="W91" s="64"/>
    </row>
    <row r="92" spans="1:23" ht="13.2" x14ac:dyDescent="0.25">
      <c r="A92" s="59">
        <v>41</v>
      </c>
      <c r="B92" s="60" t="s">
        <v>239</v>
      </c>
      <c r="C92" s="9"/>
      <c r="D92" s="9" t="s">
        <v>70</v>
      </c>
      <c r="E92" s="59" t="s">
        <v>12</v>
      </c>
      <c r="F92" s="59"/>
      <c r="G92" s="65"/>
      <c r="H92" s="65"/>
      <c r="I92" s="65"/>
      <c r="J92" s="65"/>
      <c r="K92" s="65"/>
      <c r="L92" s="65"/>
      <c r="M92" s="65"/>
      <c r="N92" s="65"/>
      <c r="O92" s="61"/>
      <c r="P92" s="64"/>
      <c r="Q92" s="64"/>
      <c r="R92" s="64"/>
      <c r="S92" s="64"/>
      <c r="T92" s="64"/>
      <c r="U92" s="64"/>
      <c r="V92" s="64"/>
      <c r="W92" s="64"/>
    </row>
    <row r="93" spans="1:23" ht="13.2" x14ac:dyDescent="0.25">
      <c r="A93" s="59">
        <v>42</v>
      </c>
      <c r="B93" s="60" t="s">
        <v>240</v>
      </c>
      <c r="C93" s="9"/>
      <c r="D93" s="9" t="s">
        <v>44</v>
      </c>
      <c r="E93" s="59" t="s">
        <v>12</v>
      </c>
      <c r="F93" s="59"/>
      <c r="G93" s="65"/>
      <c r="H93" s="65"/>
      <c r="I93" s="65"/>
      <c r="J93" s="65"/>
      <c r="K93" s="65"/>
      <c r="L93" s="65"/>
      <c r="M93" s="65"/>
      <c r="N93" s="65"/>
      <c r="O93" s="61"/>
      <c r="P93" s="64"/>
      <c r="Q93" s="64"/>
      <c r="R93" s="64"/>
      <c r="S93" s="64"/>
      <c r="T93" s="64"/>
      <c r="U93" s="64"/>
      <c r="V93" s="64"/>
      <c r="W93" s="64"/>
    </row>
    <row r="94" spans="1:23" ht="13.2" x14ac:dyDescent="0.25">
      <c r="A94" s="59">
        <v>43</v>
      </c>
      <c r="B94" s="60" t="s">
        <v>241</v>
      </c>
      <c r="C94" s="9"/>
      <c r="D94" s="9" t="s">
        <v>44</v>
      </c>
      <c r="E94" s="59" t="s">
        <v>12</v>
      </c>
      <c r="F94" s="59"/>
      <c r="G94" s="65"/>
      <c r="H94" s="65"/>
      <c r="I94" s="65"/>
      <c r="J94" s="65"/>
      <c r="K94" s="65"/>
      <c r="L94" s="65"/>
      <c r="M94" s="65"/>
      <c r="N94" s="65"/>
      <c r="O94" s="61"/>
      <c r="P94" s="64"/>
      <c r="Q94" s="64"/>
      <c r="R94" s="64"/>
      <c r="S94" s="64"/>
      <c r="T94" s="64"/>
      <c r="U94" s="64"/>
      <c r="V94" s="64"/>
      <c r="W94" s="64"/>
    </row>
    <row r="95" spans="1:23" ht="13.2" x14ac:dyDescent="0.25">
      <c r="A95" s="59">
        <v>44</v>
      </c>
      <c r="B95" s="60" t="s">
        <v>242</v>
      </c>
      <c r="C95" s="9"/>
      <c r="D95" s="9" t="s">
        <v>44</v>
      </c>
      <c r="E95" s="59" t="s">
        <v>12</v>
      </c>
      <c r="F95" s="59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</row>
    <row r="96" spans="1:23" ht="13.2" x14ac:dyDescent="0.25">
      <c r="A96" s="69"/>
      <c r="B96" s="70"/>
      <c r="C96" s="71"/>
      <c r="D96" s="71"/>
      <c r="E96" s="69"/>
      <c r="F96" s="69"/>
      <c r="G96" s="72"/>
      <c r="H96" s="72"/>
      <c r="I96" s="72"/>
      <c r="J96" s="72"/>
      <c r="K96" s="72"/>
      <c r="L96" s="72"/>
      <c r="M96" s="72"/>
      <c r="N96" s="72"/>
      <c r="O96" s="63"/>
      <c r="P96" s="63"/>
      <c r="Q96" s="63"/>
      <c r="R96" s="63"/>
      <c r="S96" s="63"/>
      <c r="T96" s="63"/>
      <c r="U96" s="63"/>
      <c r="V96" s="63"/>
      <c r="W96" s="63"/>
    </row>
    <row r="97" spans="1:23" ht="13.2" x14ac:dyDescent="0.25">
      <c r="A97" s="57" t="s">
        <v>0</v>
      </c>
      <c r="B97" s="58" t="s">
        <v>1</v>
      </c>
      <c r="C97" s="44" t="s">
        <v>2</v>
      </c>
      <c r="D97" s="44" t="s">
        <v>3</v>
      </c>
      <c r="E97" s="57" t="s">
        <v>195</v>
      </c>
      <c r="F97" s="57" t="s">
        <v>9</v>
      </c>
      <c r="G97" s="57" t="s">
        <v>14</v>
      </c>
      <c r="H97" s="57" t="s">
        <v>17</v>
      </c>
      <c r="I97" s="57" t="s">
        <v>20</v>
      </c>
      <c r="J97" s="57" t="s">
        <v>23</v>
      </c>
      <c r="K97" s="57" t="s">
        <v>26</v>
      </c>
      <c r="L97" s="57" t="s">
        <v>29</v>
      </c>
      <c r="M97" s="57" t="s">
        <v>33</v>
      </c>
      <c r="N97" s="57" t="s">
        <v>37</v>
      </c>
      <c r="O97" s="63"/>
      <c r="P97" s="63"/>
      <c r="Q97" s="63"/>
      <c r="R97" s="63"/>
      <c r="S97" s="63"/>
      <c r="T97" s="63"/>
      <c r="U97" s="63"/>
      <c r="V97" s="63"/>
      <c r="W97" s="63"/>
    </row>
    <row r="98" spans="1:23" ht="13.2" x14ac:dyDescent="0.25">
      <c r="A98" s="59">
        <v>1</v>
      </c>
      <c r="B98" s="60" t="s">
        <v>196</v>
      </c>
      <c r="C98" s="16"/>
      <c r="D98" s="16" t="s">
        <v>107</v>
      </c>
      <c r="E98" s="59" t="s">
        <v>4</v>
      </c>
      <c r="F98" s="59"/>
      <c r="G98" s="62"/>
      <c r="H98" s="62"/>
      <c r="I98" s="62"/>
      <c r="J98" s="62"/>
      <c r="K98" s="62"/>
      <c r="L98" s="62"/>
      <c r="M98" s="62"/>
      <c r="N98" s="62"/>
      <c r="O98" s="63"/>
      <c r="P98" s="63"/>
      <c r="Q98" s="63"/>
      <c r="R98" s="63"/>
      <c r="S98" s="63"/>
      <c r="T98" s="63"/>
      <c r="U98" s="63"/>
      <c r="V98" s="63"/>
      <c r="W98" s="63"/>
    </row>
    <row r="99" spans="1:23" ht="13.2" x14ac:dyDescent="0.25">
      <c r="A99" s="59">
        <v>2</v>
      </c>
      <c r="B99" s="60" t="s">
        <v>197</v>
      </c>
      <c r="C99" s="16"/>
      <c r="D99" s="16" t="s">
        <v>107</v>
      </c>
      <c r="E99" s="59" t="s">
        <v>4</v>
      </c>
      <c r="F99" s="59"/>
      <c r="G99" s="62"/>
      <c r="H99" s="62"/>
      <c r="I99" s="62"/>
      <c r="J99" s="62"/>
      <c r="K99" s="62"/>
      <c r="L99" s="62"/>
      <c r="M99" s="62"/>
      <c r="N99" s="62"/>
      <c r="O99" s="63"/>
      <c r="P99" s="63"/>
      <c r="Q99" s="64"/>
      <c r="R99" s="64"/>
      <c r="S99" s="64"/>
      <c r="T99" s="64"/>
      <c r="U99" s="64"/>
      <c r="V99" s="64"/>
      <c r="W99" s="63"/>
    </row>
    <row r="100" spans="1:23" ht="13.2" x14ac:dyDescent="0.25">
      <c r="A100" s="59">
        <v>3</v>
      </c>
      <c r="B100" s="60" t="s">
        <v>198</v>
      </c>
      <c r="C100" s="16"/>
      <c r="D100" s="16" t="s">
        <v>107</v>
      </c>
      <c r="E100" s="59" t="s">
        <v>4</v>
      </c>
      <c r="F100" s="59"/>
      <c r="G100" s="65"/>
      <c r="H100" s="65"/>
      <c r="I100" s="65"/>
      <c r="J100" s="65"/>
      <c r="K100" s="65"/>
      <c r="L100" s="65"/>
      <c r="M100" s="65"/>
      <c r="N100" s="65"/>
      <c r="O100" s="64"/>
      <c r="P100" s="64"/>
      <c r="Q100" s="64"/>
      <c r="R100" s="64"/>
      <c r="S100" s="64"/>
      <c r="T100" s="64"/>
      <c r="U100" s="64"/>
      <c r="V100" s="64"/>
      <c r="W100" s="64"/>
    </row>
    <row r="101" spans="1:23" ht="13.2" x14ac:dyDescent="0.25">
      <c r="A101" s="59">
        <v>4</v>
      </c>
      <c r="B101" s="60" t="s">
        <v>199</v>
      </c>
      <c r="C101" s="9"/>
      <c r="D101" s="16" t="s">
        <v>107</v>
      </c>
      <c r="E101" s="59" t="s">
        <v>4</v>
      </c>
      <c r="F101" s="59"/>
      <c r="G101" s="65"/>
      <c r="H101" s="65"/>
      <c r="I101" s="65"/>
      <c r="J101" s="65"/>
      <c r="K101" s="65"/>
      <c r="L101" s="65"/>
      <c r="M101" s="65"/>
      <c r="N101" s="65"/>
      <c r="O101" s="64"/>
      <c r="P101" s="64"/>
      <c r="Q101" s="64"/>
      <c r="R101" s="64"/>
      <c r="S101" s="64"/>
      <c r="T101" s="64"/>
      <c r="U101" s="64"/>
      <c r="V101" s="64"/>
      <c r="W101" s="64"/>
    </row>
    <row r="102" spans="1:23" ht="13.2" x14ac:dyDescent="0.25">
      <c r="A102" s="59">
        <v>5</v>
      </c>
      <c r="B102" s="60" t="s">
        <v>200</v>
      </c>
      <c r="C102" s="9"/>
      <c r="D102" s="16" t="s">
        <v>107</v>
      </c>
      <c r="E102" s="59" t="s">
        <v>4</v>
      </c>
      <c r="F102" s="59"/>
      <c r="G102" s="65"/>
      <c r="H102" s="65"/>
      <c r="I102" s="65"/>
      <c r="J102" s="65"/>
      <c r="K102" s="65"/>
      <c r="L102" s="65"/>
      <c r="M102" s="65"/>
      <c r="N102" s="65"/>
      <c r="O102" s="64"/>
      <c r="P102" s="64"/>
      <c r="Q102" s="64"/>
      <c r="R102" s="64"/>
      <c r="S102" s="64"/>
      <c r="T102" s="64"/>
      <c r="U102" s="64"/>
      <c r="V102" s="64"/>
      <c r="W102" s="64"/>
    </row>
    <row r="103" spans="1:23" ht="13.2" x14ac:dyDescent="0.25">
      <c r="A103" s="59">
        <v>6</v>
      </c>
      <c r="B103" s="60" t="s">
        <v>201</v>
      </c>
      <c r="C103" s="9"/>
      <c r="D103" s="16" t="s">
        <v>107</v>
      </c>
      <c r="E103" s="59" t="s">
        <v>4</v>
      </c>
      <c r="F103" s="59"/>
      <c r="G103" s="65"/>
      <c r="H103" s="65"/>
      <c r="I103" s="65"/>
      <c r="J103" s="65"/>
      <c r="K103" s="65"/>
      <c r="L103" s="65"/>
      <c r="M103" s="65"/>
      <c r="N103" s="65"/>
      <c r="O103" s="64"/>
      <c r="P103" s="64"/>
      <c r="Q103" s="64"/>
      <c r="R103" s="64"/>
      <c r="S103" s="64"/>
      <c r="T103" s="64"/>
      <c r="U103" s="64"/>
      <c r="V103" s="64"/>
      <c r="W103" s="64"/>
    </row>
    <row r="104" spans="1:23" ht="13.2" x14ac:dyDescent="0.25">
      <c r="A104" s="59">
        <v>7</v>
      </c>
      <c r="B104" s="60" t="s">
        <v>202</v>
      </c>
      <c r="C104" s="9"/>
      <c r="D104" s="9" t="s">
        <v>108</v>
      </c>
      <c r="E104" s="59" t="s">
        <v>4</v>
      </c>
      <c r="F104" s="59"/>
      <c r="G104" s="65"/>
      <c r="H104" s="65"/>
      <c r="I104" s="65"/>
      <c r="J104" s="65"/>
      <c r="K104" s="65"/>
      <c r="L104" s="65"/>
      <c r="M104" s="65"/>
      <c r="N104" s="65"/>
      <c r="O104" s="64"/>
      <c r="P104" s="64"/>
      <c r="Q104" s="64"/>
      <c r="R104" s="64"/>
      <c r="S104" s="64"/>
      <c r="T104" s="64"/>
      <c r="U104" s="64"/>
      <c r="V104" s="64"/>
      <c r="W104" s="64"/>
    </row>
    <row r="105" spans="1:23" ht="13.2" x14ac:dyDescent="0.25">
      <c r="A105" s="59">
        <v>8</v>
      </c>
      <c r="B105" s="60" t="s">
        <v>203</v>
      </c>
      <c r="C105" s="9"/>
      <c r="D105" s="9" t="s">
        <v>83</v>
      </c>
      <c r="E105" s="59" t="s">
        <v>4</v>
      </c>
      <c r="F105" s="59"/>
      <c r="G105" s="65"/>
      <c r="H105" s="65"/>
      <c r="I105" s="65"/>
      <c r="J105" s="65"/>
      <c r="K105" s="65"/>
      <c r="L105" s="65"/>
      <c r="M105" s="65"/>
      <c r="N105" s="65"/>
      <c r="O105" s="64"/>
      <c r="P105" s="64"/>
      <c r="Q105" s="64"/>
      <c r="R105" s="64"/>
      <c r="S105" s="64"/>
      <c r="T105" s="64"/>
      <c r="U105" s="64"/>
      <c r="V105" s="64"/>
      <c r="W105" s="64"/>
    </row>
    <row r="106" spans="1:23" ht="13.2" x14ac:dyDescent="0.25">
      <c r="A106" s="59">
        <v>9</v>
      </c>
      <c r="B106" s="60" t="s">
        <v>204</v>
      </c>
      <c r="C106" s="9"/>
      <c r="D106" s="9" t="s">
        <v>83</v>
      </c>
      <c r="E106" s="59" t="s">
        <v>4</v>
      </c>
      <c r="F106" s="59"/>
      <c r="G106" s="65"/>
      <c r="H106" s="65"/>
      <c r="I106" s="65"/>
      <c r="J106" s="65"/>
      <c r="K106" s="65"/>
      <c r="L106" s="65"/>
      <c r="M106" s="65"/>
      <c r="N106" s="65"/>
      <c r="O106" s="64"/>
      <c r="P106" s="64"/>
      <c r="Q106" s="64"/>
      <c r="R106" s="64"/>
      <c r="S106" s="64"/>
      <c r="T106" s="64"/>
      <c r="U106" s="64"/>
      <c r="V106" s="64"/>
      <c r="W106" s="64"/>
    </row>
    <row r="107" spans="1:23" ht="13.2" x14ac:dyDescent="0.25">
      <c r="A107" s="59">
        <v>10</v>
      </c>
      <c r="B107" s="60" t="s">
        <v>205</v>
      </c>
      <c r="C107" s="9"/>
      <c r="D107" s="9" t="s">
        <v>83</v>
      </c>
      <c r="E107" s="59" t="s">
        <v>4</v>
      </c>
      <c r="F107" s="59"/>
      <c r="G107" s="65"/>
      <c r="H107" s="65"/>
      <c r="I107" s="65"/>
      <c r="J107" s="65"/>
      <c r="K107" s="65"/>
      <c r="L107" s="65"/>
      <c r="M107" s="65"/>
      <c r="N107" s="65"/>
      <c r="O107" s="64"/>
      <c r="P107" s="64"/>
      <c r="Q107" s="64"/>
      <c r="R107" s="64"/>
      <c r="S107" s="64"/>
      <c r="T107" s="64"/>
      <c r="U107" s="64"/>
      <c r="V107" s="64"/>
      <c r="W107" s="64"/>
    </row>
    <row r="108" spans="1:23" ht="13.2" x14ac:dyDescent="0.25">
      <c r="A108" s="59">
        <v>11</v>
      </c>
      <c r="B108" s="60" t="s">
        <v>206</v>
      </c>
      <c r="C108" s="16"/>
      <c r="D108" s="16" t="s">
        <v>83</v>
      </c>
      <c r="E108" s="59" t="s">
        <v>4</v>
      </c>
      <c r="F108" s="59"/>
      <c r="G108" s="65"/>
      <c r="H108" s="65"/>
      <c r="I108" s="65"/>
      <c r="J108" s="65"/>
      <c r="K108" s="65"/>
      <c r="L108" s="65"/>
      <c r="M108" s="65"/>
      <c r="N108" s="65"/>
      <c r="O108" s="64"/>
      <c r="P108" s="64"/>
      <c r="Q108" s="64"/>
      <c r="R108" s="64"/>
      <c r="S108" s="64"/>
      <c r="T108" s="64"/>
      <c r="U108" s="64"/>
      <c r="V108" s="64"/>
      <c r="W108" s="64"/>
    </row>
    <row r="109" spans="1:23" ht="13.2" x14ac:dyDescent="0.25">
      <c r="A109" s="59">
        <v>12</v>
      </c>
      <c r="B109" s="60" t="s">
        <v>207</v>
      </c>
      <c r="C109" s="9"/>
      <c r="D109" s="9" t="s">
        <v>83</v>
      </c>
      <c r="E109" s="59" t="s">
        <v>4</v>
      </c>
      <c r="F109" s="59"/>
      <c r="G109" s="65"/>
      <c r="H109" s="65"/>
      <c r="I109" s="65"/>
      <c r="J109" s="65"/>
      <c r="K109" s="65"/>
      <c r="L109" s="65"/>
      <c r="M109" s="65"/>
      <c r="N109" s="65"/>
      <c r="O109" s="61"/>
      <c r="P109" s="64"/>
      <c r="Q109" s="64"/>
      <c r="R109" s="64"/>
      <c r="S109" s="64"/>
      <c r="T109" s="64"/>
      <c r="U109" s="64"/>
      <c r="V109" s="64"/>
      <c r="W109" s="64"/>
    </row>
    <row r="110" spans="1:23" ht="13.2" x14ac:dyDescent="0.25">
      <c r="A110" s="59">
        <v>13</v>
      </c>
      <c r="B110" s="60" t="s">
        <v>208</v>
      </c>
      <c r="C110" s="9"/>
      <c r="D110" s="9" t="s">
        <v>83</v>
      </c>
      <c r="E110" s="59" t="s">
        <v>4</v>
      </c>
      <c r="F110" s="59"/>
      <c r="G110" s="65"/>
      <c r="H110" s="65"/>
      <c r="I110" s="65"/>
      <c r="J110" s="65"/>
      <c r="K110" s="65"/>
      <c r="L110" s="65"/>
      <c r="M110" s="65"/>
      <c r="N110" s="65"/>
      <c r="O110" s="61"/>
      <c r="P110" s="64"/>
      <c r="Q110" s="64"/>
      <c r="R110" s="64"/>
      <c r="S110" s="64"/>
      <c r="T110" s="64"/>
      <c r="U110" s="64"/>
      <c r="V110" s="64"/>
      <c r="W110" s="64"/>
    </row>
    <row r="111" spans="1:23" ht="13.2" x14ac:dyDescent="0.25">
      <c r="A111" s="59" t="s">
        <v>113</v>
      </c>
      <c r="B111" s="60" t="s">
        <v>209</v>
      </c>
      <c r="C111" s="9"/>
      <c r="D111" s="9" t="s">
        <v>83</v>
      </c>
      <c r="E111" s="59" t="s">
        <v>4</v>
      </c>
      <c r="F111" s="59"/>
      <c r="G111" s="62"/>
      <c r="H111" s="62"/>
      <c r="I111" s="65"/>
      <c r="J111" s="62"/>
      <c r="K111" s="62"/>
      <c r="L111" s="62"/>
      <c r="M111" s="62"/>
      <c r="N111" s="62"/>
      <c r="O111" s="63"/>
      <c r="P111" s="63"/>
      <c r="Q111" s="64"/>
      <c r="R111" s="61"/>
      <c r="S111" s="61"/>
      <c r="T111" s="61"/>
      <c r="U111" s="61"/>
      <c r="V111" s="61"/>
      <c r="W111" s="63"/>
    </row>
    <row r="112" spans="1:23" ht="13.2" x14ac:dyDescent="0.25">
      <c r="A112" s="59">
        <v>14</v>
      </c>
      <c r="B112" s="60" t="s">
        <v>210</v>
      </c>
      <c r="C112" s="9"/>
      <c r="D112" s="9" t="s">
        <v>21</v>
      </c>
      <c r="E112" s="59" t="s">
        <v>4</v>
      </c>
      <c r="F112" s="59"/>
      <c r="G112" s="62"/>
      <c r="H112" s="62"/>
      <c r="I112" s="59"/>
      <c r="J112" s="59"/>
      <c r="K112" s="59"/>
      <c r="L112" s="59"/>
      <c r="M112" s="59"/>
      <c r="N112" s="62"/>
      <c r="O112" s="63"/>
      <c r="P112" s="63"/>
      <c r="Q112" s="61"/>
      <c r="R112" s="64"/>
      <c r="S112" s="61"/>
      <c r="T112" s="64"/>
      <c r="U112" s="61"/>
      <c r="V112" s="64"/>
      <c r="W112" s="63"/>
    </row>
    <row r="113" spans="1:23" ht="13.2" x14ac:dyDescent="0.25">
      <c r="A113" s="59">
        <v>15</v>
      </c>
      <c r="B113" s="60" t="s">
        <v>211</v>
      </c>
      <c r="C113" s="9"/>
      <c r="D113" s="9" t="s">
        <v>21</v>
      </c>
      <c r="E113" s="59" t="s">
        <v>4</v>
      </c>
      <c r="F113" s="59"/>
      <c r="G113" s="65"/>
      <c r="H113" s="59"/>
      <c r="I113" s="65"/>
      <c r="J113" s="59"/>
      <c r="K113" s="65"/>
      <c r="L113" s="59"/>
      <c r="M113" s="65"/>
      <c r="N113" s="65"/>
      <c r="O113" s="64"/>
      <c r="P113" s="64"/>
      <c r="Q113" s="64"/>
      <c r="R113" s="64"/>
      <c r="S113" s="64"/>
      <c r="T113" s="64"/>
      <c r="U113" s="64"/>
      <c r="V113" s="64"/>
      <c r="W113" s="64"/>
    </row>
    <row r="114" spans="1:23" ht="13.2" x14ac:dyDescent="0.25">
      <c r="A114" s="59">
        <v>16</v>
      </c>
      <c r="B114" s="60" t="s">
        <v>212</v>
      </c>
      <c r="C114" s="9"/>
      <c r="D114" s="9" t="s">
        <v>21</v>
      </c>
      <c r="E114" s="59" t="s">
        <v>4</v>
      </c>
      <c r="F114" s="59"/>
      <c r="G114" s="65"/>
      <c r="H114" s="65"/>
      <c r="I114" s="65"/>
      <c r="J114" s="65"/>
      <c r="K114" s="65"/>
      <c r="L114" s="65"/>
      <c r="M114" s="65"/>
      <c r="N114" s="65"/>
      <c r="O114" s="64"/>
      <c r="P114" s="64"/>
      <c r="Q114" s="64"/>
      <c r="R114" s="64"/>
      <c r="S114" s="64"/>
      <c r="T114" s="64"/>
      <c r="U114" s="64"/>
      <c r="V114" s="64"/>
      <c r="W114" s="64"/>
    </row>
    <row r="115" spans="1:23" ht="13.2" x14ac:dyDescent="0.25">
      <c r="A115" s="59">
        <v>17</v>
      </c>
      <c r="B115" s="60" t="s">
        <v>213</v>
      </c>
      <c r="C115" s="9"/>
      <c r="D115" s="9" t="s">
        <v>21</v>
      </c>
      <c r="E115" s="59" t="s">
        <v>4</v>
      </c>
      <c r="F115" s="59"/>
      <c r="G115" s="65"/>
      <c r="H115" s="65"/>
      <c r="I115" s="65"/>
      <c r="J115" s="65"/>
      <c r="K115" s="65"/>
      <c r="L115" s="65"/>
      <c r="M115" s="65"/>
      <c r="N115" s="65"/>
      <c r="O115" s="64"/>
      <c r="P115" s="64"/>
      <c r="Q115" s="64"/>
      <c r="R115" s="64"/>
      <c r="S115" s="64"/>
      <c r="T115" s="64"/>
      <c r="U115" s="64"/>
      <c r="V115" s="64"/>
      <c r="W115" s="64"/>
    </row>
    <row r="116" spans="1:23" ht="13.2" x14ac:dyDescent="0.25">
      <c r="A116" s="59">
        <v>18</v>
      </c>
      <c r="B116" s="60" t="s">
        <v>214</v>
      </c>
      <c r="C116" s="9"/>
      <c r="D116" s="9" t="s">
        <v>21</v>
      </c>
      <c r="E116" s="59" t="s">
        <v>4</v>
      </c>
      <c r="F116" s="59"/>
      <c r="G116" s="65"/>
      <c r="H116" s="65"/>
      <c r="I116" s="65"/>
      <c r="J116" s="65"/>
      <c r="K116" s="65"/>
      <c r="L116" s="62"/>
      <c r="M116" s="65"/>
      <c r="N116" s="65"/>
      <c r="O116" s="64"/>
      <c r="P116" s="64"/>
      <c r="Q116" s="64"/>
      <c r="R116" s="64"/>
      <c r="S116" s="64"/>
      <c r="T116" s="64"/>
      <c r="U116" s="64"/>
      <c r="V116" s="64"/>
      <c r="W116" s="64"/>
    </row>
    <row r="117" spans="1:23" ht="13.2" x14ac:dyDescent="0.25">
      <c r="A117" s="59">
        <v>19</v>
      </c>
      <c r="B117" s="60" t="s">
        <v>215</v>
      </c>
      <c r="C117" s="9"/>
      <c r="D117" s="9" t="s">
        <v>54</v>
      </c>
      <c r="E117" s="59" t="s">
        <v>4</v>
      </c>
      <c r="F117" s="59"/>
      <c r="G117" s="65"/>
      <c r="H117" s="65"/>
      <c r="I117" s="65"/>
      <c r="J117" s="65"/>
      <c r="K117" s="65"/>
      <c r="L117" s="62"/>
      <c r="M117" s="65"/>
      <c r="N117" s="65"/>
      <c r="O117" s="64"/>
      <c r="P117" s="64"/>
      <c r="Q117" s="64"/>
      <c r="R117" s="64"/>
      <c r="S117" s="64"/>
      <c r="T117" s="64"/>
      <c r="U117" s="64"/>
      <c r="V117" s="64"/>
      <c r="W117" s="64"/>
    </row>
    <row r="118" spans="1:23" ht="13.2" x14ac:dyDescent="0.25">
      <c r="A118" s="59">
        <v>20</v>
      </c>
      <c r="B118" s="60" t="s">
        <v>216</v>
      </c>
      <c r="C118" s="9"/>
      <c r="D118" s="9" t="s">
        <v>54</v>
      </c>
      <c r="E118" s="59" t="s">
        <v>4</v>
      </c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34"/>
      <c r="R118" s="64"/>
      <c r="S118" s="64"/>
      <c r="T118" s="64"/>
      <c r="U118" s="34"/>
      <c r="V118" s="64"/>
      <c r="W118" s="64"/>
    </row>
    <row r="119" spans="1:23" ht="13.2" x14ac:dyDescent="0.25">
      <c r="A119" s="59">
        <v>21</v>
      </c>
      <c r="B119" s="60" t="s">
        <v>217</v>
      </c>
      <c r="C119" s="9"/>
      <c r="D119" s="9" t="s">
        <v>54</v>
      </c>
      <c r="E119" s="59" t="s">
        <v>4</v>
      </c>
      <c r="F119" s="59"/>
      <c r="G119" s="65"/>
      <c r="H119" s="65"/>
      <c r="I119" s="65"/>
      <c r="J119" s="65"/>
      <c r="K119" s="65"/>
      <c r="L119" s="62"/>
      <c r="M119" s="65"/>
      <c r="N119" s="65"/>
      <c r="O119" s="64"/>
      <c r="P119" s="64"/>
      <c r="Q119" s="64"/>
      <c r="R119" s="68"/>
      <c r="S119" s="64"/>
      <c r="T119" s="64"/>
      <c r="U119" s="64"/>
      <c r="V119" s="64"/>
      <c r="W119" s="64"/>
    </row>
    <row r="120" spans="1:23" ht="13.2" x14ac:dyDescent="0.25">
      <c r="A120" s="59">
        <v>22</v>
      </c>
      <c r="B120" s="60" t="s">
        <v>218</v>
      </c>
      <c r="C120" s="9"/>
      <c r="D120" s="9" t="s">
        <v>24</v>
      </c>
      <c r="E120" s="59" t="s">
        <v>4</v>
      </c>
      <c r="F120" s="59"/>
      <c r="G120" s="65"/>
      <c r="H120" s="65"/>
      <c r="I120" s="65"/>
      <c r="J120" s="65"/>
      <c r="K120" s="65"/>
      <c r="L120" s="62"/>
      <c r="M120" s="65"/>
      <c r="N120" s="65"/>
      <c r="O120" s="64"/>
      <c r="P120" s="64"/>
      <c r="Q120" s="64"/>
      <c r="R120" s="68"/>
      <c r="S120" s="64"/>
      <c r="T120" s="64"/>
      <c r="U120" s="64"/>
      <c r="V120" s="64"/>
      <c r="W120" s="64"/>
    </row>
    <row r="121" spans="1:23" ht="13.2" x14ac:dyDescent="0.25">
      <c r="A121" s="59">
        <v>23</v>
      </c>
      <c r="B121" s="60" t="s">
        <v>219</v>
      </c>
      <c r="C121" s="9"/>
      <c r="D121" s="9" t="s">
        <v>24</v>
      </c>
      <c r="E121" s="59" t="s">
        <v>4</v>
      </c>
      <c r="F121" s="59"/>
      <c r="G121" s="65"/>
      <c r="H121" s="65"/>
      <c r="I121" s="65"/>
      <c r="J121" s="65"/>
      <c r="K121" s="65"/>
      <c r="L121" s="62"/>
      <c r="M121" s="65"/>
      <c r="N121" s="65"/>
      <c r="O121" s="64"/>
      <c r="P121" s="64"/>
      <c r="Q121" s="64"/>
      <c r="R121" s="64"/>
      <c r="S121" s="64"/>
      <c r="T121" s="64"/>
      <c r="U121" s="64"/>
      <c r="V121" s="64"/>
      <c r="W121" s="64"/>
    </row>
    <row r="122" spans="1:23" ht="13.2" x14ac:dyDescent="0.25">
      <c r="A122" s="59">
        <v>24</v>
      </c>
      <c r="B122" s="60" t="s">
        <v>220</v>
      </c>
      <c r="C122" s="9"/>
      <c r="D122" s="9" t="s">
        <v>24</v>
      </c>
      <c r="E122" s="59" t="s">
        <v>4</v>
      </c>
      <c r="F122" s="59"/>
      <c r="G122" s="65"/>
      <c r="H122" s="65"/>
      <c r="I122" s="65"/>
      <c r="J122" s="65"/>
      <c r="K122" s="65"/>
      <c r="L122" s="62"/>
      <c r="M122" s="65"/>
      <c r="N122" s="65"/>
      <c r="O122" s="64"/>
      <c r="P122" s="64"/>
      <c r="Q122" s="64"/>
      <c r="R122" s="64"/>
      <c r="S122" s="64"/>
      <c r="T122" s="64"/>
      <c r="U122" s="64"/>
      <c r="V122" s="64"/>
      <c r="W122" s="64"/>
    </row>
    <row r="123" spans="1:23" ht="13.2" x14ac:dyDescent="0.25">
      <c r="A123" s="59" t="s">
        <v>151</v>
      </c>
      <c r="B123" s="60" t="s">
        <v>221</v>
      </c>
      <c r="C123" s="9"/>
      <c r="D123" s="9" t="s">
        <v>24</v>
      </c>
      <c r="E123" s="59" t="s">
        <v>4</v>
      </c>
      <c r="F123" s="65"/>
      <c r="G123" s="64"/>
      <c r="H123" s="64"/>
      <c r="I123" s="61"/>
      <c r="J123" s="61"/>
      <c r="K123" s="61"/>
      <c r="L123" s="64"/>
      <c r="M123" s="64"/>
      <c r="N123" s="64"/>
      <c r="O123" s="64"/>
      <c r="P123" s="64"/>
      <c r="Q123" s="64"/>
      <c r="R123" s="61"/>
      <c r="S123" s="61"/>
      <c r="T123" s="61"/>
      <c r="U123" s="64"/>
      <c r="V123" s="64"/>
      <c r="W123" s="64"/>
    </row>
    <row r="124" spans="1:23" ht="13.2" x14ac:dyDescent="0.25">
      <c r="A124" s="61">
        <v>25</v>
      </c>
      <c r="B124" s="60" t="s">
        <v>222</v>
      </c>
      <c r="C124" s="9"/>
      <c r="D124" s="9" t="s">
        <v>24</v>
      </c>
      <c r="E124" s="59" t="s">
        <v>4</v>
      </c>
      <c r="F124" s="59"/>
      <c r="G124" s="65"/>
      <c r="H124" s="65"/>
      <c r="I124" s="61"/>
      <c r="J124" s="61"/>
      <c r="K124" s="61"/>
      <c r="L124" s="62"/>
      <c r="M124" s="65"/>
      <c r="N124" s="65"/>
      <c r="O124" s="61"/>
      <c r="P124" s="64"/>
      <c r="Q124" s="64"/>
      <c r="R124" s="64"/>
      <c r="S124" s="64"/>
      <c r="T124" s="64"/>
      <c r="U124" s="64"/>
      <c r="V124" s="64"/>
      <c r="W124" s="64"/>
    </row>
    <row r="125" spans="1:23" ht="13.2" x14ac:dyDescent="0.25">
      <c r="A125" s="59">
        <v>26</v>
      </c>
      <c r="B125" s="60" t="s">
        <v>223</v>
      </c>
      <c r="C125" s="9"/>
      <c r="D125" s="9" t="s">
        <v>49</v>
      </c>
      <c r="E125" s="59" t="s">
        <v>4</v>
      </c>
      <c r="F125" s="59"/>
      <c r="G125" s="65"/>
      <c r="H125" s="65"/>
      <c r="I125" s="65"/>
      <c r="J125" s="65"/>
      <c r="K125" s="65"/>
      <c r="L125" s="62"/>
      <c r="M125" s="65"/>
      <c r="N125" s="65"/>
      <c r="O125" s="61"/>
      <c r="P125" s="64"/>
      <c r="Q125" s="64"/>
      <c r="R125" s="64"/>
      <c r="S125" s="64"/>
      <c r="T125" s="64"/>
      <c r="U125" s="64"/>
      <c r="V125" s="64"/>
      <c r="W125" s="64"/>
    </row>
    <row r="126" spans="1:23" ht="13.2" x14ac:dyDescent="0.25">
      <c r="A126" s="59">
        <v>27</v>
      </c>
      <c r="B126" s="60" t="s">
        <v>224</v>
      </c>
      <c r="C126" s="9"/>
      <c r="D126" s="9" t="s">
        <v>49</v>
      </c>
      <c r="E126" s="59" t="s">
        <v>4</v>
      </c>
      <c r="F126" s="59"/>
      <c r="G126" s="65"/>
      <c r="H126" s="65"/>
      <c r="I126" s="65"/>
      <c r="J126" s="65"/>
      <c r="K126" s="65"/>
      <c r="L126" s="65"/>
      <c r="M126" s="65"/>
      <c r="N126" s="65"/>
      <c r="O126" s="64"/>
      <c r="P126" s="64"/>
      <c r="Q126" s="64"/>
      <c r="R126" s="64"/>
      <c r="S126" s="64"/>
      <c r="T126" s="64"/>
      <c r="U126" s="64"/>
      <c r="V126" s="64"/>
      <c r="W126" s="64"/>
    </row>
    <row r="127" spans="1:23" ht="13.2" x14ac:dyDescent="0.25">
      <c r="A127" s="59">
        <v>28</v>
      </c>
      <c r="B127" s="60" t="s">
        <v>225</v>
      </c>
      <c r="C127" s="9"/>
      <c r="D127" s="9" t="s">
        <v>91</v>
      </c>
      <c r="E127" s="59" t="s">
        <v>4</v>
      </c>
      <c r="F127" s="59"/>
      <c r="G127" s="65"/>
      <c r="H127" s="65"/>
      <c r="I127" s="65"/>
      <c r="J127" s="65"/>
      <c r="K127" s="65"/>
      <c r="L127" s="62"/>
      <c r="M127" s="65"/>
      <c r="N127" s="65"/>
      <c r="O127" s="64"/>
      <c r="P127" s="64"/>
      <c r="Q127" s="64"/>
      <c r="R127" s="61"/>
      <c r="S127" s="61"/>
      <c r="T127" s="61"/>
      <c r="U127" s="61"/>
      <c r="V127" s="64"/>
      <c r="W127" s="64"/>
    </row>
    <row r="128" spans="1:23" ht="13.2" x14ac:dyDescent="0.25">
      <c r="A128" s="59">
        <v>29</v>
      </c>
      <c r="B128" s="60" t="s">
        <v>226</v>
      </c>
      <c r="C128" s="9"/>
      <c r="D128" s="9" t="s">
        <v>58</v>
      </c>
      <c r="E128" s="59" t="s">
        <v>4</v>
      </c>
      <c r="F128" s="59"/>
      <c r="G128" s="65"/>
      <c r="H128" s="65"/>
      <c r="I128" s="59"/>
      <c r="J128" s="59"/>
      <c r="K128" s="59"/>
      <c r="L128" s="59"/>
      <c r="M128" s="65"/>
      <c r="N128" s="65"/>
      <c r="O128" s="64"/>
      <c r="P128" s="64"/>
      <c r="Q128" s="64"/>
      <c r="R128" s="61"/>
      <c r="S128" s="61"/>
      <c r="T128" s="61"/>
      <c r="U128" s="61"/>
      <c r="V128" s="64"/>
      <c r="W128" s="64"/>
    </row>
    <row r="129" spans="1:23" ht="13.2" x14ac:dyDescent="0.25">
      <c r="A129" s="59">
        <v>30</v>
      </c>
      <c r="B129" s="60" t="s">
        <v>227</v>
      </c>
      <c r="C129" s="9"/>
      <c r="D129" s="9" t="s">
        <v>58</v>
      </c>
      <c r="E129" s="59" t="s">
        <v>4</v>
      </c>
      <c r="F129" s="59"/>
      <c r="G129" s="65"/>
      <c r="H129" s="65"/>
      <c r="I129" s="59"/>
      <c r="J129" s="59"/>
      <c r="K129" s="59"/>
      <c r="L129" s="59"/>
      <c r="M129" s="65"/>
      <c r="N129" s="65"/>
      <c r="O129" s="64"/>
      <c r="P129" s="64"/>
      <c r="Q129" s="64"/>
      <c r="R129" s="61"/>
      <c r="S129" s="61"/>
      <c r="T129" s="61"/>
      <c r="U129" s="64"/>
      <c r="V129" s="64"/>
      <c r="W129" s="64"/>
    </row>
    <row r="130" spans="1:23" ht="13.2" x14ac:dyDescent="0.25">
      <c r="A130" s="59">
        <v>31</v>
      </c>
      <c r="B130" s="60" t="s">
        <v>228</v>
      </c>
      <c r="C130" s="9"/>
      <c r="D130" s="9" t="s">
        <v>58</v>
      </c>
      <c r="E130" s="59" t="s">
        <v>4</v>
      </c>
      <c r="F130" s="59"/>
      <c r="G130" s="65"/>
      <c r="H130" s="65"/>
      <c r="I130" s="59"/>
      <c r="J130" s="59"/>
      <c r="K130" s="59"/>
      <c r="L130" s="62"/>
      <c r="M130" s="65"/>
      <c r="N130" s="65"/>
      <c r="O130" s="64"/>
      <c r="P130" s="64"/>
      <c r="Q130" s="61"/>
      <c r="R130" s="61"/>
      <c r="S130" s="61"/>
      <c r="T130" s="61"/>
      <c r="U130" s="61"/>
      <c r="V130" s="64"/>
      <c r="W130" s="64"/>
    </row>
    <row r="131" spans="1:23" ht="13.2" x14ac:dyDescent="0.25">
      <c r="A131" s="59">
        <v>32</v>
      </c>
      <c r="B131" s="60" t="s">
        <v>229</v>
      </c>
      <c r="C131" s="9"/>
      <c r="D131" s="9" t="s">
        <v>58</v>
      </c>
      <c r="E131" s="59" t="s">
        <v>4</v>
      </c>
      <c r="F131" s="59"/>
      <c r="G131" s="65"/>
      <c r="H131" s="59"/>
      <c r="I131" s="59"/>
      <c r="J131" s="59"/>
      <c r="K131" s="59"/>
      <c r="L131" s="59"/>
      <c r="M131" s="65"/>
      <c r="N131" s="65"/>
      <c r="O131" s="64"/>
      <c r="P131" s="64"/>
      <c r="Q131" s="61"/>
      <c r="R131" s="61"/>
      <c r="S131" s="61"/>
      <c r="T131" s="61"/>
      <c r="U131" s="61"/>
      <c r="V131" s="64"/>
      <c r="W131" s="64"/>
    </row>
    <row r="132" spans="1:23" ht="13.2" x14ac:dyDescent="0.25">
      <c r="A132" s="59">
        <v>33</v>
      </c>
      <c r="B132" s="60" t="s">
        <v>230</v>
      </c>
      <c r="C132" s="9"/>
      <c r="D132" s="9" t="s">
        <v>58</v>
      </c>
      <c r="E132" s="59" t="s">
        <v>4</v>
      </c>
      <c r="F132" s="59"/>
      <c r="G132" s="65"/>
      <c r="H132" s="59"/>
      <c r="I132" s="59"/>
      <c r="J132" s="59"/>
      <c r="K132" s="59"/>
      <c r="L132" s="59"/>
      <c r="M132" s="65"/>
      <c r="N132" s="65"/>
      <c r="O132" s="64"/>
      <c r="P132" s="64"/>
      <c r="Q132" s="64"/>
      <c r="R132" s="61"/>
      <c r="S132" s="61"/>
      <c r="T132" s="61"/>
      <c r="U132" s="61"/>
      <c r="V132" s="64"/>
      <c r="W132" s="64"/>
    </row>
    <row r="133" spans="1:23" ht="13.2" x14ac:dyDescent="0.25">
      <c r="A133" s="59">
        <v>34</v>
      </c>
      <c r="B133" s="60" t="s">
        <v>232</v>
      </c>
      <c r="C133" s="9"/>
      <c r="D133" s="9" t="s">
        <v>58</v>
      </c>
      <c r="E133" s="59" t="s">
        <v>4</v>
      </c>
      <c r="F133" s="59"/>
      <c r="G133" s="65"/>
      <c r="H133" s="65"/>
      <c r="I133" s="59"/>
      <c r="J133" s="59"/>
      <c r="K133" s="59"/>
      <c r="L133" s="59"/>
      <c r="M133" s="65"/>
      <c r="N133" s="65"/>
      <c r="O133" s="64"/>
      <c r="P133" s="64"/>
      <c r="Q133" s="64"/>
      <c r="R133" s="61"/>
      <c r="S133" s="61"/>
      <c r="T133" s="61"/>
      <c r="U133" s="61"/>
      <c r="V133" s="61"/>
      <c r="W133" s="64"/>
    </row>
    <row r="134" spans="1:23" ht="13.2" x14ac:dyDescent="0.25">
      <c r="A134" s="59">
        <v>35</v>
      </c>
      <c r="B134" s="60" t="s">
        <v>233</v>
      </c>
      <c r="C134" s="9"/>
      <c r="D134" s="9" t="s">
        <v>58</v>
      </c>
      <c r="E134" s="59" t="s">
        <v>4</v>
      </c>
      <c r="F134" s="59"/>
      <c r="G134" s="64"/>
      <c r="H134" s="64"/>
      <c r="I134" s="59"/>
      <c r="J134" s="59"/>
      <c r="K134" s="59"/>
      <c r="L134" s="59"/>
      <c r="M134" s="59"/>
      <c r="N134" s="64"/>
      <c r="O134" s="64"/>
      <c r="P134" s="64"/>
      <c r="Q134" s="61"/>
      <c r="R134" s="61"/>
      <c r="S134" s="61"/>
      <c r="T134" s="61"/>
      <c r="U134" s="61"/>
      <c r="V134" s="64"/>
      <c r="W134" s="64"/>
    </row>
    <row r="135" spans="1:23" ht="13.2" x14ac:dyDescent="0.25">
      <c r="A135" s="61">
        <v>36</v>
      </c>
      <c r="B135" s="60" t="s">
        <v>234</v>
      </c>
      <c r="C135" s="9"/>
      <c r="D135" s="9" t="s">
        <v>58</v>
      </c>
      <c r="E135" s="59" t="s">
        <v>4</v>
      </c>
      <c r="F135" s="65"/>
      <c r="G135" s="65"/>
      <c r="H135" s="61"/>
      <c r="I135" s="61"/>
      <c r="J135" s="61"/>
      <c r="K135" s="61"/>
      <c r="L135" s="61"/>
      <c r="M135" s="65"/>
      <c r="N135" s="65"/>
      <c r="O135" s="61"/>
      <c r="P135" s="64"/>
      <c r="Q135" s="64"/>
      <c r="R135" s="64"/>
      <c r="S135" s="64"/>
      <c r="T135" s="64"/>
      <c r="U135" s="64"/>
      <c r="V135" s="64"/>
      <c r="W135" s="64"/>
    </row>
    <row r="136" spans="1:23" ht="13.2" x14ac:dyDescent="0.25">
      <c r="A136" s="59">
        <v>37</v>
      </c>
      <c r="B136" s="60" t="s">
        <v>235</v>
      </c>
      <c r="C136" s="9"/>
      <c r="D136" s="9" t="s">
        <v>96</v>
      </c>
      <c r="E136" s="59" t="s">
        <v>4</v>
      </c>
      <c r="F136" s="59"/>
      <c r="G136" s="65"/>
      <c r="H136" s="65"/>
      <c r="I136" s="65"/>
      <c r="J136" s="65"/>
      <c r="K136" s="65"/>
      <c r="L136" s="65"/>
      <c r="M136" s="65"/>
      <c r="N136" s="65"/>
      <c r="O136" s="64"/>
      <c r="P136" s="64"/>
      <c r="Q136" s="64"/>
      <c r="R136" s="64"/>
      <c r="S136" s="64"/>
      <c r="T136" s="64"/>
      <c r="U136" s="64"/>
      <c r="V136" s="64"/>
      <c r="W136" s="64"/>
    </row>
    <row r="137" spans="1:23" ht="13.2" x14ac:dyDescent="0.25">
      <c r="A137" s="59">
        <v>38</v>
      </c>
      <c r="B137" s="60" t="s">
        <v>236</v>
      </c>
      <c r="C137" s="9"/>
      <c r="D137" s="9" t="s">
        <v>96</v>
      </c>
      <c r="E137" s="59" t="s">
        <v>4</v>
      </c>
      <c r="F137" s="65"/>
      <c r="G137" s="65"/>
      <c r="H137" s="65"/>
      <c r="I137" s="65"/>
      <c r="J137" s="65"/>
      <c r="K137" s="65"/>
      <c r="L137" s="65"/>
      <c r="M137" s="65"/>
      <c r="N137" s="65"/>
      <c r="O137" s="61"/>
      <c r="P137" s="64"/>
      <c r="Q137" s="64"/>
      <c r="R137" s="64"/>
      <c r="S137" s="64"/>
      <c r="T137" s="64"/>
      <c r="U137" s="64"/>
      <c r="V137" s="64"/>
      <c r="W137" s="64"/>
    </row>
    <row r="138" spans="1:23" ht="13.2" x14ac:dyDescent="0.25">
      <c r="A138" s="59">
        <v>39</v>
      </c>
      <c r="B138" s="60" t="s">
        <v>237</v>
      </c>
      <c r="C138" s="9"/>
      <c r="D138" s="9" t="s">
        <v>96</v>
      </c>
      <c r="E138" s="59" t="s">
        <v>4</v>
      </c>
      <c r="F138" s="59"/>
      <c r="G138" s="65"/>
      <c r="H138" s="65"/>
      <c r="I138" s="65"/>
      <c r="J138" s="65"/>
      <c r="K138" s="65"/>
      <c r="L138" s="65"/>
      <c r="M138" s="65"/>
      <c r="N138" s="65"/>
      <c r="O138" s="64"/>
      <c r="P138" s="64"/>
      <c r="Q138" s="64"/>
      <c r="R138" s="64"/>
      <c r="S138" s="64"/>
      <c r="T138" s="64"/>
      <c r="U138" s="64"/>
      <c r="V138" s="64"/>
      <c r="W138" s="64"/>
    </row>
    <row r="139" spans="1:23" ht="13.2" x14ac:dyDescent="0.25">
      <c r="A139" s="59">
        <v>40</v>
      </c>
      <c r="B139" s="60" t="s">
        <v>238</v>
      </c>
      <c r="C139" s="9"/>
      <c r="D139" s="9" t="s">
        <v>70</v>
      </c>
      <c r="E139" s="59" t="s">
        <v>4</v>
      </c>
      <c r="F139" s="59"/>
      <c r="G139" s="65"/>
      <c r="H139" s="65"/>
      <c r="I139" s="65"/>
      <c r="J139" s="65"/>
      <c r="K139" s="65"/>
      <c r="L139" s="65"/>
      <c r="M139" s="65"/>
      <c r="N139" s="65"/>
      <c r="O139" s="64"/>
      <c r="P139" s="64"/>
      <c r="Q139" s="64"/>
      <c r="R139" s="64"/>
      <c r="S139" s="64"/>
      <c r="T139" s="64"/>
      <c r="U139" s="64"/>
      <c r="V139" s="64"/>
      <c r="W139" s="64"/>
    </row>
    <row r="140" spans="1:23" ht="13.2" x14ac:dyDescent="0.25">
      <c r="A140" s="59">
        <v>41</v>
      </c>
      <c r="B140" s="60" t="s">
        <v>239</v>
      </c>
      <c r="C140" s="9"/>
      <c r="D140" s="9" t="s">
        <v>70</v>
      </c>
      <c r="E140" s="59" t="s">
        <v>4</v>
      </c>
      <c r="F140" s="59"/>
      <c r="G140" s="65"/>
      <c r="H140" s="65"/>
      <c r="I140" s="65"/>
      <c r="J140" s="65"/>
      <c r="K140" s="65"/>
      <c r="L140" s="65"/>
      <c r="M140" s="65"/>
      <c r="N140" s="65"/>
      <c r="O140" s="61"/>
      <c r="P140" s="64"/>
      <c r="Q140" s="64"/>
      <c r="R140" s="64"/>
      <c r="S140" s="64"/>
      <c r="T140" s="64"/>
      <c r="U140" s="64"/>
      <c r="V140" s="64"/>
      <c r="W140" s="64"/>
    </row>
    <row r="141" spans="1:23" ht="13.2" x14ac:dyDescent="0.25">
      <c r="A141" s="59">
        <v>42</v>
      </c>
      <c r="B141" s="60" t="s">
        <v>240</v>
      </c>
      <c r="C141" s="9"/>
      <c r="D141" s="9" t="s">
        <v>44</v>
      </c>
      <c r="E141" s="59" t="s">
        <v>4</v>
      </c>
      <c r="F141" s="59"/>
      <c r="G141" s="65"/>
      <c r="H141" s="65"/>
      <c r="I141" s="65"/>
      <c r="J141" s="65"/>
      <c r="K141" s="65"/>
      <c r="L141" s="65"/>
      <c r="M141" s="65"/>
      <c r="N141" s="65"/>
      <c r="O141" s="61"/>
      <c r="P141" s="64"/>
      <c r="Q141" s="64"/>
      <c r="R141" s="64"/>
      <c r="S141" s="64"/>
      <c r="T141" s="64"/>
      <c r="U141" s="64"/>
      <c r="V141" s="64"/>
      <c r="W141" s="64"/>
    </row>
    <row r="142" spans="1:23" ht="13.2" x14ac:dyDescent="0.25">
      <c r="A142" s="59">
        <v>43</v>
      </c>
      <c r="B142" s="60" t="s">
        <v>241</v>
      </c>
      <c r="C142" s="9"/>
      <c r="D142" s="9" t="s">
        <v>44</v>
      </c>
      <c r="E142" s="59" t="s">
        <v>4</v>
      </c>
      <c r="F142" s="59"/>
      <c r="G142" s="65"/>
      <c r="H142" s="65"/>
      <c r="I142" s="65"/>
      <c r="J142" s="65"/>
      <c r="K142" s="65"/>
      <c r="L142" s="65"/>
      <c r="M142" s="65"/>
      <c r="N142" s="65"/>
      <c r="O142" s="61"/>
      <c r="P142" s="64"/>
      <c r="Q142" s="64"/>
      <c r="R142" s="64"/>
      <c r="S142" s="64"/>
      <c r="T142" s="64"/>
      <c r="U142" s="64"/>
      <c r="V142" s="64"/>
      <c r="W142" s="64"/>
    </row>
    <row r="143" spans="1:23" ht="13.2" x14ac:dyDescent="0.25">
      <c r="A143" s="59">
        <v>44</v>
      </c>
      <c r="B143" s="60" t="s">
        <v>242</v>
      </c>
      <c r="C143" s="9"/>
      <c r="D143" s="9" t="s">
        <v>44</v>
      </c>
      <c r="E143" s="59" t="s">
        <v>4</v>
      </c>
      <c r="F143" s="59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</row>
    <row r="144" spans="1:23" ht="13.2" x14ac:dyDescent="0.25">
      <c r="A144" s="69"/>
      <c r="B144" s="70"/>
      <c r="C144" s="71"/>
      <c r="D144" s="71"/>
      <c r="E144" s="69"/>
      <c r="F144" s="69"/>
      <c r="G144" s="69"/>
      <c r="H144" s="146"/>
      <c r="I144" s="69"/>
      <c r="J144" s="69"/>
      <c r="K144" s="69"/>
      <c r="L144" s="69"/>
      <c r="M144" s="146"/>
      <c r="N144" s="69"/>
      <c r="O144" s="128"/>
      <c r="P144" s="128"/>
      <c r="Q144" s="128"/>
      <c r="R144" s="128"/>
      <c r="S144" s="128"/>
      <c r="T144" s="128"/>
      <c r="U144" s="128"/>
      <c r="V144" s="128"/>
      <c r="W144" s="128"/>
    </row>
    <row r="145" spans="1:23" ht="13.2" x14ac:dyDescent="0.25">
      <c r="A145" s="57" t="s">
        <v>0</v>
      </c>
      <c r="B145" s="58" t="s">
        <v>1</v>
      </c>
      <c r="C145" s="44" t="s">
        <v>2</v>
      </c>
      <c r="D145" s="44" t="s">
        <v>3</v>
      </c>
      <c r="E145" s="57" t="s">
        <v>195</v>
      </c>
      <c r="F145" s="57" t="s">
        <v>9</v>
      </c>
      <c r="G145" s="86" t="s">
        <v>40</v>
      </c>
      <c r="H145" s="86" t="s">
        <v>43</v>
      </c>
      <c r="I145" s="86" t="s">
        <v>47</v>
      </c>
      <c r="J145" s="86" t="s">
        <v>50</v>
      </c>
      <c r="K145" s="86" t="s">
        <v>53</v>
      </c>
      <c r="L145" s="86" t="s">
        <v>56</v>
      </c>
      <c r="M145" s="86" t="s">
        <v>60</v>
      </c>
      <c r="N145" s="86" t="s">
        <v>37</v>
      </c>
      <c r="O145" s="87"/>
      <c r="P145" s="87"/>
      <c r="Q145" s="87"/>
      <c r="R145" s="87"/>
      <c r="S145" s="87"/>
      <c r="T145" s="87"/>
      <c r="U145" s="87"/>
      <c r="V145" s="87"/>
      <c r="W145" s="87"/>
    </row>
    <row r="146" spans="1:23" ht="13.2" x14ac:dyDescent="0.25">
      <c r="A146" s="59">
        <v>45</v>
      </c>
      <c r="B146" s="60" t="s">
        <v>321</v>
      </c>
      <c r="C146" s="9"/>
      <c r="D146" s="9" t="s">
        <v>41</v>
      </c>
      <c r="E146" s="59" t="s">
        <v>19</v>
      </c>
      <c r="F146" s="59"/>
      <c r="G146" s="65"/>
      <c r="H146" s="65"/>
      <c r="I146" s="65"/>
      <c r="J146" s="65"/>
      <c r="K146" s="65"/>
      <c r="L146" s="65"/>
      <c r="M146" s="65"/>
      <c r="N146" s="65"/>
      <c r="O146" s="87"/>
      <c r="P146" s="87"/>
      <c r="Q146" s="87"/>
      <c r="R146" s="87"/>
      <c r="S146" s="87"/>
      <c r="T146" s="87"/>
      <c r="U146" s="87"/>
      <c r="V146" s="87"/>
      <c r="W146" s="87"/>
    </row>
    <row r="147" spans="1:23" ht="13.2" x14ac:dyDescent="0.25">
      <c r="A147" s="59">
        <v>46</v>
      </c>
      <c r="B147" s="60" t="s">
        <v>324</v>
      </c>
      <c r="C147" s="9"/>
      <c r="D147" s="9" t="s">
        <v>41</v>
      </c>
      <c r="E147" s="59" t="s">
        <v>19</v>
      </c>
      <c r="F147" s="59"/>
      <c r="G147" s="65"/>
      <c r="H147" s="65"/>
      <c r="I147" s="65"/>
      <c r="J147" s="65"/>
      <c r="K147" s="65"/>
      <c r="L147" s="65"/>
      <c r="M147" s="65"/>
      <c r="N147" s="65"/>
      <c r="O147" s="87"/>
      <c r="P147" s="87"/>
      <c r="Q147" s="87"/>
      <c r="R147" s="87"/>
      <c r="S147" s="87"/>
      <c r="T147" s="87"/>
      <c r="U147" s="87"/>
      <c r="V147" s="87"/>
      <c r="W147" s="87"/>
    </row>
    <row r="148" spans="1:23" ht="13.2" x14ac:dyDescent="0.25">
      <c r="A148" s="59">
        <v>47</v>
      </c>
      <c r="B148" s="60" t="s">
        <v>327</v>
      </c>
      <c r="C148" s="9"/>
      <c r="D148" s="9" t="s">
        <v>41</v>
      </c>
      <c r="E148" s="59" t="s">
        <v>19</v>
      </c>
      <c r="F148" s="65"/>
      <c r="G148" s="65"/>
      <c r="H148" s="65"/>
      <c r="I148" s="59"/>
      <c r="J148" s="59"/>
      <c r="K148" s="59"/>
      <c r="L148" s="59"/>
      <c r="M148" s="65"/>
      <c r="N148" s="65"/>
      <c r="O148" s="87"/>
      <c r="P148" s="87"/>
      <c r="Q148" s="87"/>
      <c r="R148" s="87"/>
      <c r="S148" s="87"/>
      <c r="T148" s="87"/>
      <c r="U148" s="87"/>
      <c r="V148" s="87"/>
      <c r="W148" s="87"/>
    </row>
    <row r="149" spans="1:23" ht="13.2" x14ac:dyDescent="0.25">
      <c r="A149" s="59">
        <v>48</v>
      </c>
      <c r="B149" s="60" t="s">
        <v>330</v>
      </c>
      <c r="C149" s="9"/>
      <c r="D149" s="9" t="s">
        <v>41</v>
      </c>
      <c r="E149" s="59" t="s">
        <v>19</v>
      </c>
      <c r="F149" s="59"/>
      <c r="G149" s="65"/>
      <c r="H149" s="65"/>
      <c r="I149" s="65"/>
      <c r="J149" s="65"/>
      <c r="K149" s="65"/>
      <c r="L149" s="65"/>
      <c r="M149" s="65"/>
      <c r="N149" s="65"/>
      <c r="O149" s="87"/>
      <c r="P149" s="87"/>
      <c r="Q149" s="87"/>
      <c r="R149" s="87"/>
      <c r="S149" s="87"/>
      <c r="T149" s="87"/>
      <c r="U149" s="87"/>
      <c r="V149" s="87"/>
      <c r="W149" s="87"/>
    </row>
    <row r="150" spans="1:23" ht="13.2" x14ac:dyDescent="0.25">
      <c r="A150" s="59">
        <v>49</v>
      </c>
      <c r="B150" s="60" t="s">
        <v>333</v>
      </c>
      <c r="C150" s="9"/>
      <c r="D150" s="9" t="s">
        <v>41</v>
      </c>
      <c r="E150" s="59" t="s">
        <v>19</v>
      </c>
      <c r="F150" s="59"/>
      <c r="G150" s="65"/>
      <c r="H150" s="65"/>
      <c r="I150" s="65"/>
      <c r="J150" s="65"/>
      <c r="K150" s="65"/>
      <c r="L150" s="65"/>
      <c r="M150" s="65"/>
      <c r="N150" s="65"/>
      <c r="O150" s="87"/>
      <c r="P150" s="87"/>
      <c r="Q150" s="87"/>
      <c r="R150" s="87"/>
      <c r="S150" s="87"/>
      <c r="T150" s="87"/>
      <c r="U150" s="87"/>
      <c r="V150" s="87"/>
      <c r="W150" s="87"/>
    </row>
    <row r="151" spans="1:23" ht="13.2" x14ac:dyDescent="0.25">
      <c r="A151" s="59">
        <v>50</v>
      </c>
      <c r="B151" s="60" t="s">
        <v>336</v>
      </c>
      <c r="C151" s="9"/>
      <c r="D151" s="9" t="s">
        <v>41</v>
      </c>
      <c r="E151" s="59" t="s">
        <v>19</v>
      </c>
      <c r="F151" s="59"/>
      <c r="G151" s="65"/>
      <c r="H151" s="65"/>
      <c r="I151" s="65"/>
      <c r="J151" s="65"/>
      <c r="K151" s="65"/>
      <c r="L151" s="65"/>
      <c r="M151" s="65"/>
      <c r="N151" s="65"/>
      <c r="O151" s="87"/>
      <c r="P151" s="87"/>
      <c r="Q151" s="87"/>
      <c r="R151" s="87"/>
      <c r="S151" s="87"/>
      <c r="T151" s="87"/>
      <c r="U151" s="87"/>
      <c r="V151" s="87"/>
      <c r="W151" s="87"/>
    </row>
    <row r="152" spans="1:23" ht="13.2" x14ac:dyDescent="0.25">
      <c r="A152" s="61">
        <v>51</v>
      </c>
      <c r="B152" s="60" t="s">
        <v>339</v>
      </c>
      <c r="C152" s="9"/>
      <c r="D152" s="9" t="s">
        <v>41</v>
      </c>
      <c r="E152" s="59" t="s">
        <v>19</v>
      </c>
      <c r="F152" s="65"/>
      <c r="G152" s="64"/>
      <c r="H152" s="64"/>
      <c r="I152" s="61"/>
      <c r="J152" s="61"/>
      <c r="K152" s="61"/>
      <c r="L152" s="61"/>
      <c r="M152" s="64"/>
      <c r="N152" s="64"/>
      <c r="O152" s="87"/>
      <c r="P152" s="87"/>
      <c r="Q152" s="87"/>
      <c r="R152" s="87"/>
      <c r="S152" s="87"/>
      <c r="T152" s="87"/>
      <c r="U152" s="87"/>
      <c r="V152" s="87"/>
      <c r="W152" s="87"/>
    </row>
    <row r="153" spans="1:23" ht="13.2" x14ac:dyDescent="0.25">
      <c r="A153" s="59">
        <v>52</v>
      </c>
      <c r="B153" s="60" t="s">
        <v>342</v>
      </c>
      <c r="C153" s="9"/>
      <c r="D153" s="9" t="s">
        <v>10</v>
      </c>
      <c r="E153" s="59" t="s">
        <v>19</v>
      </c>
      <c r="F153" s="59"/>
      <c r="G153" s="65"/>
      <c r="H153" s="65"/>
      <c r="I153" s="65"/>
      <c r="J153" s="65"/>
      <c r="K153" s="65"/>
      <c r="L153" s="65"/>
      <c r="M153" s="65"/>
      <c r="N153" s="65"/>
      <c r="O153" s="87"/>
      <c r="P153" s="87"/>
      <c r="Q153" s="87"/>
      <c r="R153" s="87"/>
      <c r="S153" s="87"/>
      <c r="T153" s="87"/>
      <c r="U153" s="87"/>
      <c r="V153" s="87"/>
      <c r="W153" s="87"/>
    </row>
    <row r="154" spans="1:23" ht="13.2" x14ac:dyDescent="0.25">
      <c r="A154" s="59">
        <v>53</v>
      </c>
      <c r="B154" s="60" t="s">
        <v>345</v>
      </c>
      <c r="C154" s="9"/>
      <c r="D154" s="9" t="s">
        <v>10</v>
      </c>
      <c r="E154" s="59" t="s">
        <v>19</v>
      </c>
      <c r="F154" s="59"/>
      <c r="G154" s="65"/>
      <c r="H154" s="65"/>
      <c r="I154" s="65"/>
      <c r="J154" s="65"/>
      <c r="K154" s="65"/>
      <c r="L154" s="65"/>
      <c r="M154" s="65"/>
      <c r="N154" s="65"/>
      <c r="O154" s="87"/>
      <c r="P154" s="87"/>
      <c r="Q154" s="87"/>
      <c r="R154" s="87"/>
      <c r="S154" s="87"/>
      <c r="T154" s="87"/>
      <c r="U154" s="87"/>
      <c r="V154" s="87"/>
      <c r="W154" s="87"/>
    </row>
    <row r="155" spans="1:23" ht="13.2" x14ac:dyDescent="0.25">
      <c r="A155" s="59">
        <v>54</v>
      </c>
      <c r="B155" s="60" t="s">
        <v>348</v>
      </c>
      <c r="C155" s="9"/>
      <c r="D155" s="9" t="s">
        <v>10</v>
      </c>
      <c r="E155" s="59" t="s">
        <v>19</v>
      </c>
      <c r="F155" s="65"/>
      <c r="G155" s="65"/>
      <c r="H155" s="65"/>
      <c r="I155" s="65"/>
      <c r="J155" s="65"/>
      <c r="K155" s="65"/>
      <c r="L155" s="65"/>
      <c r="M155" s="65"/>
      <c r="N155" s="65"/>
      <c r="O155" s="87"/>
      <c r="P155" s="87"/>
      <c r="Q155" s="87"/>
      <c r="R155" s="87"/>
      <c r="S155" s="87"/>
      <c r="T155" s="87"/>
      <c r="U155" s="87"/>
      <c r="V155" s="87"/>
      <c r="W155" s="87"/>
    </row>
    <row r="156" spans="1:23" ht="13.2" x14ac:dyDescent="0.25">
      <c r="A156" s="59">
        <v>55</v>
      </c>
      <c r="B156" s="60" t="s">
        <v>351</v>
      </c>
      <c r="C156" s="9"/>
      <c r="D156" s="9" t="s">
        <v>10</v>
      </c>
      <c r="E156" s="59" t="s">
        <v>19</v>
      </c>
      <c r="F156" s="59"/>
      <c r="G156" s="65"/>
      <c r="H156" s="65"/>
      <c r="I156" s="65"/>
      <c r="J156" s="65"/>
      <c r="K156" s="65"/>
      <c r="L156" s="65"/>
      <c r="M156" s="65"/>
      <c r="N156" s="65"/>
      <c r="O156" s="87"/>
      <c r="P156" s="87"/>
      <c r="Q156" s="87"/>
      <c r="R156" s="87"/>
      <c r="S156" s="87"/>
      <c r="T156" s="87"/>
      <c r="U156" s="87"/>
      <c r="V156" s="87"/>
      <c r="W156" s="87"/>
    </row>
    <row r="157" spans="1:23" ht="13.2" x14ac:dyDescent="0.25">
      <c r="A157" s="59">
        <v>56</v>
      </c>
      <c r="B157" s="60" t="s">
        <v>354</v>
      </c>
      <c r="C157" s="9"/>
      <c r="D157" s="9" t="s">
        <v>93</v>
      </c>
      <c r="E157" s="59" t="s">
        <v>19</v>
      </c>
      <c r="F157" s="59"/>
      <c r="G157" s="62"/>
      <c r="H157" s="62"/>
      <c r="I157" s="62"/>
      <c r="J157" s="62"/>
      <c r="K157" s="62"/>
      <c r="L157" s="62"/>
      <c r="M157" s="62"/>
      <c r="N157" s="62"/>
      <c r="O157" s="87"/>
      <c r="P157" s="87"/>
      <c r="Q157" s="87"/>
      <c r="R157" s="87"/>
      <c r="S157" s="87"/>
      <c r="T157" s="87"/>
      <c r="U157" s="87"/>
      <c r="V157" s="87"/>
      <c r="W157" s="87"/>
    </row>
    <row r="158" spans="1:23" ht="13.2" x14ac:dyDescent="0.25">
      <c r="A158" s="59">
        <v>57</v>
      </c>
      <c r="B158" s="60" t="s">
        <v>361</v>
      </c>
      <c r="C158" s="9"/>
      <c r="D158" s="9" t="s">
        <v>93</v>
      </c>
      <c r="E158" s="59" t="s">
        <v>19</v>
      </c>
      <c r="F158" s="59"/>
      <c r="G158" s="65"/>
      <c r="H158" s="65"/>
      <c r="I158" s="65"/>
      <c r="J158" s="65"/>
      <c r="K158" s="65"/>
      <c r="L158" s="65"/>
      <c r="M158" s="65"/>
      <c r="N158" s="65"/>
      <c r="O158" s="87"/>
      <c r="P158" s="87"/>
      <c r="Q158" s="87"/>
      <c r="R158" s="87"/>
      <c r="S158" s="87"/>
      <c r="T158" s="87"/>
      <c r="U158" s="87"/>
      <c r="V158" s="87"/>
      <c r="W158" s="87"/>
    </row>
    <row r="159" spans="1:23" ht="13.2" x14ac:dyDescent="0.25">
      <c r="A159" s="59">
        <v>58</v>
      </c>
      <c r="B159" s="60" t="s">
        <v>368</v>
      </c>
      <c r="C159" s="9"/>
      <c r="D159" s="9" t="s">
        <v>93</v>
      </c>
      <c r="E159" s="59" t="s">
        <v>19</v>
      </c>
      <c r="F159" s="59"/>
      <c r="G159" s="65"/>
      <c r="H159" s="65"/>
      <c r="I159" s="65"/>
      <c r="J159" s="65"/>
      <c r="K159" s="65"/>
      <c r="L159" s="65"/>
      <c r="M159" s="65"/>
      <c r="N159" s="65"/>
      <c r="O159" s="87"/>
      <c r="P159" s="87"/>
      <c r="Q159" s="87"/>
      <c r="R159" s="87"/>
      <c r="S159" s="87"/>
      <c r="T159" s="87"/>
      <c r="U159" s="87"/>
      <c r="V159" s="87"/>
      <c r="W159" s="87"/>
    </row>
    <row r="160" spans="1:23" ht="13.2" x14ac:dyDescent="0.25">
      <c r="A160" s="59">
        <v>59</v>
      </c>
      <c r="B160" s="60" t="s">
        <v>369</v>
      </c>
      <c r="C160" s="9"/>
      <c r="D160" s="9" t="s">
        <v>93</v>
      </c>
      <c r="E160" s="59" t="s">
        <v>19</v>
      </c>
      <c r="F160" s="59"/>
      <c r="G160" s="65"/>
      <c r="H160" s="65"/>
      <c r="I160" s="65"/>
      <c r="J160" s="65"/>
      <c r="K160" s="65"/>
      <c r="L160" s="65"/>
      <c r="M160" s="65"/>
      <c r="N160" s="65"/>
      <c r="O160" s="87"/>
      <c r="P160" s="87"/>
      <c r="Q160" s="87"/>
      <c r="R160" s="87"/>
      <c r="S160" s="87"/>
      <c r="T160" s="87"/>
      <c r="U160" s="87"/>
      <c r="V160" s="87"/>
      <c r="W160" s="87"/>
    </row>
    <row r="161" spans="1:23" ht="13.2" x14ac:dyDescent="0.25">
      <c r="A161" s="59">
        <v>60</v>
      </c>
      <c r="B161" s="60" t="s">
        <v>373</v>
      </c>
      <c r="C161" s="9"/>
      <c r="D161" s="9" t="s">
        <v>111</v>
      </c>
      <c r="E161" s="59" t="s">
        <v>19</v>
      </c>
      <c r="F161" s="59"/>
      <c r="G161" s="65"/>
      <c r="H161" s="65"/>
      <c r="I161" s="65"/>
      <c r="J161" s="65"/>
      <c r="K161" s="65"/>
      <c r="L161" s="65"/>
      <c r="M161" s="65"/>
      <c r="N161" s="65"/>
      <c r="O161" s="87"/>
      <c r="P161" s="87"/>
      <c r="Q161" s="87"/>
      <c r="R161" s="87"/>
      <c r="S161" s="87"/>
      <c r="T161" s="87"/>
      <c r="U161" s="87"/>
      <c r="V161" s="87"/>
      <c r="W161" s="87"/>
    </row>
    <row r="162" spans="1:23" ht="13.2" x14ac:dyDescent="0.25">
      <c r="A162" s="59">
        <v>61</v>
      </c>
      <c r="B162" s="60" t="s">
        <v>376</v>
      </c>
      <c r="C162" s="9"/>
      <c r="D162" s="9" t="s">
        <v>111</v>
      </c>
      <c r="E162" s="59" t="s">
        <v>19</v>
      </c>
      <c r="F162" s="59"/>
      <c r="G162" s="65"/>
      <c r="H162" s="65"/>
      <c r="I162" s="65"/>
      <c r="J162" s="65"/>
      <c r="K162" s="65"/>
      <c r="L162" s="65"/>
      <c r="M162" s="65"/>
      <c r="N162" s="65"/>
      <c r="O162" s="87"/>
      <c r="P162" s="87"/>
      <c r="Q162" s="87"/>
      <c r="R162" s="87"/>
      <c r="S162" s="87"/>
      <c r="T162" s="87"/>
      <c r="U162" s="87"/>
      <c r="V162" s="87"/>
      <c r="W162" s="87"/>
    </row>
    <row r="163" spans="1:23" ht="13.2" x14ac:dyDescent="0.25">
      <c r="A163" s="59">
        <v>62</v>
      </c>
      <c r="B163" s="60" t="s">
        <v>381</v>
      </c>
      <c r="C163" s="9"/>
      <c r="D163" s="9" t="s">
        <v>111</v>
      </c>
      <c r="E163" s="59" t="s">
        <v>19</v>
      </c>
      <c r="F163" s="59"/>
      <c r="G163" s="65"/>
      <c r="H163" s="65"/>
      <c r="I163" s="65"/>
      <c r="J163" s="65"/>
      <c r="K163" s="65"/>
      <c r="L163" s="65"/>
      <c r="M163" s="65"/>
      <c r="N163" s="65"/>
      <c r="O163" s="87"/>
      <c r="P163" s="87"/>
      <c r="Q163" s="87"/>
      <c r="R163" s="87"/>
      <c r="S163" s="87"/>
      <c r="T163" s="87"/>
      <c r="U163" s="87"/>
      <c r="V163" s="87"/>
      <c r="W163" s="87"/>
    </row>
    <row r="164" spans="1:23" ht="13.2" x14ac:dyDescent="0.25">
      <c r="A164" s="59">
        <v>63</v>
      </c>
      <c r="B164" s="60" t="s">
        <v>391</v>
      </c>
      <c r="C164" s="9"/>
      <c r="D164" s="9" t="s">
        <v>111</v>
      </c>
      <c r="E164" s="59" t="s">
        <v>19</v>
      </c>
      <c r="F164" s="59"/>
      <c r="G164" s="65"/>
      <c r="H164" s="65"/>
      <c r="I164" s="65"/>
      <c r="J164" s="65"/>
      <c r="K164" s="65"/>
      <c r="L164" s="65"/>
      <c r="M164" s="65"/>
      <c r="N164" s="65"/>
      <c r="O164" s="87"/>
      <c r="P164" s="87"/>
      <c r="Q164" s="87"/>
      <c r="R164" s="87"/>
      <c r="S164" s="87"/>
      <c r="T164" s="87"/>
      <c r="U164" s="87"/>
      <c r="V164" s="87"/>
      <c r="W164" s="87"/>
    </row>
    <row r="165" spans="1:23" ht="13.2" x14ac:dyDescent="0.25">
      <c r="A165" s="61">
        <v>64</v>
      </c>
      <c r="B165" s="60" t="s">
        <v>396</v>
      </c>
      <c r="C165" s="9"/>
      <c r="D165" s="9" t="s">
        <v>111</v>
      </c>
      <c r="E165" s="59" t="s">
        <v>19</v>
      </c>
      <c r="F165" s="59"/>
      <c r="G165" s="64"/>
      <c r="H165" s="64"/>
      <c r="I165" s="64"/>
      <c r="J165" s="64"/>
      <c r="K165" s="64"/>
      <c r="L165" s="64"/>
      <c r="M165" s="64"/>
      <c r="N165" s="64"/>
      <c r="O165" s="87"/>
      <c r="P165" s="87"/>
      <c r="Q165" s="87"/>
      <c r="R165" s="87"/>
      <c r="S165" s="87"/>
      <c r="T165" s="87"/>
      <c r="U165" s="87"/>
      <c r="V165" s="87"/>
      <c r="W165" s="87"/>
    </row>
    <row r="166" spans="1:23" ht="13.2" x14ac:dyDescent="0.25">
      <c r="A166" s="61">
        <v>65</v>
      </c>
      <c r="B166" s="60" t="s">
        <v>402</v>
      </c>
      <c r="C166" s="9"/>
      <c r="D166" s="9" t="s">
        <v>111</v>
      </c>
      <c r="E166" s="59" t="s">
        <v>19</v>
      </c>
      <c r="F166" s="59"/>
      <c r="G166" s="64"/>
      <c r="H166" s="64"/>
      <c r="I166" s="64"/>
      <c r="J166" s="64"/>
      <c r="K166" s="64"/>
      <c r="L166" s="64"/>
      <c r="M166" s="64"/>
      <c r="N166" s="64"/>
      <c r="O166" s="87"/>
      <c r="P166" s="87"/>
      <c r="Q166" s="87"/>
      <c r="R166" s="87"/>
      <c r="S166" s="87"/>
      <c r="T166" s="87"/>
      <c r="U166" s="87"/>
      <c r="V166" s="87"/>
      <c r="W166" s="87"/>
    </row>
    <row r="167" spans="1:23" ht="13.2" x14ac:dyDescent="0.25">
      <c r="A167" s="59">
        <v>66</v>
      </c>
      <c r="B167" s="60" t="s">
        <v>408</v>
      </c>
      <c r="C167" s="9"/>
      <c r="D167" s="9" t="s">
        <v>73</v>
      </c>
      <c r="E167" s="59" t="s">
        <v>19</v>
      </c>
      <c r="F167" s="59"/>
      <c r="G167" s="65"/>
      <c r="H167" s="65"/>
      <c r="I167" s="65"/>
      <c r="J167" s="65"/>
      <c r="K167" s="65"/>
      <c r="L167" s="65"/>
      <c r="M167" s="65"/>
      <c r="N167" s="65"/>
      <c r="O167" s="87"/>
      <c r="P167" s="87"/>
      <c r="Q167" s="87"/>
      <c r="R167" s="87"/>
      <c r="S167" s="87"/>
      <c r="T167" s="87"/>
      <c r="U167" s="87"/>
      <c r="V167" s="87"/>
      <c r="W167" s="87"/>
    </row>
    <row r="168" spans="1:23" ht="13.2" x14ac:dyDescent="0.25">
      <c r="A168" s="59">
        <v>67</v>
      </c>
      <c r="B168" s="60" t="s">
        <v>413</v>
      </c>
      <c r="C168" s="9"/>
      <c r="D168" s="9" t="s">
        <v>73</v>
      </c>
      <c r="E168" s="59" t="s">
        <v>19</v>
      </c>
      <c r="F168" s="59"/>
      <c r="G168" s="65"/>
      <c r="H168" s="65"/>
      <c r="I168" s="65"/>
      <c r="J168" s="65"/>
      <c r="K168" s="65"/>
      <c r="L168" s="65"/>
      <c r="M168" s="65"/>
      <c r="N168" s="65"/>
      <c r="O168" s="87"/>
      <c r="P168" s="87"/>
      <c r="Q168" s="87"/>
      <c r="R168" s="87"/>
      <c r="S168" s="87"/>
      <c r="T168" s="87"/>
      <c r="U168" s="87"/>
      <c r="V168" s="87"/>
      <c r="W168" s="87"/>
    </row>
    <row r="169" spans="1:23" ht="13.2" x14ac:dyDescent="0.25">
      <c r="A169" s="59">
        <v>68</v>
      </c>
      <c r="B169" s="60" t="s">
        <v>416</v>
      </c>
      <c r="C169" s="9"/>
      <c r="D169" s="9" t="s">
        <v>73</v>
      </c>
      <c r="E169" s="59" t="s">
        <v>19</v>
      </c>
      <c r="F169" s="59"/>
      <c r="G169" s="65"/>
      <c r="H169" s="65"/>
      <c r="I169" s="65"/>
      <c r="J169" s="65"/>
      <c r="K169" s="65"/>
      <c r="L169" s="65"/>
      <c r="M169" s="65"/>
      <c r="N169" s="65"/>
      <c r="O169" s="87"/>
      <c r="P169" s="87"/>
      <c r="Q169" s="87"/>
      <c r="R169" s="87"/>
      <c r="S169" s="87"/>
      <c r="T169" s="87"/>
      <c r="U169" s="87"/>
      <c r="V169" s="87"/>
      <c r="W169" s="87"/>
    </row>
    <row r="170" spans="1:23" ht="13.2" x14ac:dyDescent="0.25">
      <c r="A170" s="59">
        <v>69</v>
      </c>
      <c r="B170" s="60" t="s">
        <v>421</v>
      </c>
      <c r="C170" s="9"/>
      <c r="D170" s="9" t="s">
        <v>73</v>
      </c>
      <c r="E170" s="59" t="s">
        <v>19</v>
      </c>
      <c r="F170" s="59"/>
      <c r="G170" s="65"/>
      <c r="H170" s="65"/>
      <c r="I170" s="65"/>
      <c r="J170" s="65"/>
      <c r="K170" s="65"/>
      <c r="L170" s="65"/>
      <c r="M170" s="65"/>
      <c r="N170" s="65"/>
      <c r="O170" s="87"/>
      <c r="P170" s="87"/>
      <c r="Q170" s="87"/>
      <c r="R170" s="87"/>
      <c r="S170" s="87"/>
      <c r="T170" s="87"/>
      <c r="U170" s="87"/>
      <c r="V170" s="87"/>
      <c r="W170" s="87"/>
    </row>
    <row r="171" spans="1:23" ht="13.2" x14ac:dyDescent="0.25">
      <c r="A171" s="59">
        <v>70</v>
      </c>
      <c r="B171" s="60" t="s">
        <v>429</v>
      </c>
      <c r="C171" s="9"/>
      <c r="D171" s="9" t="s">
        <v>73</v>
      </c>
      <c r="E171" s="59" t="s">
        <v>19</v>
      </c>
      <c r="F171" s="59"/>
      <c r="G171" s="65"/>
      <c r="H171" s="65"/>
      <c r="I171" s="65"/>
      <c r="J171" s="65"/>
      <c r="K171" s="65"/>
      <c r="L171" s="65"/>
      <c r="M171" s="65"/>
      <c r="N171" s="65"/>
      <c r="O171" s="87"/>
      <c r="P171" s="87"/>
      <c r="Q171" s="87"/>
      <c r="R171" s="87"/>
      <c r="S171" s="87"/>
      <c r="T171" s="87"/>
      <c r="U171" s="87"/>
      <c r="V171" s="87"/>
      <c r="W171" s="87"/>
    </row>
    <row r="172" spans="1:23" ht="13.2" x14ac:dyDescent="0.25">
      <c r="A172" s="59">
        <v>71</v>
      </c>
      <c r="B172" s="60" t="s">
        <v>433</v>
      </c>
      <c r="C172" s="9"/>
      <c r="D172" s="9" t="s">
        <v>73</v>
      </c>
      <c r="E172" s="59" t="s">
        <v>19</v>
      </c>
      <c r="F172" s="65"/>
      <c r="G172" s="65"/>
      <c r="H172" s="65"/>
      <c r="I172" s="65"/>
      <c r="J172" s="65"/>
      <c r="K172" s="65"/>
      <c r="L172" s="65"/>
      <c r="M172" s="65"/>
      <c r="N172" s="65"/>
      <c r="O172" s="87"/>
      <c r="P172" s="87"/>
      <c r="Q172" s="87"/>
      <c r="R172" s="87"/>
      <c r="S172" s="87"/>
      <c r="T172" s="87"/>
      <c r="U172" s="87"/>
      <c r="V172" s="87"/>
      <c r="W172" s="87"/>
    </row>
    <row r="173" spans="1:23" ht="13.2" x14ac:dyDescent="0.25">
      <c r="A173" s="59">
        <v>72</v>
      </c>
      <c r="B173" s="60" t="s">
        <v>434</v>
      </c>
      <c r="C173" s="9"/>
      <c r="D173" s="9" t="s">
        <v>73</v>
      </c>
      <c r="E173" s="59" t="s">
        <v>19</v>
      </c>
      <c r="F173" s="59"/>
      <c r="G173" s="65"/>
      <c r="H173" s="65"/>
      <c r="I173" s="65"/>
      <c r="J173" s="65"/>
      <c r="K173" s="65"/>
      <c r="L173" s="65"/>
      <c r="M173" s="65"/>
      <c r="N173" s="65"/>
      <c r="O173" s="87"/>
      <c r="P173" s="87"/>
      <c r="Q173" s="87"/>
      <c r="R173" s="87"/>
      <c r="S173" s="87"/>
      <c r="T173" s="87"/>
      <c r="U173" s="87"/>
      <c r="V173" s="87"/>
      <c r="W173" s="87"/>
    </row>
    <row r="174" spans="1:23" ht="13.2" x14ac:dyDescent="0.25">
      <c r="A174" s="59">
        <v>73</v>
      </c>
      <c r="B174" s="60" t="s">
        <v>439</v>
      </c>
      <c r="C174" s="9"/>
      <c r="D174" s="9" t="s">
        <v>73</v>
      </c>
      <c r="E174" s="59" t="s">
        <v>19</v>
      </c>
      <c r="F174" s="59"/>
      <c r="G174" s="65"/>
      <c r="H174" s="65"/>
      <c r="I174" s="65"/>
      <c r="J174" s="65"/>
      <c r="K174" s="65"/>
      <c r="L174" s="65"/>
      <c r="M174" s="65"/>
      <c r="N174" s="65"/>
      <c r="O174" s="87"/>
      <c r="P174" s="87"/>
      <c r="Q174" s="87"/>
      <c r="R174" s="87"/>
      <c r="S174" s="87"/>
      <c r="T174" s="87"/>
      <c r="U174" s="87"/>
      <c r="V174" s="87"/>
      <c r="W174" s="87"/>
    </row>
    <row r="175" spans="1:23" ht="13.2" x14ac:dyDescent="0.25">
      <c r="A175" s="59">
        <v>74</v>
      </c>
      <c r="B175" s="60" t="s">
        <v>444</v>
      </c>
      <c r="C175" s="9"/>
      <c r="D175" s="9" t="s">
        <v>73</v>
      </c>
      <c r="E175" s="59" t="s">
        <v>19</v>
      </c>
      <c r="F175" s="59"/>
      <c r="G175" s="65"/>
      <c r="H175" s="65"/>
      <c r="I175" s="65"/>
      <c r="J175" s="65"/>
      <c r="K175" s="65"/>
      <c r="L175" s="65"/>
      <c r="M175" s="65"/>
      <c r="N175" s="65"/>
      <c r="O175" s="87"/>
      <c r="P175" s="87"/>
      <c r="Q175" s="87"/>
      <c r="R175" s="87"/>
      <c r="S175" s="87"/>
      <c r="T175" s="87"/>
      <c r="U175" s="87"/>
      <c r="V175" s="87"/>
      <c r="W175" s="87"/>
    </row>
    <row r="176" spans="1:23" ht="13.2" x14ac:dyDescent="0.25">
      <c r="A176" s="59">
        <v>75</v>
      </c>
      <c r="B176" s="60" t="s">
        <v>448</v>
      </c>
      <c r="C176" s="9"/>
      <c r="D176" s="9" t="s">
        <v>73</v>
      </c>
      <c r="E176" s="59" t="s">
        <v>19</v>
      </c>
      <c r="F176" s="59"/>
      <c r="G176" s="65"/>
      <c r="H176" s="65"/>
      <c r="I176" s="65"/>
      <c r="J176" s="65"/>
      <c r="K176" s="65"/>
      <c r="L176" s="65"/>
      <c r="M176" s="65"/>
      <c r="N176" s="65"/>
      <c r="O176" s="87"/>
      <c r="P176" s="87"/>
      <c r="Q176" s="87"/>
      <c r="R176" s="87"/>
      <c r="S176" s="87"/>
      <c r="T176" s="87"/>
      <c r="U176" s="87"/>
      <c r="V176" s="87"/>
      <c r="W176" s="87"/>
    </row>
    <row r="177" spans="1:23" ht="13.2" x14ac:dyDescent="0.25">
      <c r="A177" s="59">
        <v>76</v>
      </c>
      <c r="B177" s="60" t="s">
        <v>450</v>
      </c>
      <c r="C177" s="9"/>
      <c r="D177" s="9" t="s">
        <v>61</v>
      </c>
      <c r="E177" s="59" t="s">
        <v>19</v>
      </c>
      <c r="F177" s="65"/>
      <c r="G177" s="65"/>
      <c r="H177" s="65"/>
      <c r="I177" s="59"/>
      <c r="J177" s="59"/>
      <c r="K177" s="59"/>
      <c r="L177" s="65"/>
      <c r="M177" s="65"/>
      <c r="N177" s="65"/>
      <c r="O177" s="87"/>
      <c r="P177" s="87"/>
      <c r="Q177" s="87"/>
      <c r="R177" s="87"/>
      <c r="S177" s="87"/>
      <c r="T177" s="87"/>
      <c r="U177" s="87"/>
      <c r="V177" s="87"/>
      <c r="W177" s="87"/>
    </row>
    <row r="178" spans="1:23" ht="13.2" x14ac:dyDescent="0.25">
      <c r="A178" s="59" t="s">
        <v>458</v>
      </c>
      <c r="B178" s="60" t="s">
        <v>459</v>
      </c>
      <c r="C178" s="9"/>
      <c r="D178" s="9" t="s">
        <v>61</v>
      </c>
      <c r="E178" s="59" t="s">
        <v>19</v>
      </c>
      <c r="F178" s="65"/>
      <c r="G178" s="65"/>
      <c r="H178" s="65"/>
      <c r="I178" s="59"/>
      <c r="J178" s="59"/>
      <c r="K178" s="59"/>
      <c r="L178" s="65"/>
      <c r="M178" s="65"/>
      <c r="N178" s="65"/>
      <c r="O178" s="87"/>
      <c r="P178" s="87"/>
      <c r="Q178" s="87"/>
      <c r="R178" s="87"/>
      <c r="S178" s="87"/>
      <c r="T178" s="87"/>
      <c r="U178" s="87"/>
      <c r="V178" s="87"/>
      <c r="W178" s="87"/>
    </row>
    <row r="179" spans="1:23" ht="13.2" x14ac:dyDescent="0.25">
      <c r="A179" s="59">
        <v>77</v>
      </c>
      <c r="B179" s="60" t="s">
        <v>462</v>
      </c>
      <c r="C179" s="9"/>
      <c r="D179" s="9" t="s">
        <v>61</v>
      </c>
      <c r="E179" s="59" t="s">
        <v>19</v>
      </c>
      <c r="F179" s="67"/>
      <c r="G179" s="64"/>
      <c r="H179" s="64"/>
      <c r="I179" s="64"/>
      <c r="J179" s="64"/>
      <c r="K179" s="64"/>
      <c r="L179" s="64"/>
      <c r="M179" s="64"/>
      <c r="N179" s="64"/>
      <c r="O179" s="87"/>
      <c r="P179" s="87"/>
      <c r="Q179" s="87"/>
      <c r="R179" s="87"/>
      <c r="S179" s="87"/>
      <c r="T179" s="87"/>
      <c r="U179" s="87"/>
      <c r="V179" s="87"/>
      <c r="W179" s="87"/>
    </row>
    <row r="180" spans="1:23" ht="13.2" x14ac:dyDescent="0.25">
      <c r="A180" s="59">
        <v>78</v>
      </c>
      <c r="B180" s="60" t="s">
        <v>463</v>
      </c>
      <c r="C180" s="9"/>
      <c r="D180" s="9" t="s">
        <v>18</v>
      </c>
      <c r="E180" s="59" t="s">
        <v>19</v>
      </c>
      <c r="F180" s="59"/>
      <c r="G180" s="65"/>
      <c r="H180" s="65"/>
      <c r="I180" s="65"/>
      <c r="J180" s="65"/>
      <c r="K180" s="65"/>
      <c r="L180" s="65"/>
      <c r="M180" s="65"/>
      <c r="N180" s="65"/>
      <c r="O180" s="87"/>
      <c r="P180" s="87"/>
      <c r="Q180" s="87"/>
      <c r="R180" s="87"/>
      <c r="S180" s="87"/>
      <c r="T180" s="87"/>
      <c r="U180" s="87"/>
      <c r="V180" s="87"/>
      <c r="W180" s="87"/>
    </row>
    <row r="181" spans="1:23" ht="13.2" x14ac:dyDescent="0.25">
      <c r="A181" s="59">
        <v>79</v>
      </c>
      <c r="B181" s="60" t="s">
        <v>468</v>
      </c>
      <c r="C181" s="9"/>
      <c r="D181" s="9" t="s">
        <v>18</v>
      </c>
      <c r="E181" s="59" t="s">
        <v>19</v>
      </c>
      <c r="F181" s="59"/>
      <c r="G181" s="65"/>
      <c r="H181" s="65"/>
      <c r="I181" s="65"/>
      <c r="J181" s="65"/>
      <c r="K181" s="65"/>
      <c r="L181" s="65"/>
      <c r="M181" s="65"/>
      <c r="N181" s="65"/>
      <c r="O181" s="87"/>
      <c r="P181" s="87"/>
      <c r="Q181" s="87"/>
      <c r="R181" s="87"/>
      <c r="S181" s="87"/>
      <c r="T181" s="87"/>
      <c r="U181" s="87"/>
      <c r="V181" s="87"/>
      <c r="W181" s="87"/>
    </row>
    <row r="182" spans="1:23" ht="13.2" x14ac:dyDescent="0.25">
      <c r="A182" s="59">
        <v>80</v>
      </c>
      <c r="B182" s="60" t="s">
        <v>481</v>
      </c>
      <c r="C182" s="9"/>
      <c r="D182" s="9" t="s">
        <v>76</v>
      </c>
      <c r="E182" s="59" t="s">
        <v>19</v>
      </c>
      <c r="F182" s="59"/>
      <c r="G182" s="65"/>
      <c r="H182" s="65"/>
      <c r="I182" s="65"/>
      <c r="J182" s="65"/>
      <c r="K182" s="65"/>
      <c r="L182" s="65"/>
      <c r="M182" s="65"/>
      <c r="N182" s="65"/>
      <c r="O182" s="87"/>
      <c r="P182" s="87"/>
      <c r="Q182" s="87"/>
      <c r="R182" s="87"/>
      <c r="S182" s="87"/>
      <c r="T182" s="87"/>
      <c r="U182" s="87"/>
      <c r="V182" s="87"/>
      <c r="W182" s="87"/>
    </row>
    <row r="183" spans="1:23" ht="13.2" x14ac:dyDescent="0.25">
      <c r="A183" s="59">
        <v>81</v>
      </c>
      <c r="B183" s="60" t="s">
        <v>493</v>
      </c>
      <c r="C183" s="9"/>
      <c r="D183" s="9" t="s">
        <v>76</v>
      </c>
      <c r="E183" s="59" t="s">
        <v>19</v>
      </c>
      <c r="F183" s="59"/>
      <c r="G183" s="65"/>
      <c r="H183" s="65"/>
      <c r="I183" s="65"/>
      <c r="J183" s="65"/>
      <c r="K183" s="65"/>
      <c r="L183" s="65"/>
      <c r="M183" s="65"/>
      <c r="N183" s="65"/>
      <c r="O183" s="87"/>
      <c r="P183" s="87"/>
      <c r="Q183" s="87"/>
      <c r="R183" s="87"/>
      <c r="S183" s="87"/>
      <c r="T183" s="87"/>
      <c r="U183" s="87"/>
      <c r="V183" s="87"/>
      <c r="W183" s="87"/>
    </row>
    <row r="184" spans="1:23" ht="13.2" x14ac:dyDescent="0.25">
      <c r="A184" s="59">
        <v>82</v>
      </c>
      <c r="B184" s="60" t="s">
        <v>502</v>
      </c>
      <c r="C184" s="9"/>
      <c r="D184" s="9" t="s">
        <v>76</v>
      </c>
      <c r="E184" s="59" t="s">
        <v>19</v>
      </c>
      <c r="F184" s="59"/>
      <c r="G184" s="65"/>
      <c r="H184" s="65"/>
      <c r="I184" s="65"/>
      <c r="J184" s="65"/>
      <c r="K184" s="65"/>
      <c r="L184" s="65"/>
      <c r="M184" s="65"/>
      <c r="N184" s="65"/>
      <c r="O184" s="87"/>
      <c r="P184" s="87"/>
      <c r="Q184" s="87"/>
      <c r="R184" s="87"/>
      <c r="S184" s="87"/>
      <c r="T184" s="87"/>
      <c r="U184" s="87"/>
      <c r="V184" s="87"/>
      <c r="W184" s="87"/>
    </row>
    <row r="185" spans="1:23" ht="13.2" x14ac:dyDescent="0.25">
      <c r="A185" s="59">
        <v>83</v>
      </c>
      <c r="B185" s="60" t="s">
        <v>515</v>
      </c>
      <c r="C185" s="9"/>
      <c r="D185" s="9" t="s">
        <v>112</v>
      </c>
      <c r="E185" s="59" t="s">
        <v>19</v>
      </c>
      <c r="F185" s="59"/>
      <c r="G185" s="65"/>
      <c r="H185" s="65"/>
      <c r="I185" s="65"/>
      <c r="J185" s="65"/>
      <c r="K185" s="65"/>
      <c r="L185" s="65"/>
      <c r="M185" s="65"/>
      <c r="N185" s="65"/>
      <c r="O185" s="87"/>
      <c r="P185" s="87"/>
      <c r="Q185" s="87"/>
      <c r="R185" s="87"/>
      <c r="S185" s="87"/>
      <c r="T185" s="87"/>
      <c r="U185" s="87"/>
      <c r="V185" s="87"/>
      <c r="W185" s="87"/>
    </row>
    <row r="186" spans="1:23" ht="13.2" x14ac:dyDescent="0.25">
      <c r="A186" s="59">
        <v>84</v>
      </c>
      <c r="B186" s="60" t="s">
        <v>526</v>
      </c>
      <c r="C186" s="9"/>
      <c r="D186" s="9" t="s">
        <v>112</v>
      </c>
      <c r="E186" s="59" t="s">
        <v>19</v>
      </c>
      <c r="F186" s="59"/>
      <c r="G186" s="65"/>
      <c r="H186" s="65"/>
      <c r="I186" s="65"/>
      <c r="J186" s="65"/>
      <c r="K186" s="65"/>
      <c r="L186" s="65"/>
      <c r="M186" s="65"/>
      <c r="N186" s="65"/>
      <c r="O186" s="87"/>
      <c r="P186" s="87"/>
      <c r="Q186" s="87"/>
      <c r="R186" s="87"/>
      <c r="S186" s="87"/>
      <c r="T186" s="87"/>
      <c r="U186" s="87"/>
      <c r="V186" s="87"/>
      <c r="W186" s="87"/>
    </row>
    <row r="187" spans="1:23" ht="13.2" x14ac:dyDescent="0.25">
      <c r="A187" s="59">
        <v>85</v>
      </c>
      <c r="B187" s="60" t="s">
        <v>535</v>
      </c>
      <c r="C187" s="9"/>
      <c r="D187" s="9" t="s">
        <v>30</v>
      </c>
      <c r="E187" s="59" t="s">
        <v>19</v>
      </c>
      <c r="F187" s="59"/>
      <c r="G187" s="65"/>
      <c r="H187" s="123"/>
      <c r="I187" s="123"/>
      <c r="J187" s="123"/>
      <c r="K187" s="123"/>
      <c r="L187" s="123"/>
      <c r="M187" s="123"/>
      <c r="N187" s="65"/>
      <c r="O187" s="87"/>
      <c r="P187" s="87"/>
      <c r="Q187" s="87"/>
      <c r="R187" s="87"/>
      <c r="S187" s="87"/>
      <c r="T187" s="87"/>
      <c r="U187" s="87"/>
      <c r="V187" s="87"/>
      <c r="W187" s="87"/>
    </row>
    <row r="188" spans="1:23" ht="13.2" x14ac:dyDescent="0.25">
      <c r="A188" s="59" t="s">
        <v>550</v>
      </c>
      <c r="B188" s="60" t="s">
        <v>551</v>
      </c>
      <c r="C188" s="9"/>
      <c r="D188" s="9" t="s">
        <v>30</v>
      </c>
      <c r="E188" s="59" t="s">
        <v>19</v>
      </c>
      <c r="F188" s="59"/>
      <c r="G188" s="65"/>
      <c r="H188" s="123"/>
      <c r="I188" s="123"/>
      <c r="J188" s="123"/>
      <c r="K188" s="123"/>
      <c r="L188" s="123"/>
      <c r="M188" s="123"/>
      <c r="N188" s="65"/>
      <c r="O188" s="87"/>
      <c r="P188" s="87"/>
      <c r="Q188" s="87"/>
      <c r="R188" s="87"/>
      <c r="S188" s="87"/>
      <c r="T188" s="87"/>
      <c r="U188" s="87"/>
      <c r="V188" s="87"/>
      <c r="W188" s="87"/>
    </row>
    <row r="189" spans="1:23" ht="13.2" x14ac:dyDescent="0.25">
      <c r="A189" s="59">
        <v>86</v>
      </c>
      <c r="B189" s="60" t="s">
        <v>563</v>
      </c>
      <c r="C189" s="9"/>
      <c r="D189" s="9" t="s">
        <v>30</v>
      </c>
      <c r="E189" s="59" t="s">
        <v>19</v>
      </c>
      <c r="F189" s="59"/>
      <c r="G189" s="65"/>
      <c r="H189" s="65"/>
      <c r="I189" s="65"/>
      <c r="J189" s="65"/>
      <c r="K189" s="65"/>
      <c r="L189" s="65"/>
      <c r="M189" s="65"/>
      <c r="N189" s="65"/>
      <c r="O189" s="87"/>
      <c r="P189" s="87"/>
      <c r="Q189" s="87"/>
      <c r="R189" s="87"/>
      <c r="S189" s="87"/>
      <c r="T189" s="87"/>
      <c r="U189" s="87"/>
      <c r="V189" s="87"/>
      <c r="W189" s="87"/>
    </row>
    <row r="190" spans="1:23" ht="13.2" x14ac:dyDescent="0.25">
      <c r="A190" s="59">
        <v>87</v>
      </c>
      <c r="B190" s="60" t="s">
        <v>573</v>
      </c>
      <c r="C190" s="9"/>
      <c r="D190" s="9" t="s">
        <v>30</v>
      </c>
      <c r="E190" s="59" t="s">
        <v>19</v>
      </c>
      <c r="F190" s="59"/>
      <c r="G190" s="65"/>
      <c r="H190" s="65"/>
      <c r="I190" s="65"/>
      <c r="J190" s="65"/>
      <c r="K190" s="65"/>
      <c r="L190" s="65"/>
      <c r="M190" s="65"/>
      <c r="N190" s="65"/>
      <c r="O190" s="87"/>
      <c r="P190" s="87"/>
      <c r="Q190" s="87"/>
      <c r="R190" s="87"/>
      <c r="S190" s="87"/>
      <c r="T190" s="87"/>
      <c r="U190" s="87"/>
      <c r="V190" s="87"/>
      <c r="W190" s="87"/>
    </row>
    <row r="191" spans="1:23" ht="13.2" x14ac:dyDescent="0.25">
      <c r="A191" s="59" t="s">
        <v>585</v>
      </c>
      <c r="B191" s="60" t="s">
        <v>586</v>
      </c>
      <c r="C191" s="9"/>
      <c r="D191" s="9" t="s">
        <v>30</v>
      </c>
      <c r="E191" s="59" t="s">
        <v>19</v>
      </c>
      <c r="F191" s="59"/>
      <c r="G191" s="65"/>
      <c r="H191" s="65"/>
      <c r="I191" s="65"/>
      <c r="J191" s="65"/>
      <c r="K191" s="65"/>
      <c r="L191" s="65"/>
      <c r="M191" s="65"/>
      <c r="N191" s="65"/>
      <c r="O191" s="87"/>
      <c r="P191" s="87"/>
      <c r="Q191" s="87"/>
      <c r="R191" s="87"/>
      <c r="S191" s="87"/>
      <c r="T191" s="87"/>
      <c r="U191" s="87"/>
      <c r="V191" s="87"/>
      <c r="W191" s="87"/>
    </row>
    <row r="192" spans="1:23" ht="13.2" x14ac:dyDescent="0.25">
      <c r="A192" s="59">
        <v>88</v>
      </c>
      <c r="B192" s="60" t="s">
        <v>599</v>
      </c>
      <c r="C192" s="9"/>
      <c r="D192" s="9" t="s">
        <v>30</v>
      </c>
      <c r="E192" s="59" t="s">
        <v>19</v>
      </c>
      <c r="F192" s="59"/>
      <c r="G192" s="59"/>
      <c r="H192" s="65"/>
      <c r="I192" s="59"/>
      <c r="J192" s="59"/>
      <c r="K192" s="59"/>
      <c r="L192" s="59"/>
      <c r="M192" s="65"/>
      <c r="N192" s="59"/>
      <c r="O192" s="87"/>
      <c r="P192" s="87"/>
      <c r="Q192" s="87"/>
      <c r="R192" s="87"/>
      <c r="S192" s="87"/>
      <c r="T192" s="87"/>
      <c r="U192" s="87"/>
      <c r="V192" s="87"/>
      <c r="W192" s="87"/>
    </row>
    <row r="193" spans="1:23" ht="13.2" x14ac:dyDescent="0.25">
      <c r="A193" s="59" t="s">
        <v>607</v>
      </c>
      <c r="B193" s="60" t="s">
        <v>608</v>
      </c>
      <c r="C193" s="9"/>
      <c r="D193" s="9" t="s">
        <v>30</v>
      </c>
      <c r="E193" s="59" t="s">
        <v>19</v>
      </c>
      <c r="F193" s="59"/>
      <c r="G193" s="65"/>
      <c r="H193" s="65"/>
      <c r="I193" s="65"/>
      <c r="J193" s="65"/>
      <c r="K193" s="65"/>
      <c r="L193" s="65"/>
      <c r="M193" s="65"/>
      <c r="N193" s="65"/>
      <c r="O193" s="87"/>
      <c r="P193" s="87"/>
      <c r="Q193" s="87"/>
      <c r="R193" s="87"/>
      <c r="S193" s="87"/>
      <c r="T193" s="87"/>
      <c r="U193" s="87"/>
      <c r="V193" s="87"/>
      <c r="W193" s="87"/>
    </row>
    <row r="194" spans="1:23" ht="13.2" x14ac:dyDescent="0.25">
      <c r="A194" s="59">
        <v>89</v>
      </c>
      <c r="B194" s="60" t="s">
        <v>612</v>
      </c>
      <c r="C194" s="9"/>
      <c r="D194" s="9" t="s">
        <v>86</v>
      </c>
      <c r="E194" s="59" t="s">
        <v>19</v>
      </c>
      <c r="F194" s="59"/>
      <c r="G194" s="65"/>
      <c r="H194" s="65"/>
      <c r="I194" s="65"/>
      <c r="J194" s="65"/>
      <c r="K194" s="65"/>
      <c r="L194" s="65"/>
      <c r="M194" s="65"/>
      <c r="N194" s="65"/>
      <c r="O194" s="87"/>
      <c r="P194" s="87"/>
      <c r="Q194" s="87"/>
      <c r="R194" s="87"/>
      <c r="S194" s="87"/>
      <c r="T194" s="87"/>
      <c r="U194" s="87"/>
      <c r="V194" s="87"/>
      <c r="W194" s="87"/>
    </row>
    <row r="195" spans="1:23" ht="13.2" x14ac:dyDescent="0.25">
      <c r="A195" s="126"/>
      <c r="B195" s="127"/>
      <c r="C195" s="56"/>
      <c r="D195" s="56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87"/>
      <c r="P195" s="87"/>
      <c r="Q195" s="87"/>
      <c r="R195" s="87"/>
      <c r="S195" s="87"/>
      <c r="T195" s="87"/>
      <c r="U195" s="87"/>
      <c r="V195" s="87"/>
      <c r="W195" s="87"/>
    </row>
    <row r="196" spans="1:23" ht="13.2" x14ac:dyDescent="0.25">
      <c r="A196" s="57" t="s">
        <v>0</v>
      </c>
      <c r="B196" s="58" t="s">
        <v>1</v>
      </c>
      <c r="C196" s="44" t="s">
        <v>2</v>
      </c>
      <c r="D196" s="44" t="s">
        <v>3</v>
      </c>
      <c r="E196" s="57" t="s">
        <v>195</v>
      </c>
      <c r="F196" s="57" t="s">
        <v>9</v>
      </c>
      <c r="G196" s="86" t="s">
        <v>40</v>
      </c>
      <c r="H196" s="86" t="s">
        <v>43</v>
      </c>
      <c r="I196" s="86" t="s">
        <v>47</v>
      </c>
      <c r="J196" s="86" t="s">
        <v>50</v>
      </c>
      <c r="K196" s="86" t="s">
        <v>53</v>
      </c>
      <c r="L196" s="86" t="s">
        <v>56</v>
      </c>
      <c r="M196" s="86" t="s">
        <v>60</v>
      </c>
      <c r="N196" s="86" t="s">
        <v>37</v>
      </c>
      <c r="O196" s="87"/>
      <c r="P196" s="87"/>
      <c r="Q196" s="87"/>
      <c r="R196" s="87"/>
      <c r="S196" s="87"/>
      <c r="T196" s="87"/>
      <c r="U196" s="87"/>
      <c r="V196" s="87"/>
      <c r="W196" s="87"/>
    </row>
    <row r="197" spans="1:23" ht="13.2" x14ac:dyDescent="0.25">
      <c r="A197" s="59">
        <v>45</v>
      </c>
      <c r="B197" s="60" t="s">
        <v>321</v>
      </c>
      <c r="C197" s="9"/>
      <c r="D197" s="9" t="s">
        <v>41</v>
      </c>
      <c r="E197" s="59" t="s">
        <v>12</v>
      </c>
      <c r="F197" s="59"/>
      <c r="G197" s="65"/>
      <c r="H197" s="65"/>
      <c r="I197" s="65"/>
      <c r="J197" s="65"/>
      <c r="K197" s="65"/>
      <c r="L197" s="65"/>
      <c r="M197" s="65"/>
      <c r="N197" s="65"/>
      <c r="O197" s="87"/>
      <c r="P197" s="87"/>
      <c r="Q197" s="87"/>
      <c r="R197" s="87"/>
      <c r="S197" s="87"/>
      <c r="T197" s="87"/>
      <c r="U197" s="87"/>
      <c r="V197" s="87"/>
      <c r="W197" s="87"/>
    </row>
    <row r="198" spans="1:23" ht="13.2" x14ac:dyDescent="0.25">
      <c r="A198" s="59">
        <v>46</v>
      </c>
      <c r="B198" s="60" t="s">
        <v>324</v>
      </c>
      <c r="C198" s="9"/>
      <c r="D198" s="9" t="s">
        <v>41</v>
      </c>
      <c r="E198" s="59" t="s">
        <v>12</v>
      </c>
      <c r="F198" s="59"/>
      <c r="G198" s="65"/>
      <c r="H198" s="65"/>
      <c r="I198" s="65"/>
      <c r="J198" s="65"/>
      <c r="K198" s="65"/>
      <c r="L198" s="65"/>
      <c r="M198" s="65"/>
      <c r="N198" s="65"/>
      <c r="O198" s="87"/>
      <c r="P198" s="87"/>
      <c r="Q198" s="87"/>
      <c r="R198" s="87"/>
      <c r="S198" s="87"/>
      <c r="T198" s="87"/>
      <c r="U198" s="87"/>
      <c r="V198" s="87"/>
      <c r="W198" s="87"/>
    </row>
    <row r="199" spans="1:23" ht="13.2" x14ac:dyDescent="0.25">
      <c r="A199" s="59">
        <v>47</v>
      </c>
      <c r="B199" s="60" t="s">
        <v>327</v>
      </c>
      <c r="C199" s="9"/>
      <c r="D199" s="9" t="s">
        <v>41</v>
      </c>
      <c r="E199" s="59" t="s">
        <v>12</v>
      </c>
      <c r="F199" s="65"/>
      <c r="G199" s="65"/>
      <c r="H199" s="65"/>
      <c r="I199" s="59"/>
      <c r="J199" s="59"/>
      <c r="K199" s="59"/>
      <c r="L199" s="59"/>
      <c r="M199" s="65"/>
      <c r="N199" s="65"/>
      <c r="O199" s="87"/>
      <c r="P199" s="87"/>
      <c r="Q199" s="87"/>
      <c r="R199" s="87"/>
      <c r="S199" s="87"/>
      <c r="T199" s="87"/>
      <c r="U199" s="87"/>
      <c r="V199" s="87"/>
      <c r="W199" s="87"/>
    </row>
    <row r="200" spans="1:23" ht="13.2" x14ac:dyDescent="0.25">
      <c r="A200" s="59">
        <v>48</v>
      </c>
      <c r="B200" s="60" t="s">
        <v>330</v>
      </c>
      <c r="C200" s="9"/>
      <c r="D200" s="9" t="s">
        <v>41</v>
      </c>
      <c r="E200" s="59" t="s">
        <v>12</v>
      </c>
      <c r="F200" s="59"/>
      <c r="G200" s="65"/>
      <c r="H200" s="65"/>
      <c r="I200" s="65"/>
      <c r="J200" s="65"/>
      <c r="K200" s="65"/>
      <c r="L200" s="65"/>
      <c r="M200" s="65"/>
      <c r="N200" s="65"/>
      <c r="O200" s="87"/>
      <c r="P200" s="87"/>
      <c r="Q200" s="87"/>
      <c r="R200" s="87"/>
      <c r="S200" s="87"/>
      <c r="T200" s="87"/>
      <c r="U200" s="87"/>
      <c r="V200" s="87"/>
      <c r="W200" s="87"/>
    </row>
    <row r="201" spans="1:23" ht="13.2" x14ac:dyDescent="0.25">
      <c r="A201" s="59">
        <v>49</v>
      </c>
      <c r="B201" s="60" t="s">
        <v>333</v>
      </c>
      <c r="C201" s="9"/>
      <c r="D201" s="9" t="s">
        <v>41</v>
      </c>
      <c r="E201" s="59" t="s">
        <v>12</v>
      </c>
      <c r="F201" s="59"/>
      <c r="G201" s="65"/>
      <c r="H201" s="65"/>
      <c r="I201" s="65"/>
      <c r="J201" s="65"/>
      <c r="K201" s="65"/>
      <c r="L201" s="65"/>
      <c r="M201" s="65"/>
      <c r="N201" s="65"/>
      <c r="O201" s="87"/>
      <c r="P201" s="87"/>
      <c r="Q201" s="87"/>
      <c r="R201" s="87"/>
      <c r="S201" s="87"/>
      <c r="T201" s="87"/>
      <c r="U201" s="87"/>
      <c r="V201" s="87"/>
      <c r="W201" s="87"/>
    </row>
    <row r="202" spans="1:23" ht="13.2" x14ac:dyDescent="0.25">
      <c r="A202" s="59">
        <v>50</v>
      </c>
      <c r="B202" s="60" t="s">
        <v>336</v>
      </c>
      <c r="C202" s="9"/>
      <c r="D202" s="9" t="s">
        <v>41</v>
      </c>
      <c r="E202" s="59" t="s">
        <v>12</v>
      </c>
      <c r="F202" s="65"/>
      <c r="G202" s="65"/>
      <c r="H202" s="65"/>
      <c r="I202" s="65"/>
      <c r="J202" s="65"/>
      <c r="K202" s="59"/>
      <c r="L202" s="59"/>
      <c r="M202" s="65"/>
      <c r="N202" s="65"/>
      <c r="O202" s="87"/>
      <c r="P202" s="87"/>
      <c r="Q202" s="87"/>
      <c r="R202" s="87"/>
      <c r="S202" s="87"/>
      <c r="T202" s="87"/>
      <c r="U202" s="87"/>
      <c r="V202" s="87"/>
      <c r="W202" s="87"/>
    </row>
    <row r="203" spans="1:23" ht="13.2" x14ac:dyDescent="0.25">
      <c r="A203" s="61">
        <v>51</v>
      </c>
      <c r="B203" s="60" t="s">
        <v>339</v>
      </c>
      <c r="C203" s="9"/>
      <c r="D203" s="9" t="s">
        <v>41</v>
      </c>
      <c r="E203" s="59" t="s">
        <v>12</v>
      </c>
      <c r="F203" s="64"/>
      <c r="G203" s="64"/>
      <c r="H203" s="64"/>
      <c r="I203" s="64"/>
      <c r="J203" s="64"/>
      <c r="K203" s="64"/>
      <c r="L203" s="64"/>
      <c r="M203" s="64"/>
      <c r="N203" s="64"/>
      <c r="O203" s="87"/>
      <c r="P203" s="87"/>
      <c r="Q203" s="87"/>
      <c r="R203" s="87"/>
      <c r="S203" s="87"/>
      <c r="T203" s="87"/>
      <c r="U203" s="87"/>
      <c r="V203" s="87"/>
      <c r="W203" s="87"/>
    </row>
    <row r="204" spans="1:23" ht="13.2" x14ac:dyDescent="0.25">
      <c r="A204" s="59">
        <v>52</v>
      </c>
      <c r="B204" s="60" t="s">
        <v>342</v>
      </c>
      <c r="C204" s="9"/>
      <c r="D204" s="9" t="s">
        <v>10</v>
      </c>
      <c r="E204" s="59" t="s">
        <v>12</v>
      </c>
      <c r="F204" s="65"/>
      <c r="G204" s="65"/>
      <c r="H204" s="65"/>
      <c r="I204" s="65"/>
      <c r="J204" s="65"/>
      <c r="K204" s="65"/>
      <c r="L204" s="65"/>
      <c r="M204" s="65"/>
      <c r="N204" s="65"/>
      <c r="O204" s="87"/>
      <c r="P204" s="87"/>
      <c r="Q204" s="87"/>
      <c r="R204" s="87"/>
      <c r="S204" s="87"/>
      <c r="T204" s="87"/>
      <c r="U204" s="87"/>
      <c r="V204" s="87"/>
      <c r="W204" s="87"/>
    </row>
    <row r="205" spans="1:23" ht="13.2" x14ac:dyDescent="0.25">
      <c r="A205" s="59">
        <v>53</v>
      </c>
      <c r="B205" s="60" t="s">
        <v>345</v>
      </c>
      <c r="C205" s="9"/>
      <c r="D205" s="9" t="s">
        <v>10</v>
      </c>
      <c r="E205" s="59" t="s">
        <v>12</v>
      </c>
      <c r="F205" s="65"/>
      <c r="G205" s="65"/>
      <c r="H205" s="65"/>
      <c r="I205" s="65"/>
      <c r="J205" s="65"/>
      <c r="K205" s="65"/>
      <c r="L205" s="65"/>
      <c r="M205" s="65"/>
      <c r="N205" s="65"/>
      <c r="O205" s="87"/>
      <c r="P205" s="87"/>
      <c r="Q205" s="87"/>
      <c r="R205" s="87"/>
      <c r="S205" s="87"/>
      <c r="T205" s="87"/>
      <c r="U205" s="87"/>
      <c r="V205" s="87"/>
      <c r="W205" s="87"/>
    </row>
    <row r="206" spans="1:23" ht="13.2" x14ac:dyDescent="0.25">
      <c r="A206" s="59">
        <v>54</v>
      </c>
      <c r="B206" s="60" t="s">
        <v>348</v>
      </c>
      <c r="C206" s="9"/>
      <c r="D206" s="9" t="s">
        <v>10</v>
      </c>
      <c r="E206" s="59" t="s">
        <v>12</v>
      </c>
      <c r="F206" s="59"/>
      <c r="G206" s="65"/>
      <c r="H206" s="65"/>
      <c r="I206" s="65"/>
      <c r="J206" s="65"/>
      <c r="K206" s="65"/>
      <c r="L206" s="65"/>
      <c r="M206" s="65"/>
      <c r="N206" s="65"/>
      <c r="O206" s="87"/>
      <c r="P206" s="87"/>
      <c r="Q206" s="87"/>
      <c r="R206" s="87"/>
      <c r="S206" s="87"/>
      <c r="T206" s="87"/>
      <c r="U206" s="87"/>
      <c r="V206" s="87"/>
      <c r="W206" s="87"/>
    </row>
    <row r="207" spans="1:23" ht="13.2" x14ac:dyDescent="0.25">
      <c r="A207" s="59">
        <v>55</v>
      </c>
      <c r="B207" s="60" t="s">
        <v>351</v>
      </c>
      <c r="C207" s="9"/>
      <c r="D207" s="9" t="s">
        <v>10</v>
      </c>
      <c r="E207" s="59" t="s">
        <v>12</v>
      </c>
      <c r="F207" s="65"/>
      <c r="G207" s="65"/>
      <c r="H207" s="65"/>
      <c r="I207" s="65"/>
      <c r="J207" s="65"/>
      <c r="K207" s="65"/>
      <c r="L207" s="65"/>
      <c r="M207" s="65"/>
      <c r="N207" s="65"/>
      <c r="O207" s="87"/>
      <c r="P207" s="87"/>
      <c r="Q207" s="87"/>
      <c r="R207" s="87"/>
      <c r="S207" s="87"/>
      <c r="T207" s="87"/>
      <c r="U207" s="87"/>
      <c r="V207" s="87"/>
      <c r="W207" s="87"/>
    </row>
    <row r="208" spans="1:23" ht="13.2" x14ac:dyDescent="0.25">
      <c r="A208" s="59">
        <v>56</v>
      </c>
      <c r="B208" s="60" t="s">
        <v>354</v>
      </c>
      <c r="C208" s="9"/>
      <c r="D208" s="9" t="s">
        <v>93</v>
      </c>
      <c r="E208" s="59" t="s">
        <v>12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87"/>
      <c r="P208" s="87"/>
      <c r="Q208" s="87"/>
      <c r="R208" s="87"/>
      <c r="S208" s="87"/>
      <c r="T208" s="87"/>
      <c r="U208" s="87"/>
      <c r="V208" s="87"/>
      <c r="W208" s="87"/>
    </row>
    <row r="209" spans="1:23" ht="13.2" x14ac:dyDescent="0.25">
      <c r="A209" s="59">
        <v>57</v>
      </c>
      <c r="B209" s="60" t="s">
        <v>361</v>
      </c>
      <c r="C209" s="9"/>
      <c r="D209" s="9" t="s">
        <v>93</v>
      </c>
      <c r="E209" s="59" t="s">
        <v>12</v>
      </c>
      <c r="F209" s="65"/>
      <c r="G209" s="65"/>
      <c r="H209" s="65"/>
      <c r="I209" s="65"/>
      <c r="J209" s="65"/>
      <c r="K209" s="65"/>
      <c r="L209" s="65"/>
      <c r="M209" s="65"/>
      <c r="N209" s="65"/>
      <c r="O209" s="87"/>
      <c r="P209" s="87"/>
      <c r="Q209" s="87"/>
      <c r="R209" s="87"/>
      <c r="S209" s="87"/>
      <c r="T209" s="87"/>
      <c r="U209" s="87"/>
      <c r="V209" s="87"/>
      <c r="W209" s="87"/>
    </row>
    <row r="210" spans="1:23" ht="13.2" x14ac:dyDescent="0.25">
      <c r="A210" s="59">
        <v>58</v>
      </c>
      <c r="B210" s="60" t="s">
        <v>368</v>
      </c>
      <c r="C210" s="9"/>
      <c r="D210" s="9" t="s">
        <v>93</v>
      </c>
      <c r="E210" s="59" t="s">
        <v>12</v>
      </c>
      <c r="F210" s="65"/>
      <c r="G210" s="65"/>
      <c r="H210" s="65"/>
      <c r="I210" s="65"/>
      <c r="J210" s="65"/>
      <c r="K210" s="65"/>
      <c r="L210" s="65"/>
      <c r="M210" s="65"/>
      <c r="N210" s="65"/>
      <c r="O210" s="87"/>
      <c r="P210" s="87"/>
      <c r="Q210" s="87"/>
      <c r="R210" s="87"/>
      <c r="S210" s="87"/>
      <c r="T210" s="87"/>
      <c r="U210" s="87"/>
      <c r="V210" s="87"/>
      <c r="W210" s="87"/>
    </row>
    <row r="211" spans="1:23" ht="13.2" x14ac:dyDescent="0.25">
      <c r="A211" s="59">
        <v>59</v>
      </c>
      <c r="B211" s="60" t="s">
        <v>369</v>
      </c>
      <c r="C211" s="9"/>
      <c r="D211" s="9" t="s">
        <v>93</v>
      </c>
      <c r="E211" s="59" t="s">
        <v>12</v>
      </c>
      <c r="F211" s="65"/>
      <c r="G211" s="65"/>
      <c r="H211" s="65"/>
      <c r="I211" s="65"/>
      <c r="J211" s="65"/>
      <c r="K211" s="65"/>
      <c r="L211" s="65"/>
      <c r="M211" s="65"/>
      <c r="N211" s="65"/>
      <c r="O211" s="87"/>
      <c r="P211" s="87"/>
      <c r="Q211" s="87"/>
      <c r="R211" s="87"/>
      <c r="S211" s="87"/>
      <c r="T211" s="87"/>
      <c r="U211" s="87"/>
      <c r="V211" s="87"/>
      <c r="W211" s="87"/>
    </row>
    <row r="212" spans="1:23" ht="13.2" x14ac:dyDescent="0.25">
      <c r="A212" s="59">
        <v>60</v>
      </c>
      <c r="B212" s="60" t="s">
        <v>373</v>
      </c>
      <c r="C212" s="9"/>
      <c r="D212" s="9" t="s">
        <v>111</v>
      </c>
      <c r="E212" s="59" t="s">
        <v>12</v>
      </c>
      <c r="F212" s="65"/>
      <c r="G212" s="65"/>
      <c r="H212" s="65"/>
      <c r="I212" s="65"/>
      <c r="J212" s="65"/>
      <c r="K212" s="65"/>
      <c r="L212" s="65"/>
      <c r="M212" s="65"/>
      <c r="N212" s="65"/>
      <c r="O212" s="87"/>
      <c r="P212" s="87"/>
      <c r="Q212" s="87"/>
      <c r="R212" s="87"/>
      <c r="S212" s="87"/>
      <c r="T212" s="87"/>
      <c r="U212" s="87"/>
      <c r="V212" s="87"/>
      <c r="W212" s="87"/>
    </row>
    <row r="213" spans="1:23" ht="13.2" x14ac:dyDescent="0.25">
      <c r="A213" s="59">
        <v>61</v>
      </c>
      <c r="B213" s="60" t="s">
        <v>376</v>
      </c>
      <c r="C213" s="9"/>
      <c r="D213" s="9" t="s">
        <v>111</v>
      </c>
      <c r="E213" s="59" t="s">
        <v>12</v>
      </c>
      <c r="F213" s="65"/>
      <c r="G213" s="65"/>
      <c r="H213" s="65"/>
      <c r="I213" s="65"/>
      <c r="J213" s="65"/>
      <c r="K213" s="65"/>
      <c r="L213" s="65"/>
      <c r="M213" s="65"/>
      <c r="N213" s="65"/>
      <c r="O213" s="87"/>
      <c r="P213" s="87"/>
      <c r="Q213" s="87"/>
      <c r="R213" s="87"/>
      <c r="S213" s="87"/>
      <c r="T213" s="87"/>
      <c r="U213" s="87"/>
      <c r="V213" s="87"/>
      <c r="W213" s="87"/>
    </row>
    <row r="214" spans="1:23" ht="13.2" x14ac:dyDescent="0.25">
      <c r="A214" s="59">
        <v>62</v>
      </c>
      <c r="B214" s="60" t="s">
        <v>381</v>
      </c>
      <c r="C214" s="9"/>
      <c r="D214" s="9" t="s">
        <v>111</v>
      </c>
      <c r="E214" s="59" t="s">
        <v>12</v>
      </c>
      <c r="F214" s="65"/>
      <c r="G214" s="65"/>
      <c r="H214" s="65"/>
      <c r="I214" s="65"/>
      <c r="J214" s="65"/>
      <c r="K214" s="65"/>
      <c r="L214" s="65"/>
      <c r="M214" s="65"/>
      <c r="N214" s="65"/>
      <c r="O214" s="87"/>
      <c r="P214" s="87"/>
      <c r="Q214" s="87"/>
      <c r="R214" s="87"/>
      <c r="S214" s="87"/>
      <c r="T214" s="87"/>
      <c r="U214" s="87"/>
      <c r="V214" s="87"/>
      <c r="W214" s="87"/>
    </row>
    <row r="215" spans="1:23" ht="13.2" x14ac:dyDescent="0.25">
      <c r="A215" s="59">
        <v>63</v>
      </c>
      <c r="B215" s="60" t="s">
        <v>391</v>
      </c>
      <c r="C215" s="9"/>
      <c r="D215" s="9" t="s">
        <v>111</v>
      </c>
      <c r="E215" s="59" t="s">
        <v>12</v>
      </c>
      <c r="F215" s="65"/>
      <c r="G215" s="65"/>
      <c r="H215" s="65"/>
      <c r="I215" s="65"/>
      <c r="J215" s="65"/>
      <c r="K215" s="65"/>
      <c r="L215" s="65"/>
      <c r="M215" s="65"/>
      <c r="N215" s="65"/>
      <c r="O215" s="87"/>
      <c r="P215" s="87"/>
      <c r="Q215" s="87"/>
      <c r="R215" s="87"/>
      <c r="S215" s="87"/>
      <c r="T215" s="87"/>
      <c r="U215" s="87"/>
      <c r="V215" s="87"/>
      <c r="W215" s="87"/>
    </row>
    <row r="216" spans="1:23" ht="13.2" x14ac:dyDescent="0.25">
      <c r="A216" s="61">
        <v>64</v>
      </c>
      <c r="B216" s="60" t="s">
        <v>396</v>
      </c>
      <c r="C216" s="9"/>
      <c r="D216" s="9" t="s">
        <v>111</v>
      </c>
      <c r="E216" s="59" t="s">
        <v>12</v>
      </c>
      <c r="F216" s="61"/>
      <c r="G216" s="64"/>
      <c r="H216" s="64"/>
      <c r="I216" s="64"/>
      <c r="J216" s="64"/>
      <c r="K216" s="64"/>
      <c r="L216" s="64"/>
      <c r="M216" s="64"/>
      <c r="N216" s="64"/>
      <c r="O216" s="87"/>
      <c r="P216" s="87"/>
      <c r="Q216" s="87"/>
      <c r="R216" s="87"/>
      <c r="S216" s="87"/>
      <c r="T216" s="87"/>
      <c r="U216" s="87"/>
      <c r="V216" s="87"/>
      <c r="W216" s="87"/>
    </row>
    <row r="217" spans="1:23" ht="13.2" x14ac:dyDescent="0.25">
      <c r="A217" s="61">
        <v>65</v>
      </c>
      <c r="B217" s="60" t="s">
        <v>402</v>
      </c>
      <c r="C217" s="9"/>
      <c r="D217" s="9" t="s">
        <v>111</v>
      </c>
      <c r="E217" s="59" t="s">
        <v>12</v>
      </c>
      <c r="F217" s="61"/>
      <c r="G217" s="64"/>
      <c r="H217" s="64"/>
      <c r="I217" s="64"/>
      <c r="J217" s="64"/>
      <c r="K217" s="64"/>
      <c r="L217" s="64"/>
      <c r="M217" s="64"/>
      <c r="N217" s="64"/>
      <c r="O217" s="87"/>
      <c r="P217" s="87"/>
      <c r="Q217" s="87"/>
      <c r="R217" s="87"/>
      <c r="S217" s="87"/>
      <c r="T217" s="87"/>
      <c r="U217" s="87"/>
      <c r="V217" s="87"/>
      <c r="W217" s="87"/>
    </row>
    <row r="218" spans="1:23" ht="13.2" x14ac:dyDescent="0.25">
      <c r="A218" s="59">
        <v>66</v>
      </c>
      <c r="B218" s="60" t="s">
        <v>408</v>
      </c>
      <c r="C218" s="9"/>
      <c r="D218" s="9" t="s">
        <v>73</v>
      </c>
      <c r="E218" s="59" t="s">
        <v>12</v>
      </c>
      <c r="F218" s="65"/>
      <c r="G218" s="65"/>
      <c r="H218" s="65"/>
      <c r="I218" s="65"/>
      <c r="J218" s="65"/>
      <c r="K218" s="65"/>
      <c r="L218" s="65"/>
      <c r="M218" s="65"/>
      <c r="N218" s="65"/>
      <c r="O218" s="87"/>
      <c r="P218" s="87"/>
      <c r="Q218" s="87"/>
      <c r="R218" s="87"/>
      <c r="S218" s="87"/>
      <c r="T218" s="87"/>
      <c r="U218" s="87"/>
      <c r="V218" s="87"/>
      <c r="W218" s="87"/>
    </row>
    <row r="219" spans="1:23" ht="13.2" x14ac:dyDescent="0.25">
      <c r="A219" s="59">
        <v>67</v>
      </c>
      <c r="B219" s="60" t="s">
        <v>413</v>
      </c>
      <c r="C219" s="9"/>
      <c r="D219" s="9" t="s">
        <v>73</v>
      </c>
      <c r="E219" s="59" t="s">
        <v>12</v>
      </c>
      <c r="F219" s="65"/>
      <c r="G219" s="65"/>
      <c r="H219" s="65"/>
      <c r="I219" s="65"/>
      <c r="J219" s="65"/>
      <c r="K219" s="65"/>
      <c r="L219" s="65"/>
      <c r="M219" s="65"/>
      <c r="N219" s="65"/>
      <c r="O219" s="87"/>
      <c r="P219" s="87"/>
      <c r="Q219" s="87"/>
      <c r="R219" s="87"/>
      <c r="S219" s="87"/>
      <c r="T219" s="87"/>
      <c r="U219" s="87"/>
      <c r="V219" s="87"/>
      <c r="W219" s="87"/>
    </row>
    <row r="220" spans="1:23" ht="13.2" x14ac:dyDescent="0.25">
      <c r="A220" s="59">
        <v>68</v>
      </c>
      <c r="B220" s="60" t="s">
        <v>416</v>
      </c>
      <c r="C220" s="9"/>
      <c r="D220" s="9" t="s">
        <v>73</v>
      </c>
      <c r="E220" s="59" t="s">
        <v>12</v>
      </c>
      <c r="F220" s="65"/>
      <c r="G220" s="65"/>
      <c r="H220" s="65"/>
      <c r="I220" s="65"/>
      <c r="J220" s="65"/>
      <c r="K220" s="65"/>
      <c r="L220" s="65"/>
      <c r="M220" s="65"/>
      <c r="N220" s="65"/>
      <c r="O220" s="87"/>
      <c r="P220" s="87"/>
      <c r="Q220" s="87"/>
      <c r="R220" s="87"/>
      <c r="S220" s="87"/>
      <c r="T220" s="87"/>
      <c r="U220" s="87"/>
      <c r="V220" s="87"/>
      <c r="W220" s="87"/>
    </row>
    <row r="221" spans="1:23" ht="13.2" x14ac:dyDescent="0.25">
      <c r="A221" s="59">
        <v>69</v>
      </c>
      <c r="B221" s="60" t="s">
        <v>421</v>
      </c>
      <c r="C221" s="9"/>
      <c r="D221" s="9" t="s">
        <v>73</v>
      </c>
      <c r="E221" s="59" t="s">
        <v>12</v>
      </c>
      <c r="F221" s="65"/>
      <c r="G221" s="65"/>
      <c r="H221" s="65"/>
      <c r="I221" s="65"/>
      <c r="J221" s="65"/>
      <c r="K221" s="65"/>
      <c r="L221" s="65"/>
      <c r="M221" s="65"/>
      <c r="N221" s="65"/>
      <c r="O221" s="87"/>
      <c r="P221" s="87"/>
      <c r="Q221" s="87"/>
      <c r="R221" s="87"/>
      <c r="S221" s="87"/>
      <c r="T221" s="87"/>
      <c r="U221" s="87"/>
      <c r="V221" s="87"/>
      <c r="W221" s="87"/>
    </row>
    <row r="222" spans="1:23" ht="13.2" x14ac:dyDescent="0.25">
      <c r="A222" s="59">
        <v>70</v>
      </c>
      <c r="B222" s="60" t="s">
        <v>429</v>
      </c>
      <c r="C222" s="9"/>
      <c r="D222" s="9" t="s">
        <v>73</v>
      </c>
      <c r="E222" s="59" t="s">
        <v>12</v>
      </c>
      <c r="F222" s="65"/>
      <c r="G222" s="65"/>
      <c r="H222" s="65"/>
      <c r="I222" s="65"/>
      <c r="J222" s="65"/>
      <c r="K222" s="65"/>
      <c r="L222" s="65"/>
      <c r="M222" s="65"/>
      <c r="N222" s="65"/>
      <c r="O222" s="87"/>
      <c r="P222" s="87"/>
      <c r="Q222" s="87"/>
      <c r="R222" s="87"/>
      <c r="S222" s="87"/>
      <c r="T222" s="87"/>
      <c r="U222" s="87"/>
      <c r="V222" s="87"/>
      <c r="W222" s="87"/>
    </row>
    <row r="223" spans="1:23" ht="13.2" x14ac:dyDescent="0.25">
      <c r="A223" s="59">
        <v>71</v>
      </c>
      <c r="B223" s="60" t="s">
        <v>433</v>
      </c>
      <c r="C223" s="9"/>
      <c r="D223" s="9" t="s">
        <v>73</v>
      </c>
      <c r="E223" s="59" t="s">
        <v>12</v>
      </c>
      <c r="F223" s="65"/>
      <c r="G223" s="65"/>
      <c r="H223" s="65"/>
      <c r="I223" s="65"/>
      <c r="J223" s="65"/>
      <c r="K223" s="65"/>
      <c r="L223" s="65"/>
      <c r="M223" s="65"/>
      <c r="N223" s="65"/>
      <c r="O223" s="87"/>
      <c r="P223" s="87"/>
      <c r="Q223" s="87"/>
      <c r="R223" s="87"/>
      <c r="S223" s="87"/>
      <c r="T223" s="87"/>
      <c r="U223" s="87"/>
      <c r="V223" s="87"/>
      <c r="W223" s="87"/>
    </row>
    <row r="224" spans="1:23" ht="13.2" x14ac:dyDescent="0.25">
      <c r="A224" s="59">
        <v>72</v>
      </c>
      <c r="B224" s="60" t="s">
        <v>434</v>
      </c>
      <c r="C224" s="9"/>
      <c r="D224" s="9" t="s">
        <v>73</v>
      </c>
      <c r="E224" s="59" t="s">
        <v>12</v>
      </c>
      <c r="F224" s="59"/>
      <c r="G224" s="65"/>
      <c r="H224" s="65"/>
      <c r="I224" s="65"/>
      <c r="J224" s="65"/>
      <c r="K224" s="65"/>
      <c r="L224" s="65"/>
      <c r="M224" s="65"/>
      <c r="N224" s="65"/>
      <c r="O224" s="87"/>
      <c r="P224" s="87"/>
      <c r="Q224" s="87"/>
      <c r="R224" s="87"/>
      <c r="S224" s="87"/>
      <c r="T224" s="87"/>
      <c r="U224" s="87"/>
      <c r="V224" s="87"/>
      <c r="W224" s="87"/>
    </row>
    <row r="225" spans="1:23" ht="13.2" x14ac:dyDescent="0.25">
      <c r="A225" s="59">
        <v>73</v>
      </c>
      <c r="B225" s="60" t="s">
        <v>439</v>
      </c>
      <c r="C225" s="9"/>
      <c r="D225" s="9" t="s">
        <v>73</v>
      </c>
      <c r="E225" s="59" t="s">
        <v>12</v>
      </c>
      <c r="F225" s="59"/>
      <c r="G225" s="65"/>
      <c r="H225" s="65"/>
      <c r="I225" s="65"/>
      <c r="J225" s="65"/>
      <c r="K225" s="65"/>
      <c r="L225" s="65"/>
      <c r="M225" s="65"/>
      <c r="N225" s="65"/>
      <c r="O225" s="87"/>
      <c r="P225" s="87"/>
      <c r="Q225" s="87"/>
      <c r="R225" s="87"/>
      <c r="S225" s="87"/>
      <c r="T225" s="87"/>
      <c r="U225" s="87"/>
      <c r="V225" s="87"/>
      <c r="W225" s="87"/>
    </row>
    <row r="226" spans="1:23" ht="13.2" x14ac:dyDescent="0.25">
      <c r="A226" s="59">
        <v>74</v>
      </c>
      <c r="B226" s="60" t="s">
        <v>444</v>
      </c>
      <c r="C226" s="9"/>
      <c r="D226" s="9" t="s">
        <v>73</v>
      </c>
      <c r="E226" s="59" t="s">
        <v>12</v>
      </c>
      <c r="F226" s="59"/>
      <c r="G226" s="65"/>
      <c r="H226" s="65"/>
      <c r="I226" s="65"/>
      <c r="J226" s="65"/>
      <c r="K226" s="65"/>
      <c r="L226" s="65"/>
      <c r="M226" s="65"/>
      <c r="N226" s="65"/>
      <c r="O226" s="87"/>
      <c r="P226" s="87"/>
      <c r="Q226" s="87"/>
      <c r="R226" s="87"/>
      <c r="S226" s="87"/>
      <c r="T226" s="87"/>
      <c r="U226" s="87"/>
      <c r="V226" s="87"/>
      <c r="W226" s="87"/>
    </row>
    <row r="227" spans="1:23" ht="13.2" x14ac:dyDescent="0.25">
      <c r="A227" s="59">
        <v>75</v>
      </c>
      <c r="B227" s="60" t="s">
        <v>448</v>
      </c>
      <c r="C227" s="9"/>
      <c r="D227" s="9" t="s">
        <v>73</v>
      </c>
      <c r="E227" s="59" t="s">
        <v>12</v>
      </c>
      <c r="F227" s="59"/>
      <c r="G227" s="65"/>
      <c r="H227" s="65"/>
      <c r="I227" s="65"/>
      <c r="J227" s="65"/>
      <c r="K227" s="65"/>
      <c r="L227" s="65"/>
      <c r="M227" s="65"/>
      <c r="N227" s="65"/>
      <c r="O227" s="87"/>
      <c r="P227" s="87"/>
      <c r="Q227" s="87"/>
      <c r="R227" s="87"/>
      <c r="S227" s="87"/>
      <c r="T227" s="87"/>
      <c r="U227" s="87"/>
      <c r="V227" s="87"/>
      <c r="W227" s="87"/>
    </row>
    <row r="228" spans="1:23" ht="13.2" x14ac:dyDescent="0.25">
      <c r="A228" s="59">
        <v>76</v>
      </c>
      <c r="B228" s="60" t="s">
        <v>450</v>
      </c>
      <c r="C228" s="9"/>
      <c r="D228" s="9" t="s">
        <v>61</v>
      </c>
      <c r="E228" s="59" t="s">
        <v>12</v>
      </c>
      <c r="F228" s="65"/>
      <c r="G228" s="65"/>
      <c r="H228" s="65"/>
      <c r="I228" s="59"/>
      <c r="J228" s="59"/>
      <c r="K228" s="59"/>
      <c r="L228" s="65"/>
      <c r="M228" s="65"/>
      <c r="N228" s="65"/>
      <c r="O228" s="87"/>
      <c r="P228" s="87"/>
      <c r="Q228" s="87"/>
      <c r="R228" s="87"/>
      <c r="S228" s="87"/>
      <c r="T228" s="87"/>
      <c r="U228" s="87"/>
      <c r="V228" s="87"/>
      <c r="W228" s="87"/>
    </row>
    <row r="229" spans="1:23" ht="13.2" x14ac:dyDescent="0.25">
      <c r="A229" s="59" t="s">
        <v>458</v>
      </c>
      <c r="B229" s="60" t="s">
        <v>459</v>
      </c>
      <c r="C229" s="9"/>
      <c r="D229" s="9" t="s">
        <v>61</v>
      </c>
      <c r="E229" s="59" t="s">
        <v>12</v>
      </c>
      <c r="F229" s="65"/>
      <c r="G229" s="65"/>
      <c r="H229" s="65"/>
      <c r="I229" s="59"/>
      <c r="J229" s="59"/>
      <c r="K229" s="59"/>
      <c r="L229" s="65"/>
      <c r="M229" s="65"/>
      <c r="N229" s="65"/>
      <c r="O229" s="87"/>
      <c r="P229" s="87"/>
      <c r="Q229" s="87"/>
      <c r="R229" s="87"/>
      <c r="S229" s="87"/>
      <c r="T229" s="87"/>
      <c r="U229" s="87"/>
      <c r="V229" s="87"/>
      <c r="W229" s="87"/>
    </row>
    <row r="230" spans="1:23" ht="13.2" x14ac:dyDescent="0.25">
      <c r="A230" s="59">
        <v>77</v>
      </c>
      <c r="B230" s="60" t="s">
        <v>462</v>
      </c>
      <c r="C230" s="9"/>
      <c r="D230" s="9" t="s">
        <v>61</v>
      </c>
      <c r="E230" s="59" t="s">
        <v>12</v>
      </c>
      <c r="F230" s="64"/>
      <c r="G230" s="64"/>
      <c r="H230" s="34"/>
      <c r="I230" s="64"/>
      <c r="J230" s="64"/>
      <c r="K230" s="64"/>
      <c r="L230" s="34"/>
      <c r="M230" s="64"/>
      <c r="N230" s="64"/>
      <c r="O230" s="87"/>
      <c r="P230" s="87"/>
      <c r="Q230" s="87"/>
      <c r="R230" s="87"/>
      <c r="S230" s="87"/>
      <c r="T230" s="87"/>
      <c r="U230" s="87"/>
      <c r="V230" s="87"/>
      <c r="W230" s="87"/>
    </row>
    <row r="231" spans="1:23" ht="13.2" x14ac:dyDescent="0.25">
      <c r="A231" s="59">
        <v>78</v>
      </c>
      <c r="B231" s="60" t="s">
        <v>463</v>
      </c>
      <c r="C231" s="9"/>
      <c r="D231" s="9" t="s">
        <v>18</v>
      </c>
      <c r="E231" s="59" t="s">
        <v>12</v>
      </c>
      <c r="F231" s="65"/>
      <c r="G231" s="65"/>
      <c r="H231" s="65"/>
      <c r="I231" s="65"/>
      <c r="J231" s="65"/>
      <c r="K231" s="65"/>
      <c r="L231" s="65"/>
      <c r="M231" s="65"/>
      <c r="N231" s="65"/>
      <c r="O231" s="87"/>
      <c r="P231" s="87"/>
      <c r="Q231" s="87"/>
      <c r="R231" s="87"/>
      <c r="S231" s="87"/>
      <c r="T231" s="87"/>
      <c r="U231" s="87"/>
      <c r="V231" s="87"/>
      <c r="W231" s="87"/>
    </row>
    <row r="232" spans="1:23" ht="13.2" x14ac:dyDescent="0.25">
      <c r="A232" s="59">
        <v>79</v>
      </c>
      <c r="B232" s="60" t="s">
        <v>468</v>
      </c>
      <c r="C232" s="9"/>
      <c r="D232" s="9" t="s">
        <v>18</v>
      </c>
      <c r="E232" s="59" t="s">
        <v>12</v>
      </c>
      <c r="F232" s="65"/>
      <c r="G232" s="65"/>
      <c r="H232" s="65"/>
      <c r="I232" s="65"/>
      <c r="J232" s="65"/>
      <c r="K232" s="65"/>
      <c r="L232" s="65"/>
      <c r="M232" s="65"/>
      <c r="N232" s="65"/>
      <c r="O232" s="87"/>
      <c r="P232" s="87"/>
      <c r="Q232" s="87"/>
      <c r="R232" s="87"/>
      <c r="S232" s="87"/>
      <c r="T232" s="87"/>
      <c r="U232" s="87"/>
      <c r="V232" s="87"/>
      <c r="W232" s="87"/>
    </row>
    <row r="233" spans="1:23" ht="13.2" x14ac:dyDescent="0.25">
      <c r="A233" s="59">
        <v>80</v>
      </c>
      <c r="B233" s="60" t="s">
        <v>481</v>
      </c>
      <c r="C233" s="9"/>
      <c r="D233" s="9" t="s">
        <v>76</v>
      </c>
      <c r="E233" s="59" t="s">
        <v>12</v>
      </c>
      <c r="F233" s="65"/>
      <c r="G233" s="65"/>
      <c r="H233" s="65"/>
      <c r="I233" s="65"/>
      <c r="J233" s="65"/>
      <c r="K233" s="65"/>
      <c r="L233" s="65"/>
      <c r="M233" s="65"/>
      <c r="N233" s="65"/>
      <c r="O233" s="87"/>
      <c r="P233" s="87"/>
      <c r="Q233" s="87"/>
      <c r="R233" s="87"/>
      <c r="S233" s="87"/>
      <c r="T233" s="87"/>
      <c r="U233" s="87"/>
      <c r="V233" s="87"/>
      <c r="W233" s="87"/>
    </row>
    <row r="234" spans="1:23" ht="13.2" x14ac:dyDescent="0.25">
      <c r="A234" s="59">
        <v>81</v>
      </c>
      <c r="B234" s="60" t="s">
        <v>493</v>
      </c>
      <c r="C234" s="9"/>
      <c r="D234" s="9" t="s">
        <v>76</v>
      </c>
      <c r="E234" s="59" t="s">
        <v>12</v>
      </c>
      <c r="F234" s="65"/>
      <c r="G234" s="65"/>
      <c r="H234" s="65"/>
      <c r="I234" s="65"/>
      <c r="J234" s="65"/>
      <c r="K234" s="65"/>
      <c r="L234" s="65"/>
      <c r="M234" s="65"/>
      <c r="N234" s="65"/>
      <c r="O234" s="87"/>
      <c r="P234" s="87"/>
      <c r="Q234" s="87"/>
      <c r="R234" s="87"/>
      <c r="S234" s="87"/>
      <c r="T234" s="87"/>
      <c r="U234" s="87"/>
      <c r="V234" s="87"/>
      <c r="W234" s="87"/>
    </row>
    <row r="235" spans="1:23" ht="13.2" x14ac:dyDescent="0.25">
      <c r="A235" s="59">
        <v>82</v>
      </c>
      <c r="B235" s="60" t="s">
        <v>502</v>
      </c>
      <c r="C235" s="9"/>
      <c r="D235" s="9" t="s">
        <v>76</v>
      </c>
      <c r="E235" s="59" t="s">
        <v>12</v>
      </c>
      <c r="F235" s="65"/>
      <c r="G235" s="65"/>
      <c r="H235" s="65"/>
      <c r="I235" s="65"/>
      <c r="J235" s="65"/>
      <c r="K235" s="65"/>
      <c r="L235" s="65"/>
      <c r="M235" s="65"/>
      <c r="N235" s="65"/>
      <c r="O235" s="87"/>
      <c r="P235" s="87"/>
      <c r="Q235" s="87"/>
      <c r="R235" s="87"/>
      <c r="S235" s="87"/>
      <c r="T235" s="87"/>
      <c r="U235" s="87"/>
      <c r="V235" s="87"/>
      <c r="W235" s="87"/>
    </row>
    <row r="236" spans="1:23" ht="13.2" x14ac:dyDescent="0.25">
      <c r="A236" s="59">
        <v>83</v>
      </c>
      <c r="B236" s="60" t="s">
        <v>515</v>
      </c>
      <c r="C236" s="9"/>
      <c r="D236" s="9" t="s">
        <v>112</v>
      </c>
      <c r="E236" s="59" t="s">
        <v>12</v>
      </c>
      <c r="F236" s="65"/>
      <c r="G236" s="65"/>
      <c r="H236" s="65"/>
      <c r="I236" s="65"/>
      <c r="J236" s="59"/>
      <c r="K236" s="59"/>
      <c r="L236" s="59"/>
      <c r="M236" s="59"/>
      <c r="N236" s="65"/>
      <c r="O236" s="87"/>
      <c r="P236" s="87"/>
      <c r="Q236" s="87"/>
      <c r="R236" s="87"/>
      <c r="S236" s="87"/>
      <c r="T236" s="87"/>
      <c r="U236" s="87"/>
      <c r="V236" s="87"/>
      <c r="W236" s="87"/>
    </row>
    <row r="237" spans="1:23" ht="13.2" x14ac:dyDescent="0.25">
      <c r="A237" s="59">
        <v>84</v>
      </c>
      <c r="B237" s="60" t="s">
        <v>526</v>
      </c>
      <c r="C237" s="9"/>
      <c r="D237" s="9" t="s">
        <v>112</v>
      </c>
      <c r="E237" s="59" t="s">
        <v>12</v>
      </c>
      <c r="F237" s="59"/>
      <c r="G237" s="65"/>
      <c r="H237" s="65"/>
      <c r="I237" s="65"/>
      <c r="J237" s="65"/>
      <c r="K237" s="65"/>
      <c r="L237" s="59"/>
      <c r="M237" s="65"/>
      <c r="N237" s="65"/>
      <c r="O237" s="87"/>
      <c r="P237" s="87"/>
      <c r="Q237" s="87"/>
      <c r="R237" s="87"/>
      <c r="S237" s="87"/>
      <c r="T237" s="87"/>
      <c r="U237" s="87"/>
      <c r="V237" s="87"/>
      <c r="W237" s="87"/>
    </row>
    <row r="238" spans="1:23" ht="13.2" x14ac:dyDescent="0.25">
      <c r="A238" s="59">
        <v>85</v>
      </c>
      <c r="B238" s="60" t="s">
        <v>535</v>
      </c>
      <c r="C238" s="9"/>
      <c r="D238" s="9" t="s">
        <v>30</v>
      </c>
      <c r="E238" s="59" t="s">
        <v>12</v>
      </c>
      <c r="F238" s="59"/>
      <c r="G238" s="65"/>
      <c r="H238" s="65"/>
      <c r="I238" s="65"/>
      <c r="J238" s="65"/>
      <c r="K238" s="65"/>
      <c r="L238" s="65"/>
      <c r="M238" s="65"/>
      <c r="N238" s="65"/>
      <c r="O238" s="87"/>
      <c r="P238" s="87"/>
      <c r="Q238" s="87"/>
      <c r="R238" s="87"/>
      <c r="S238" s="87"/>
      <c r="T238" s="87"/>
      <c r="U238" s="87"/>
      <c r="V238" s="87"/>
      <c r="W238" s="87"/>
    </row>
    <row r="239" spans="1:23" ht="13.2" x14ac:dyDescent="0.25">
      <c r="A239" s="59" t="s">
        <v>550</v>
      </c>
      <c r="B239" s="60" t="s">
        <v>551</v>
      </c>
      <c r="C239" s="9"/>
      <c r="D239" s="9" t="s">
        <v>30</v>
      </c>
      <c r="E239" s="59" t="s">
        <v>12</v>
      </c>
      <c r="F239" s="59"/>
      <c r="G239" s="65"/>
      <c r="H239" s="65"/>
      <c r="I239" s="65"/>
      <c r="J239" s="65"/>
      <c r="K239" s="65"/>
      <c r="L239" s="65"/>
      <c r="M239" s="65"/>
      <c r="N239" s="65"/>
      <c r="O239" s="87"/>
      <c r="P239" s="87"/>
      <c r="Q239" s="87"/>
      <c r="R239" s="87"/>
      <c r="S239" s="87"/>
      <c r="T239" s="87"/>
      <c r="U239" s="87"/>
      <c r="V239" s="87"/>
      <c r="W239" s="87"/>
    </row>
    <row r="240" spans="1:23" ht="13.2" x14ac:dyDescent="0.25">
      <c r="A240" s="59">
        <v>86</v>
      </c>
      <c r="B240" s="60" t="s">
        <v>563</v>
      </c>
      <c r="C240" s="9"/>
      <c r="D240" s="9" t="s">
        <v>30</v>
      </c>
      <c r="E240" s="59" t="s">
        <v>12</v>
      </c>
      <c r="F240" s="59"/>
      <c r="G240" s="65"/>
      <c r="H240" s="65"/>
      <c r="I240" s="65"/>
      <c r="J240" s="65"/>
      <c r="K240" s="65"/>
      <c r="L240" s="65"/>
      <c r="M240" s="65"/>
      <c r="N240" s="65"/>
      <c r="O240" s="87"/>
      <c r="P240" s="87"/>
      <c r="Q240" s="87"/>
      <c r="R240" s="87"/>
      <c r="S240" s="87"/>
      <c r="T240" s="87"/>
      <c r="U240" s="87"/>
      <c r="V240" s="87"/>
      <c r="W240" s="87"/>
    </row>
    <row r="241" spans="1:23" ht="13.2" x14ac:dyDescent="0.25">
      <c r="A241" s="59">
        <v>87</v>
      </c>
      <c r="B241" s="60" t="s">
        <v>573</v>
      </c>
      <c r="C241" s="9"/>
      <c r="D241" s="9" t="s">
        <v>30</v>
      </c>
      <c r="E241" s="59" t="s">
        <v>12</v>
      </c>
      <c r="F241" s="59"/>
      <c r="G241" s="65"/>
      <c r="H241" s="65"/>
      <c r="I241" s="65"/>
      <c r="J241" s="65"/>
      <c r="K241" s="65"/>
      <c r="L241" s="65"/>
      <c r="M241" s="65"/>
      <c r="N241" s="65"/>
      <c r="O241" s="87"/>
      <c r="P241" s="87"/>
      <c r="Q241" s="87"/>
      <c r="R241" s="87"/>
      <c r="S241" s="87"/>
      <c r="T241" s="87"/>
      <c r="U241" s="87"/>
      <c r="V241" s="87"/>
      <c r="W241" s="87"/>
    </row>
    <row r="242" spans="1:23" ht="13.2" x14ac:dyDescent="0.25">
      <c r="A242" s="59" t="s">
        <v>585</v>
      </c>
      <c r="B242" s="60" t="s">
        <v>586</v>
      </c>
      <c r="C242" s="9"/>
      <c r="D242" s="9" t="s">
        <v>30</v>
      </c>
      <c r="E242" s="59" t="s">
        <v>12</v>
      </c>
      <c r="F242" s="59"/>
      <c r="G242" s="65"/>
      <c r="H242" s="65"/>
      <c r="I242" s="65"/>
      <c r="J242" s="65"/>
      <c r="K242" s="65"/>
      <c r="L242" s="65"/>
      <c r="M242" s="65"/>
      <c r="N242" s="65"/>
      <c r="O242" s="87"/>
      <c r="P242" s="87"/>
      <c r="Q242" s="87"/>
      <c r="R242" s="87"/>
      <c r="S242" s="87"/>
      <c r="T242" s="87"/>
      <c r="U242" s="87"/>
      <c r="V242" s="87"/>
      <c r="W242" s="87"/>
    </row>
    <row r="243" spans="1:23" ht="13.2" x14ac:dyDescent="0.25">
      <c r="A243" s="59">
        <v>88</v>
      </c>
      <c r="B243" s="60" t="s">
        <v>599</v>
      </c>
      <c r="C243" s="9"/>
      <c r="D243" s="9" t="s">
        <v>30</v>
      </c>
      <c r="E243" s="59" t="s">
        <v>12</v>
      </c>
      <c r="F243" s="65"/>
      <c r="G243" s="59"/>
      <c r="H243" s="65"/>
      <c r="I243" s="59"/>
      <c r="J243" s="59"/>
      <c r="K243" s="59"/>
      <c r="L243" s="59"/>
      <c r="M243" s="59"/>
      <c r="N243" s="59"/>
      <c r="O243" s="87"/>
      <c r="P243" s="87"/>
      <c r="Q243" s="87"/>
      <c r="R243" s="87"/>
      <c r="S243" s="87"/>
      <c r="T243" s="87"/>
      <c r="U243" s="87"/>
      <c r="V243" s="87"/>
      <c r="W243" s="87"/>
    </row>
    <row r="244" spans="1:23" ht="13.2" x14ac:dyDescent="0.25">
      <c r="A244" s="59" t="s">
        <v>607</v>
      </c>
      <c r="B244" s="60" t="s">
        <v>608</v>
      </c>
      <c r="C244" s="9"/>
      <c r="D244" s="9" t="s">
        <v>30</v>
      </c>
      <c r="E244" s="59" t="s">
        <v>12</v>
      </c>
      <c r="F244" s="65"/>
      <c r="G244" s="65"/>
      <c r="H244" s="65"/>
      <c r="I244" s="65"/>
      <c r="J244" s="65"/>
      <c r="K244" s="65"/>
      <c r="L244" s="65"/>
      <c r="M244" s="65"/>
      <c r="N244" s="65"/>
      <c r="O244" s="87"/>
      <c r="P244" s="87"/>
      <c r="Q244" s="87"/>
      <c r="R244" s="87"/>
      <c r="S244" s="87"/>
      <c r="T244" s="87"/>
      <c r="U244" s="87"/>
      <c r="V244" s="87"/>
      <c r="W244" s="87"/>
    </row>
    <row r="245" spans="1:23" ht="13.2" x14ac:dyDescent="0.25">
      <c r="A245" s="59">
        <v>89</v>
      </c>
      <c r="B245" s="60" t="s">
        <v>612</v>
      </c>
      <c r="C245" s="9"/>
      <c r="D245" s="9" t="s">
        <v>86</v>
      </c>
      <c r="E245" s="59" t="s">
        <v>12</v>
      </c>
      <c r="F245" s="59"/>
      <c r="G245" s="65"/>
      <c r="H245" s="65"/>
      <c r="I245" s="65"/>
      <c r="J245" s="65"/>
      <c r="K245" s="65"/>
      <c r="L245" s="65"/>
      <c r="M245" s="65"/>
      <c r="N245" s="65"/>
      <c r="O245" s="87"/>
      <c r="P245" s="87"/>
      <c r="Q245" s="87"/>
      <c r="R245" s="87"/>
      <c r="S245" s="87"/>
      <c r="T245" s="87"/>
      <c r="U245" s="87"/>
      <c r="V245" s="87"/>
      <c r="W245" s="87"/>
    </row>
    <row r="246" spans="1:23" ht="13.2" x14ac:dyDescent="0.25">
      <c r="A246" s="126"/>
      <c r="B246" s="127"/>
      <c r="C246" s="56"/>
      <c r="D246" s="56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87"/>
      <c r="P246" s="87"/>
      <c r="Q246" s="87"/>
      <c r="R246" s="87"/>
      <c r="S246" s="87"/>
      <c r="T246" s="87"/>
      <c r="U246" s="87"/>
      <c r="V246" s="87"/>
      <c r="W246" s="87"/>
    </row>
    <row r="247" spans="1:23" ht="13.2" x14ac:dyDescent="0.25">
      <c r="A247" s="57" t="s">
        <v>0</v>
      </c>
      <c r="B247" s="58" t="s">
        <v>1</v>
      </c>
      <c r="C247" s="44" t="s">
        <v>2</v>
      </c>
      <c r="D247" s="44" t="s">
        <v>3</v>
      </c>
      <c r="E247" s="57" t="s">
        <v>195</v>
      </c>
      <c r="F247" s="57" t="s">
        <v>9</v>
      </c>
      <c r="G247" s="86" t="s">
        <v>40</v>
      </c>
      <c r="H247" s="86" t="s">
        <v>43</v>
      </c>
      <c r="I247" s="86" t="s">
        <v>47</v>
      </c>
      <c r="J247" s="86" t="s">
        <v>50</v>
      </c>
      <c r="K247" s="86" t="s">
        <v>53</v>
      </c>
      <c r="L247" s="86" t="s">
        <v>56</v>
      </c>
      <c r="M247" s="86" t="s">
        <v>60</v>
      </c>
      <c r="N247" s="86" t="s">
        <v>37</v>
      </c>
      <c r="O247" s="87"/>
      <c r="P247" s="87"/>
      <c r="Q247" s="87"/>
      <c r="R247" s="87"/>
      <c r="S247" s="87"/>
      <c r="T247" s="87"/>
      <c r="U247" s="87"/>
      <c r="V247" s="87"/>
      <c r="W247" s="87"/>
    </row>
    <row r="248" spans="1:23" ht="13.2" x14ac:dyDescent="0.25">
      <c r="A248" s="59">
        <v>45</v>
      </c>
      <c r="B248" s="60" t="s">
        <v>321</v>
      </c>
      <c r="C248" s="9"/>
      <c r="D248" s="9" t="s">
        <v>41</v>
      </c>
      <c r="E248" s="59" t="s">
        <v>12</v>
      </c>
      <c r="F248" s="59"/>
      <c r="G248" s="65"/>
      <c r="H248" s="65"/>
      <c r="I248" s="65"/>
      <c r="J248" s="65"/>
      <c r="K248" s="65"/>
      <c r="L248" s="65"/>
      <c r="M248" s="65"/>
      <c r="N248" s="65"/>
      <c r="O248" s="87"/>
      <c r="P248" s="87"/>
      <c r="Q248" s="87"/>
      <c r="R248" s="87"/>
      <c r="S248" s="87"/>
      <c r="T248" s="87"/>
      <c r="U248" s="87"/>
      <c r="V248" s="87"/>
      <c r="W248" s="87"/>
    </row>
    <row r="249" spans="1:23" ht="13.2" x14ac:dyDescent="0.25">
      <c r="A249" s="59">
        <v>46</v>
      </c>
      <c r="B249" s="60" t="s">
        <v>324</v>
      </c>
      <c r="C249" s="9"/>
      <c r="D249" s="9" t="s">
        <v>41</v>
      </c>
      <c r="E249" s="59" t="s">
        <v>12</v>
      </c>
      <c r="F249" s="59"/>
      <c r="G249" s="65"/>
      <c r="H249" s="65"/>
      <c r="I249" s="65"/>
      <c r="J249" s="65"/>
      <c r="K249" s="65"/>
      <c r="L249" s="65"/>
      <c r="M249" s="65"/>
      <c r="N249" s="65"/>
      <c r="O249" s="87"/>
      <c r="P249" s="87"/>
      <c r="Q249" s="87"/>
      <c r="R249" s="87"/>
      <c r="S249" s="87"/>
      <c r="T249" s="87"/>
      <c r="U249" s="87"/>
      <c r="V249" s="87"/>
      <c r="W249" s="87"/>
    </row>
    <row r="250" spans="1:23" ht="13.2" x14ac:dyDescent="0.25">
      <c r="A250" s="59">
        <v>47</v>
      </c>
      <c r="B250" s="60" t="s">
        <v>327</v>
      </c>
      <c r="C250" s="9"/>
      <c r="D250" s="9" t="s">
        <v>41</v>
      </c>
      <c r="E250" s="59" t="s">
        <v>12</v>
      </c>
      <c r="F250" s="65"/>
      <c r="G250" s="65"/>
      <c r="H250" s="65"/>
      <c r="I250" s="59"/>
      <c r="J250" s="59"/>
      <c r="K250" s="59"/>
      <c r="L250" s="59"/>
      <c r="M250" s="65"/>
      <c r="N250" s="65"/>
      <c r="O250" s="87"/>
      <c r="P250" s="87"/>
      <c r="Q250" s="87"/>
      <c r="R250" s="87"/>
      <c r="S250" s="87"/>
      <c r="T250" s="87"/>
      <c r="U250" s="87"/>
      <c r="V250" s="87"/>
      <c r="W250" s="87"/>
    </row>
    <row r="251" spans="1:23" ht="13.2" x14ac:dyDescent="0.25">
      <c r="A251" s="59">
        <v>48</v>
      </c>
      <c r="B251" s="60" t="s">
        <v>330</v>
      </c>
      <c r="C251" s="9"/>
      <c r="D251" s="9" t="s">
        <v>41</v>
      </c>
      <c r="E251" s="59" t="s">
        <v>12</v>
      </c>
      <c r="F251" s="59"/>
      <c r="G251" s="65"/>
      <c r="H251" s="65"/>
      <c r="I251" s="65"/>
      <c r="J251" s="65"/>
      <c r="K251" s="65"/>
      <c r="L251" s="65"/>
      <c r="M251" s="65"/>
      <c r="N251" s="65"/>
      <c r="O251" s="87"/>
      <c r="P251" s="87"/>
      <c r="Q251" s="87"/>
      <c r="R251" s="87"/>
      <c r="S251" s="87"/>
      <c r="T251" s="87"/>
      <c r="U251" s="87"/>
      <c r="V251" s="87"/>
      <c r="W251" s="87"/>
    </row>
    <row r="252" spans="1:23" ht="13.2" x14ac:dyDescent="0.25">
      <c r="A252" s="59">
        <v>49</v>
      </c>
      <c r="B252" s="60" t="s">
        <v>333</v>
      </c>
      <c r="C252" s="9"/>
      <c r="D252" s="9" t="s">
        <v>41</v>
      </c>
      <c r="E252" s="59" t="s">
        <v>12</v>
      </c>
      <c r="F252" s="59"/>
      <c r="G252" s="65"/>
      <c r="H252" s="65"/>
      <c r="I252" s="65"/>
      <c r="J252" s="65"/>
      <c r="K252" s="65"/>
      <c r="L252" s="65"/>
      <c r="M252" s="65"/>
      <c r="N252" s="65"/>
      <c r="O252" s="87"/>
      <c r="P252" s="87"/>
      <c r="Q252" s="87"/>
      <c r="R252" s="87"/>
      <c r="S252" s="87"/>
      <c r="T252" s="87"/>
      <c r="U252" s="87"/>
      <c r="V252" s="87"/>
      <c r="W252" s="87"/>
    </row>
    <row r="253" spans="1:23" ht="13.2" x14ac:dyDescent="0.25">
      <c r="A253" s="59">
        <v>50</v>
      </c>
      <c r="B253" s="60" t="s">
        <v>336</v>
      </c>
      <c r="C253" s="9"/>
      <c r="D253" s="9" t="s">
        <v>41</v>
      </c>
      <c r="E253" s="59" t="s">
        <v>12</v>
      </c>
      <c r="F253" s="65"/>
      <c r="G253" s="65"/>
      <c r="H253" s="65"/>
      <c r="I253" s="65"/>
      <c r="J253" s="65"/>
      <c r="K253" s="59"/>
      <c r="L253" s="59"/>
      <c r="M253" s="65"/>
      <c r="N253" s="65"/>
      <c r="O253" s="87"/>
      <c r="P253" s="87"/>
      <c r="Q253" s="87"/>
      <c r="R253" s="87"/>
      <c r="S253" s="87"/>
      <c r="T253" s="87"/>
      <c r="U253" s="87"/>
      <c r="V253" s="87"/>
      <c r="W253" s="87"/>
    </row>
    <row r="254" spans="1:23" ht="13.2" x14ac:dyDescent="0.25">
      <c r="A254" s="61">
        <v>51</v>
      </c>
      <c r="B254" s="60" t="s">
        <v>339</v>
      </c>
      <c r="C254" s="9"/>
      <c r="D254" s="9" t="s">
        <v>41</v>
      </c>
      <c r="E254" s="59" t="s">
        <v>12</v>
      </c>
      <c r="F254" s="64"/>
      <c r="G254" s="64"/>
      <c r="H254" s="64"/>
      <c r="I254" s="64"/>
      <c r="J254" s="64"/>
      <c r="K254" s="64"/>
      <c r="L254" s="64"/>
      <c r="M254" s="64"/>
      <c r="N254" s="64"/>
      <c r="O254" s="87"/>
      <c r="P254" s="87"/>
      <c r="Q254" s="87"/>
      <c r="R254" s="87"/>
      <c r="S254" s="87"/>
      <c r="T254" s="87"/>
      <c r="U254" s="87"/>
      <c r="V254" s="87"/>
      <c r="W254" s="87"/>
    </row>
    <row r="255" spans="1:23" ht="13.2" x14ac:dyDescent="0.25">
      <c r="A255" s="59">
        <v>52</v>
      </c>
      <c r="B255" s="60" t="s">
        <v>342</v>
      </c>
      <c r="C255" s="9"/>
      <c r="D255" s="9" t="s">
        <v>10</v>
      </c>
      <c r="E255" s="59" t="s">
        <v>12</v>
      </c>
      <c r="F255" s="65"/>
      <c r="G255" s="65"/>
      <c r="H255" s="65"/>
      <c r="I255" s="65"/>
      <c r="J255" s="65"/>
      <c r="K255" s="65"/>
      <c r="L255" s="65"/>
      <c r="M255" s="65"/>
      <c r="N255" s="65"/>
      <c r="O255" s="87"/>
      <c r="P255" s="87"/>
      <c r="Q255" s="87"/>
      <c r="R255" s="87"/>
      <c r="S255" s="87"/>
      <c r="T255" s="87"/>
      <c r="U255" s="87"/>
      <c r="V255" s="87"/>
      <c r="W255" s="87"/>
    </row>
    <row r="256" spans="1:23" ht="13.2" x14ac:dyDescent="0.25">
      <c r="A256" s="59">
        <v>53</v>
      </c>
      <c r="B256" s="60" t="s">
        <v>345</v>
      </c>
      <c r="C256" s="9"/>
      <c r="D256" s="9" t="s">
        <v>10</v>
      </c>
      <c r="E256" s="59" t="s">
        <v>12</v>
      </c>
      <c r="F256" s="65"/>
      <c r="G256" s="65"/>
      <c r="H256" s="65"/>
      <c r="I256" s="65"/>
      <c r="J256" s="65"/>
      <c r="K256" s="65"/>
      <c r="L256" s="65"/>
      <c r="M256" s="65"/>
      <c r="N256" s="65"/>
      <c r="O256" s="87"/>
      <c r="P256" s="87"/>
      <c r="Q256" s="87"/>
      <c r="R256" s="87"/>
      <c r="S256" s="87"/>
      <c r="T256" s="87"/>
      <c r="U256" s="87"/>
      <c r="V256" s="87"/>
      <c r="W256" s="87"/>
    </row>
    <row r="257" spans="1:23" ht="13.2" x14ac:dyDescent="0.25">
      <c r="A257" s="59">
        <v>54</v>
      </c>
      <c r="B257" s="60" t="s">
        <v>348</v>
      </c>
      <c r="C257" s="9"/>
      <c r="D257" s="9" t="s">
        <v>10</v>
      </c>
      <c r="E257" s="59" t="s">
        <v>12</v>
      </c>
      <c r="F257" s="59"/>
      <c r="G257" s="65"/>
      <c r="H257" s="65"/>
      <c r="I257" s="65"/>
      <c r="J257" s="65"/>
      <c r="K257" s="65"/>
      <c r="L257" s="65"/>
      <c r="M257" s="65"/>
      <c r="N257" s="65"/>
      <c r="O257" s="87"/>
      <c r="P257" s="87"/>
      <c r="Q257" s="87"/>
      <c r="R257" s="87"/>
      <c r="S257" s="87"/>
      <c r="T257" s="87"/>
      <c r="U257" s="87"/>
      <c r="V257" s="87"/>
      <c r="W257" s="87"/>
    </row>
    <row r="258" spans="1:23" ht="13.2" x14ac:dyDescent="0.25">
      <c r="A258" s="59">
        <v>55</v>
      </c>
      <c r="B258" s="60" t="s">
        <v>351</v>
      </c>
      <c r="C258" s="9"/>
      <c r="D258" s="9" t="s">
        <v>10</v>
      </c>
      <c r="E258" s="59" t="s">
        <v>12</v>
      </c>
      <c r="F258" s="65"/>
      <c r="G258" s="65"/>
      <c r="H258" s="65"/>
      <c r="I258" s="65"/>
      <c r="J258" s="65"/>
      <c r="K258" s="65"/>
      <c r="L258" s="65"/>
      <c r="M258" s="65"/>
      <c r="N258" s="65"/>
      <c r="O258" s="87"/>
      <c r="P258" s="87"/>
      <c r="Q258" s="87"/>
      <c r="R258" s="87"/>
      <c r="S258" s="87"/>
      <c r="T258" s="87"/>
      <c r="U258" s="87"/>
      <c r="V258" s="87"/>
      <c r="W258" s="87"/>
    </row>
    <row r="259" spans="1:23" ht="13.2" x14ac:dyDescent="0.25">
      <c r="A259" s="59">
        <v>56</v>
      </c>
      <c r="B259" s="60" t="s">
        <v>354</v>
      </c>
      <c r="C259" s="9"/>
      <c r="D259" s="9" t="s">
        <v>93</v>
      </c>
      <c r="E259" s="59" t="s">
        <v>12</v>
      </c>
      <c r="F259" s="62"/>
      <c r="G259" s="62"/>
      <c r="H259" s="62"/>
      <c r="I259" s="62"/>
      <c r="J259" s="62"/>
      <c r="K259" s="62"/>
      <c r="L259" s="62"/>
      <c r="M259" s="62"/>
      <c r="N259" s="62"/>
      <c r="O259" s="87"/>
      <c r="P259" s="87"/>
      <c r="Q259" s="87"/>
      <c r="R259" s="87"/>
      <c r="S259" s="87"/>
      <c r="T259" s="87"/>
      <c r="U259" s="87"/>
      <c r="V259" s="87"/>
      <c r="W259" s="87"/>
    </row>
    <row r="260" spans="1:23" ht="13.2" x14ac:dyDescent="0.25">
      <c r="A260" s="59">
        <v>57</v>
      </c>
      <c r="B260" s="60" t="s">
        <v>361</v>
      </c>
      <c r="C260" s="9"/>
      <c r="D260" s="9" t="s">
        <v>93</v>
      </c>
      <c r="E260" s="59" t="s">
        <v>12</v>
      </c>
      <c r="F260" s="65"/>
      <c r="G260" s="65"/>
      <c r="H260" s="65"/>
      <c r="I260" s="65"/>
      <c r="J260" s="65"/>
      <c r="K260" s="65"/>
      <c r="L260" s="65"/>
      <c r="M260" s="65"/>
      <c r="N260" s="65"/>
      <c r="O260" s="87"/>
      <c r="P260" s="87"/>
      <c r="Q260" s="87"/>
      <c r="R260" s="87"/>
      <c r="S260" s="87"/>
      <c r="T260" s="87"/>
      <c r="U260" s="87"/>
      <c r="V260" s="87"/>
      <c r="W260" s="87"/>
    </row>
    <row r="261" spans="1:23" ht="13.2" x14ac:dyDescent="0.25">
      <c r="A261" s="59">
        <v>58</v>
      </c>
      <c r="B261" s="60" t="s">
        <v>368</v>
      </c>
      <c r="C261" s="9"/>
      <c r="D261" s="9" t="s">
        <v>93</v>
      </c>
      <c r="E261" s="59" t="s">
        <v>12</v>
      </c>
      <c r="F261" s="65"/>
      <c r="G261" s="65"/>
      <c r="H261" s="65"/>
      <c r="I261" s="65"/>
      <c r="J261" s="65"/>
      <c r="K261" s="65"/>
      <c r="L261" s="65"/>
      <c r="M261" s="65"/>
      <c r="N261" s="65"/>
      <c r="O261" s="87"/>
      <c r="P261" s="87"/>
      <c r="Q261" s="87"/>
      <c r="R261" s="87"/>
      <c r="S261" s="87"/>
      <c r="T261" s="87"/>
      <c r="U261" s="87"/>
      <c r="V261" s="87"/>
      <c r="W261" s="87"/>
    </row>
    <row r="262" spans="1:23" ht="13.2" x14ac:dyDescent="0.25">
      <c r="A262" s="59">
        <v>59</v>
      </c>
      <c r="B262" s="60" t="s">
        <v>369</v>
      </c>
      <c r="C262" s="9"/>
      <c r="D262" s="9" t="s">
        <v>93</v>
      </c>
      <c r="E262" s="59" t="s">
        <v>12</v>
      </c>
      <c r="F262" s="65"/>
      <c r="G262" s="65"/>
      <c r="H262" s="65"/>
      <c r="I262" s="65"/>
      <c r="J262" s="65"/>
      <c r="K262" s="65"/>
      <c r="L262" s="65"/>
      <c r="M262" s="65"/>
      <c r="N262" s="65"/>
      <c r="O262" s="87"/>
      <c r="P262" s="87"/>
      <c r="Q262" s="87"/>
      <c r="R262" s="87"/>
      <c r="S262" s="87"/>
      <c r="T262" s="87"/>
      <c r="U262" s="87"/>
      <c r="V262" s="87"/>
      <c r="W262" s="87"/>
    </row>
    <row r="263" spans="1:23" ht="13.2" x14ac:dyDescent="0.25">
      <c r="A263" s="59">
        <v>60</v>
      </c>
      <c r="B263" s="60" t="s">
        <v>373</v>
      </c>
      <c r="C263" s="9"/>
      <c r="D263" s="9" t="s">
        <v>111</v>
      </c>
      <c r="E263" s="59" t="s">
        <v>12</v>
      </c>
      <c r="F263" s="65"/>
      <c r="G263" s="65"/>
      <c r="H263" s="65"/>
      <c r="I263" s="65"/>
      <c r="J263" s="65"/>
      <c r="K263" s="65"/>
      <c r="L263" s="65"/>
      <c r="M263" s="65"/>
      <c r="N263" s="65"/>
      <c r="O263" s="87"/>
      <c r="P263" s="87"/>
      <c r="Q263" s="87"/>
      <c r="R263" s="87"/>
      <c r="S263" s="87"/>
      <c r="T263" s="87"/>
      <c r="U263" s="87"/>
      <c r="V263" s="87"/>
      <c r="W263" s="87"/>
    </row>
    <row r="264" spans="1:23" ht="13.2" x14ac:dyDescent="0.25">
      <c r="A264" s="59">
        <v>61</v>
      </c>
      <c r="B264" s="60" t="s">
        <v>376</v>
      </c>
      <c r="C264" s="9"/>
      <c r="D264" s="9" t="s">
        <v>111</v>
      </c>
      <c r="E264" s="59" t="s">
        <v>12</v>
      </c>
      <c r="F264" s="65"/>
      <c r="G264" s="65"/>
      <c r="H264" s="65"/>
      <c r="I264" s="65"/>
      <c r="J264" s="65"/>
      <c r="K264" s="65"/>
      <c r="L264" s="65"/>
      <c r="M264" s="65"/>
      <c r="N264" s="65"/>
      <c r="O264" s="87"/>
      <c r="P264" s="87"/>
      <c r="Q264" s="87"/>
      <c r="R264" s="87"/>
      <c r="S264" s="87"/>
      <c r="T264" s="87"/>
      <c r="U264" s="87"/>
      <c r="V264" s="87"/>
      <c r="W264" s="87"/>
    </row>
    <row r="265" spans="1:23" ht="13.2" x14ac:dyDescent="0.25">
      <c r="A265" s="59">
        <v>62</v>
      </c>
      <c r="B265" s="60" t="s">
        <v>381</v>
      </c>
      <c r="C265" s="9"/>
      <c r="D265" s="9" t="s">
        <v>111</v>
      </c>
      <c r="E265" s="59" t="s">
        <v>12</v>
      </c>
      <c r="F265" s="65"/>
      <c r="G265" s="65"/>
      <c r="H265" s="65"/>
      <c r="I265" s="65"/>
      <c r="J265" s="65"/>
      <c r="K265" s="65"/>
      <c r="L265" s="65"/>
      <c r="M265" s="65"/>
      <c r="N265" s="65"/>
      <c r="O265" s="87"/>
      <c r="P265" s="87"/>
      <c r="Q265" s="87"/>
      <c r="R265" s="87"/>
      <c r="S265" s="87"/>
      <c r="T265" s="87"/>
      <c r="U265" s="87"/>
      <c r="V265" s="87"/>
      <c r="W265" s="87"/>
    </row>
    <row r="266" spans="1:23" ht="13.2" x14ac:dyDescent="0.25">
      <c r="A266" s="59">
        <v>63</v>
      </c>
      <c r="B266" s="60" t="s">
        <v>391</v>
      </c>
      <c r="C266" s="9"/>
      <c r="D266" s="9" t="s">
        <v>111</v>
      </c>
      <c r="E266" s="59" t="s">
        <v>12</v>
      </c>
      <c r="F266" s="65"/>
      <c r="G266" s="65"/>
      <c r="H266" s="65"/>
      <c r="I266" s="65"/>
      <c r="J266" s="65"/>
      <c r="K266" s="65"/>
      <c r="L266" s="65"/>
      <c r="M266" s="65"/>
      <c r="N266" s="65"/>
      <c r="O266" s="87"/>
      <c r="P266" s="87"/>
      <c r="Q266" s="87"/>
      <c r="R266" s="87"/>
      <c r="S266" s="87"/>
      <c r="T266" s="87"/>
      <c r="U266" s="87"/>
      <c r="V266" s="87"/>
      <c r="W266" s="87"/>
    </row>
    <row r="267" spans="1:23" ht="13.2" x14ac:dyDescent="0.25">
      <c r="A267" s="61">
        <v>64</v>
      </c>
      <c r="B267" s="60" t="s">
        <v>396</v>
      </c>
      <c r="C267" s="9"/>
      <c r="D267" s="9" t="s">
        <v>111</v>
      </c>
      <c r="E267" s="59" t="s">
        <v>12</v>
      </c>
      <c r="F267" s="61"/>
      <c r="G267" s="64"/>
      <c r="H267" s="64"/>
      <c r="I267" s="64"/>
      <c r="J267" s="64"/>
      <c r="K267" s="64"/>
      <c r="L267" s="64"/>
      <c r="M267" s="64"/>
      <c r="N267" s="64"/>
      <c r="O267" s="87"/>
      <c r="P267" s="87"/>
      <c r="Q267" s="87"/>
      <c r="R267" s="87"/>
      <c r="S267" s="87"/>
      <c r="T267" s="87"/>
      <c r="U267" s="87"/>
      <c r="V267" s="87"/>
      <c r="W267" s="87"/>
    </row>
    <row r="268" spans="1:23" ht="13.2" x14ac:dyDescent="0.25">
      <c r="A268" s="61">
        <v>65</v>
      </c>
      <c r="B268" s="60" t="s">
        <v>402</v>
      </c>
      <c r="C268" s="9"/>
      <c r="D268" s="9" t="s">
        <v>111</v>
      </c>
      <c r="E268" s="59" t="s">
        <v>12</v>
      </c>
      <c r="F268" s="61"/>
      <c r="G268" s="64"/>
      <c r="H268" s="64"/>
      <c r="I268" s="64"/>
      <c r="J268" s="64"/>
      <c r="K268" s="64"/>
      <c r="L268" s="64"/>
      <c r="M268" s="64"/>
      <c r="N268" s="64"/>
      <c r="O268" s="87"/>
      <c r="P268" s="87"/>
      <c r="Q268" s="87"/>
      <c r="R268" s="87"/>
      <c r="S268" s="87"/>
      <c r="T268" s="87"/>
      <c r="U268" s="87"/>
      <c r="V268" s="87"/>
      <c r="W268" s="87"/>
    </row>
    <row r="269" spans="1:23" ht="13.2" x14ac:dyDescent="0.25">
      <c r="A269" s="59">
        <v>66</v>
      </c>
      <c r="B269" s="60" t="s">
        <v>408</v>
      </c>
      <c r="C269" s="9"/>
      <c r="D269" s="9" t="s">
        <v>73</v>
      </c>
      <c r="E269" s="59" t="s">
        <v>12</v>
      </c>
      <c r="F269" s="65"/>
      <c r="G269" s="65"/>
      <c r="H269" s="65"/>
      <c r="I269" s="65"/>
      <c r="J269" s="65"/>
      <c r="K269" s="65"/>
      <c r="L269" s="65"/>
      <c r="M269" s="65"/>
      <c r="N269" s="65"/>
      <c r="O269" s="87"/>
      <c r="P269" s="87"/>
      <c r="Q269" s="87"/>
      <c r="R269" s="87"/>
      <c r="S269" s="87"/>
      <c r="T269" s="87"/>
      <c r="U269" s="87"/>
      <c r="V269" s="87"/>
      <c r="W269" s="87"/>
    </row>
    <row r="270" spans="1:23" ht="13.2" x14ac:dyDescent="0.25">
      <c r="A270" s="59">
        <v>67</v>
      </c>
      <c r="B270" s="60" t="s">
        <v>413</v>
      </c>
      <c r="C270" s="9"/>
      <c r="D270" s="9" t="s">
        <v>73</v>
      </c>
      <c r="E270" s="59" t="s">
        <v>12</v>
      </c>
      <c r="F270" s="65"/>
      <c r="G270" s="65"/>
      <c r="H270" s="65"/>
      <c r="I270" s="65"/>
      <c r="J270" s="65"/>
      <c r="K270" s="65"/>
      <c r="L270" s="65"/>
      <c r="M270" s="65"/>
      <c r="N270" s="65"/>
      <c r="O270" s="87"/>
      <c r="P270" s="87"/>
      <c r="Q270" s="87"/>
      <c r="R270" s="87"/>
      <c r="S270" s="87"/>
      <c r="T270" s="87"/>
      <c r="U270" s="87"/>
      <c r="V270" s="87"/>
      <c r="W270" s="87"/>
    </row>
    <row r="271" spans="1:23" ht="13.2" x14ac:dyDescent="0.25">
      <c r="A271" s="59">
        <v>68</v>
      </c>
      <c r="B271" s="60" t="s">
        <v>416</v>
      </c>
      <c r="C271" s="9"/>
      <c r="D271" s="9" t="s">
        <v>73</v>
      </c>
      <c r="E271" s="59" t="s">
        <v>12</v>
      </c>
      <c r="F271" s="65"/>
      <c r="G271" s="65"/>
      <c r="H271" s="65"/>
      <c r="I271" s="65"/>
      <c r="J271" s="65"/>
      <c r="K271" s="65"/>
      <c r="L271" s="65"/>
      <c r="M271" s="65"/>
      <c r="N271" s="65"/>
      <c r="O271" s="87"/>
      <c r="P271" s="87"/>
      <c r="Q271" s="87"/>
      <c r="R271" s="87"/>
      <c r="S271" s="87"/>
      <c r="T271" s="87"/>
      <c r="U271" s="87"/>
      <c r="V271" s="87"/>
      <c r="W271" s="87"/>
    </row>
    <row r="272" spans="1:23" ht="13.2" x14ac:dyDescent="0.25">
      <c r="A272" s="59">
        <v>69</v>
      </c>
      <c r="B272" s="60" t="s">
        <v>421</v>
      </c>
      <c r="C272" s="9"/>
      <c r="D272" s="9" t="s">
        <v>73</v>
      </c>
      <c r="E272" s="59" t="s">
        <v>12</v>
      </c>
      <c r="F272" s="65"/>
      <c r="G272" s="65"/>
      <c r="H272" s="65"/>
      <c r="I272" s="65"/>
      <c r="J272" s="65"/>
      <c r="K272" s="65"/>
      <c r="L272" s="65"/>
      <c r="M272" s="65"/>
      <c r="N272" s="65"/>
      <c r="O272" s="87"/>
      <c r="P272" s="87"/>
      <c r="Q272" s="87"/>
      <c r="R272" s="87"/>
      <c r="S272" s="87"/>
      <c r="T272" s="87"/>
      <c r="U272" s="87"/>
      <c r="V272" s="87"/>
      <c r="W272" s="87"/>
    </row>
    <row r="273" spans="1:23" ht="13.2" x14ac:dyDescent="0.25">
      <c r="A273" s="59">
        <v>70</v>
      </c>
      <c r="B273" s="60" t="s">
        <v>429</v>
      </c>
      <c r="C273" s="9"/>
      <c r="D273" s="9" t="s">
        <v>73</v>
      </c>
      <c r="E273" s="59" t="s">
        <v>12</v>
      </c>
      <c r="F273" s="65"/>
      <c r="G273" s="65"/>
      <c r="H273" s="65"/>
      <c r="I273" s="65"/>
      <c r="J273" s="65"/>
      <c r="K273" s="65"/>
      <c r="L273" s="65"/>
      <c r="M273" s="65"/>
      <c r="N273" s="65"/>
      <c r="O273" s="87"/>
      <c r="P273" s="87"/>
      <c r="Q273" s="87"/>
      <c r="R273" s="87"/>
      <c r="S273" s="87"/>
      <c r="T273" s="87"/>
      <c r="U273" s="87"/>
      <c r="V273" s="87"/>
      <c r="W273" s="87"/>
    </row>
    <row r="274" spans="1:23" ht="13.2" x14ac:dyDescent="0.25">
      <c r="A274" s="59">
        <v>71</v>
      </c>
      <c r="B274" s="60" t="s">
        <v>433</v>
      </c>
      <c r="C274" s="9"/>
      <c r="D274" s="9" t="s">
        <v>73</v>
      </c>
      <c r="E274" s="59" t="s">
        <v>12</v>
      </c>
      <c r="F274" s="65"/>
      <c r="G274" s="65"/>
      <c r="H274" s="65"/>
      <c r="I274" s="65"/>
      <c r="J274" s="65"/>
      <c r="K274" s="65"/>
      <c r="L274" s="65"/>
      <c r="M274" s="65"/>
      <c r="N274" s="65"/>
      <c r="O274" s="87"/>
      <c r="P274" s="87"/>
      <c r="Q274" s="87"/>
      <c r="R274" s="87"/>
      <c r="S274" s="87"/>
      <c r="T274" s="87"/>
      <c r="U274" s="87"/>
      <c r="V274" s="87"/>
      <c r="W274" s="87"/>
    </row>
    <row r="275" spans="1:23" ht="13.2" x14ac:dyDescent="0.25">
      <c r="A275" s="59">
        <v>72</v>
      </c>
      <c r="B275" s="60" t="s">
        <v>434</v>
      </c>
      <c r="C275" s="9"/>
      <c r="D275" s="9" t="s">
        <v>73</v>
      </c>
      <c r="E275" s="59" t="s">
        <v>12</v>
      </c>
      <c r="F275" s="59"/>
      <c r="G275" s="65"/>
      <c r="H275" s="65"/>
      <c r="I275" s="65"/>
      <c r="J275" s="65"/>
      <c r="K275" s="65"/>
      <c r="L275" s="65"/>
      <c r="M275" s="65"/>
      <c r="N275" s="65"/>
      <c r="O275" s="87"/>
      <c r="P275" s="87"/>
      <c r="Q275" s="87"/>
      <c r="R275" s="87"/>
      <c r="S275" s="87"/>
      <c r="T275" s="87"/>
      <c r="U275" s="87"/>
      <c r="V275" s="87"/>
      <c r="W275" s="87"/>
    </row>
    <row r="276" spans="1:23" ht="13.2" x14ac:dyDescent="0.25">
      <c r="A276" s="59">
        <v>73</v>
      </c>
      <c r="B276" s="60" t="s">
        <v>439</v>
      </c>
      <c r="C276" s="9"/>
      <c r="D276" s="9" t="s">
        <v>73</v>
      </c>
      <c r="E276" s="59" t="s">
        <v>12</v>
      </c>
      <c r="F276" s="59"/>
      <c r="G276" s="65"/>
      <c r="H276" s="65"/>
      <c r="I276" s="65"/>
      <c r="J276" s="65"/>
      <c r="K276" s="65"/>
      <c r="L276" s="65"/>
      <c r="M276" s="65"/>
      <c r="N276" s="65"/>
      <c r="O276" s="87"/>
      <c r="P276" s="87"/>
      <c r="Q276" s="87"/>
      <c r="R276" s="87"/>
      <c r="S276" s="87"/>
      <c r="T276" s="87"/>
      <c r="U276" s="87"/>
      <c r="V276" s="87"/>
      <c r="W276" s="87"/>
    </row>
    <row r="277" spans="1:23" ht="13.2" x14ac:dyDescent="0.25">
      <c r="A277" s="59">
        <v>74</v>
      </c>
      <c r="B277" s="60" t="s">
        <v>444</v>
      </c>
      <c r="C277" s="9"/>
      <c r="D277" s="9" t="s">
        <v>73</v>
      </c>
      <c r="E277" s="59" t="s">
        <v>12</v>
      </c>
      <c r="F277" s="59"/>
      <c r="G277" s="65"/>
      <c r="H277" s="65"/>
      <c r="I277" s="65"/>
      <c r="J277" s="65"/>
      <c r="K277" s="65"/>
      <c r="L277" s="65"/>
      <c r="M277" s="65"/>
      <c r="N277" s="65"/>
      <c r="O277" s="87"/>
      <c r="P277" s="87"/>
      <c r="Q277" s="87"/>
      <c r="R277" s="87"/>
      <c r="S277" s="87"/>
      <c r="T277" s="87"/>
      <c r="U277" s="87"/>
      <c r="V277" s="87"/>
      <c r="W277" s="87"/>
    </row>
    <row r="278" spans="1:23" ht="13.2" x14ac:dyDescent="0.25">
      <c r="A278" s="59">
        <v>75</v>
      </c>
      <c r="B278" s="60" t="s">
        <v>448</v>
      </c>
      <c r="C278" s="9"/>
      <c r="D278" s="9" t="s">
        <v>73</v>
      </c>
      <c r="E278" s="59" t="s">
        <v>12</v>
      </c>
      <c r="F278" s="59"/>
      <c r="G278" s="65"/>
      <c r="H278" s="65"/>
      <c r="I278" s="65"/>
      <c r="J278" s="65"/>
      <c r="K278" s="65"/>
      <c r="L278" s="65"/>
      <c r="M278" s="65"/>
      <c r="N278" s="65"/>
      <c r="O278" s="87"/>
      <c r="P278" s="87"/>
      <c r="Q278" s="87"/>
      <c r="R278" s="87"/>
      <c r="S278" s="87"/>
      <c r="T278" s="87"/>
      <c r="U278" s="87"/>
      <c r="V278" s="87"/>
      <c r="W278" s="87"/>
    </row>
    <row r="279" spans="1:23" ht="13.2" x14ac:dyDescent="0.25">
      <c r="A279" s="59">
        <v>76</v>
      </c>
      <c r="B279" s="60" t="s">
        <v>450</v>
      </c>
      <c r="C279" s="9"/>
      <c r="D279" s="9" t="s">
        <v>61</v>
      </c>
      <c r="E279" s="59" t="s">
        <v>12</v>
      </c>
      <c r="F279" s="65"/>
      <c r="G279" s="65"/>
      <c r="H279" s="65"/>
      <c r="I279" s="59"/>
      <c r="J279" s="59"/>
      <c r="K279" s="59"/>
      <c r="L279" s="65"/>
      <c r="M279" s="65"/>
      <c r="N279" s="65"/>
      <c r="O279" s="87"/>
      <c r="P279" s="87"/>
      <c r="Q279" s="87"/>
      <c r="R279" s="87"/>
      <c r="S279" s="87"/>
      <c r="T279" s="87"/>
      <c r="U279" s="87"/>
      <c r="V279" s="87"/>
      <c r="W279" s="87"/>
    </row>
    <row r="280" spans="1:23" ht="13.2" x14ac:dyDescent="0.25">
      <c r="A280" s="59" t="s">
        <v>458</v>
      </c>
      <c r="B280" s="60" t="s">
        <v>459</v>
      </c>
      <c r="C280" s="9"/>
      <c r="D280" s="9" t="s">
        <v>61</v>
      </c>
      <c r="E280" s="59" t="s">
        <v>12</v>
      </c>
      <c r="F280" s="65"/>
      <c r="G280" s="65"/>
      <c r="H280" s="65"/>
      <c r="I280" s="59"/>
      <c r="J280" s="59"/>
      <c r="K280" s="59"/>
      <c r="L280" s="65"/>
      <c r="M280" s="65"/>
      <c r="N280" s="65"/>
      <c r="O280" s="87"/>
      <c r="P280" s="87"/>
      <c r="Q280" s="87"/>
      <c r="R280" s="87"/>
      <c r="S280" s="87"/>
      <c r="T280" s="87"/>
      <c r="U280" s="87"/>
      <c r="V280" s="87"/>
      <c r="W280" s="87"/>
    </row>
    <row r="281" spans="1:23" ht="13.2" x14ac:dyDescent="0.25">
      <c r="A281" s="59">
        <v>77</v>
      </c>
      <c r="B281" s="60" t="s">
        <v>462</v>
      </c>
      <c r="C281" s="9"/>
      <c r="D281" s="9" t="s">
        <v>61</v>
      </c>
      <c r="E281" s="59" t="s">
        <v>12</v>
      </c>
      <c r="F281" s="64"/>
      <c r="G281" s="64"/>
      <c r="H281" s="34"/>
      <c r="I281" s="64"/>
      <c r="J281" s="64"/>
      <c r="K281" s="64"/>
      <c r="L281" s="34"/>
      <c r="M281" s="64"/>
      <c r="N281" s="64"/>
      <c r="O281" s="87"/>
      <c r="P281" s="87"/>
      <c r="Q281" s="87"/>
      <c r="R281" s="87"/>
      <c r="S281" s="87"/>
      <c r="T281" s="87"/>
      <c r="U281" s="87"/>
      <c r="V281" s="87"/>
      <c r="W281" s="87"/>
    </row>
    <row r="282" spans="1:23" ht="13.2" x14ac:dyDescent="0.25">
      <c r="A282" s="59">
        <v>78</v>
      </c>
      <c r="B282" s="60" t="s">
        <v>463</v>
      </c>
      <c r="C282" s="9"/>
      <c r="D282" s="9" t="s">
        <v>18</v>
      </c>
      <c r="E282" s="59" t="s">
        <v>12</v>
      </c>
      <c r="F282" s="65"/>
      <c r="G282" s="65"/>
      <c r="H282" s="65"/>
      <c r="I282" s="65"/>
      <c r="J282" s="65"/>
      <c r="K282" s="65"/>
      <c r="L282" s="65"/>
      <c r="M282" s="65"/>
      <c r="N282" s="65"/>
      <c r="O282" s="87"/>
      <c r="P282" s="87"/>
      <c r="Q282" s="87"/>
      <c r="R282" s="87"/>
      <c r="S282" s="87"/>
      <c r="T282" s="87"/>
      <c r="U282" s="87"/>
      <c r="V282" s="87"/>
      <c r="W282" s="87"/>
    </row>
    <row r="283" spans="1:23" ht="13.2" x14ac:dyDescent="0.25">
      <c r="A283" s="59">
        <v>79</v>
      </c>
      <c r="B283" s="60" t="s">
        <v>468</v>
      </c>
      <c r="C283" s="9"/>
      <c r="D283" s="9" t="s">
        <v>18</v>
      </c>
      <c r="E283" s="59" t="s">
        <v>12</v>
      </c>
      <c r="F283" s="65"/>
      <c r="G283" s="65"/>
      <c r="H283" s="65"/>
      <c r="I283" s="65"/>
      <c r="J283" s="65"/>
      <c r="K283" s="65"/>
      <c r="L283" s="65"/>
      <c r="M283" s="65"/>
      <c r="N283" s="65"/>
      <c r="O283" s="87"/>
      <c r="P283" s="87"/>
      <c r="Q283" s="87"/>
      <c r="R283" s="87"/>
      <c r="S283" s="87"/>
      <c r="T283" s="87"/>
      <c r="U283" s="87"/>
      <c r="V283" s="87"/>
      <c r="W283" s="87"/>
    </row>
    <row r="284" spans="1:23" ht="13.2" x14ac:dyDescent="0.25">
      <c r="A284" s="59">
        <v>80</v>
      </c>
      <c r="B284" s="60" t="s">
        <v>481</v>
      </c>
      <c r="C284" s="9"/>
      <c r="D284" s="9" t="s">
        <v>76</v>
      </c>
      <c r="E284" s="59" t="s">
        <v>12</v>
      </c>
      <c r="F284" s="65"/>
      <c r="G284" s="65"/>
      <c r="H284" s="65"/>
      <c r="I284" s="65"/>
      <c r="J284" s="65"/>
      <c r="K284" s="65"/>
      <c r="L284" s="65"/>
      <c r="M284" s="65"/>
      <c r="N284" s="65"/>
      <c r="O284" s="87"/>
      <c r="P284" s="87"/>
      <c r="Q284" s="87"/>
      <c r="R284" s="87"/>
      <c r="S284" s="87"/>
      <c r="T284" s="87"/>
      <c r="U284" s="87"/>
      <c r="V284" s="87"/>
      <c r="W284" s="87"/>
    </row>
    <row r="285" spans="1:23" ht="13.2" x14ac:dyDescent="0.25">
      <c r="A285" s="59">
        <v>81</v>
      </c>
      <c r="B285" s="60" t="s">
        <v>493</v>
      </c>
      <c r="C285" s="9"/>
      <c r="D285" s="9" t="s">
        <v>76</v>
      </c>
      <c r="E285" s="59" t="s">
        <v>12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87"/>
      <c r="P285" s="87"/>
      <c r="Q285" s="87"/>
      <c r="R285" s="87"/>
      <c r="S285" s="87"/>
      <c r="T285" s="87"/>
      <c r="U285" s="87"/>
      <c r="V285" s="87"/>
      <c r="W285" s="87"/>
    </row>
    <row r="286" spans="1:23" ht="13.2" x14ac:dyDescent="0.25">
      <c r="A286" s="59">
        <v>82</v>
      </c>
      <c r="B286" s="60" t="s">
        <v>502</v>
      </c>
      <c r="C286" s="9"/>
      <c r="D286" s="9" t="s">
        <v>76</v>
      </c>
      <c r="E286" s="59" t="s">
        <v>12</v>
      </c>
      <c r="F286" s="65"/>
      <c r="G286" s="65"/>
      <c r="H286" s="65"/>
      <c r="I286" s="65"/>
      <c r="J286" s="65"/>
      <c r="K286" s="65"/>
      <c r="L286" s="65"/>
      <c r="M286" s="65"/>
      <c r="N286" s="65"/>
      <c r="O286" s="87"/>
      <c r="P286" s="87"/>
      <c r="Q286" s="87"/>
      <c r="R286" s="87"/>
      <c r="S286" s="87"/>
      <c r="T286" s="87"/>
      <c r="U286" s="87"/>
      <c r="V286" s="87"/>
      <c r="W286" s="87"/>
    </row>
    <row r="287" spans="1:23" ht="13.2" x14ac:dyDescent="0.25">
      <c r="A287" s="59">
        <v>83</v>
      </c>
      <c r="B287" s="60" t="s">
        <v>515</v>
      </c>
      <c r="C287" s="9"/>
      <c r="D287" s="9" t="s">
        <v>112</v>
      </c>
      <c r="E287" s="59" t="s">
        <v>12</v>
      </c>
      <c r="F287" s="65"/>
      <c r="G287" s="65"/>
      <c r="H287" s="65"/>
      <c r="I287" s="65"/>
      <c r="J287" s="59"/>
      <c r="K287" s="59"/>
      <c r="L287" s="59"/>
      <c r="M287" s="59"/>
      <c r="N287" s="65"/>
      <c r="O287" s="87"/>
      <c r="P287" s="87"/>
      <c r="Q287" s="87"/>
      <c r="R287" s="87"/>
      <c r="S287" s="87"/>
      <c r="T287" s="87"/>
      <c r="U287" s="87"/>
      <c r="V287" s="87"/>
      <c r="W287" s="87"/>
    </row>
    <row r="288" spans="1:23" ht="13.2" x14ac:dyDescent="0.25">
      <c r="A288" s="59">
        <v>84</v>
      </c>
      <c r="B288" s="60" t="s">
        <v>526</v>
      </c>
      <c r="C288" s="9"/>
      <c r="D288" s="9" t="s">
        <v>112</v>
      </c>
      <c r="E288" s="59" t="s">
        <v>12</v>
      </c>
      <c r="F288" s="59"/>
      <c r="G288" s="65"/>
      <c r="H288" s="65"/>
      <c r="I288" s="65"/>
      <c r="J288" s="65"/>
      <c r="K288" s="65"/>
      <c r="L288" s="59"/>
      <c r="M288" s="65"/>
      <c r="N288" s="65"/>
      <c r="O288" s="87"/>
      <c r="P288" s="87"/>
      <c r="Q288" s="87"/>
      <c r="R288" s="87"/>
      <c r="S288" s="87"/>
      <c r="T288" s="87"/>
      <c r="U288" s="87"/>
      <c r="V288" s="87"/>
      <c r="W288" s="87"/>
    </row>
    <row r="289" spans="1:23" ht="13.2" x14ac:dyDescent="0.25">
      <c r="A289" s="59">
        <v>85</v>
      </c>
      <c r="B289" s="60" t="s">
        <v>535</v>
      </c>
      <c r="C289" s="9"/>
      <c r="D289" s="9" t="s">
        <v>30</v>
      </c>
      <c r="E289" s="59" t="s">
        <v>12</v>
      </c>
      <c r="F289" s="59"/>
      <c r="G289" s="65"/>
      <c r="H289" s="65"/>
      <c r="I289" s="65"/>
      <c r="J289" s="65"/>
      <c r="K289" s="65"/>
      <c r="L289" s="65"/>
      <c r="M289" s="65"/>
      <c r="N289" s="65"/>
      <c r="O289" s="87"/>
      <c r="P289" s="87"/>
      <c r="Q289" s="87"/>
      <c r="R289" s="87"/>
      <c r="S289" s="87"/>
      <c r="T289" s="87"/>
      <c r="U289" s="87"/>
      <c r="V289" s="87"/>
      <c r="W289" s="87"/>
    </row>
    <row r="290" spans="1:23" ht="13.2" x14ac:dyDescent="0.25">
      <c r="A290" s="59" t="s">
        <v>550</v>
      </c>
      <c r="B290" s="60" t="s">
        <v>551</v>
      </c>
      <c r="C290" s="9"/>
      <c r="D290" s="9" t="s">
        <v>30</v>
      </c>
      <c r="E290" s="59" t="s">
        <v>12</v>
      </c>
      <c r="F290" s="59"/>
      <c r="G290" s="65"/>
      <c r="H290" s="65"/>
      <c r="I290" s="65"/>
      <c r="J290" s="65"/>
      <c r="K290" s="65"/>
      <c r="L290" s="65"/>
      <c r="M290" s="65"/>
      <c r="N290" s="65"/>
      <c r="O290" s="87"/>
      <c r="P290" s="87"/>
      <c r="Q290" s="87"/>
      <c r="R290" s="87"/>
      <c r="S290" s="87"/>
      <c r="T290" s="87"/>
      <c r="U290" s="87"/>
      <c r="V290" s="87"/>
      <c r="W290" s="87"/>
    </row>
    <row r="291" spans="1:23" ht="13.2" x14ac:dyDescent="0.25">
      <c r="A291" s="59">
        <v>86</v>
      </c>
      <c r="B291" s="60" t="s">
        <v>563</v>
      </c>
      <c r="C291" s="9"/>
      <c r="D291" s="9" t="s">
        <v>30</v>
      </c>
      <c r="E291" s="59" t="s">
        <v>12</v>
      </c>
      <c r="F291" s="59"/>
      <c r="G291" s="65"/>
      <c r="H291" s="65"/>
      <c r="I291" s="65"/>
      <c r="J291" s="65"/>
      <c r="K291" s="65"/>
      <c r="L291" s="65"/>
      <c r="M291" s="65"/>
      <c r="N291" s="65"/>
      <c r="O291" s="87"/>
      <c r="P291" s="87"/>
      <c r="Q291" s="87"/>
      <c r="R291" s="87"/>
      <c r="S291" s="87"/>
      <c r="T291" s="87"/>
      <c r="U291" s="87"/>
      <c r="V291" s="87"/>
      <c r="W291" s="87"/>
    </row>
    <row r="292" spans="1:23" ht="13.2" x14ac:dyDescent="0.25">
      <c r="A292" s="59">
        <v>87</v>
      </c>
      <c r="B292" s="60" t="s">
        <v>573</v>
      </c>
      <c r="C292" s="9"/>
      <c r="D292" s="9" t="s">
        <v>30</v>
      </c>
      <c r="E292" s="59" t="s">
        <v>12</v>
      </c>
      <c r="F292" s="59"/>
      <c r="G292" s="65"/>
      <c r="H292" s="65"/>
      <c r="I292" s="65"/>
      <c r="J292" s="65"/>
      <c r="K292" s="65"/>
      <c r="L292" s="65"/>
      <c r="M292" s="65"/>
      <c r="N292" s="65"/>
      <c r="O292" s="87"/>
      <c r="P292" s="87"/>
      <c r="Q292" s="87"/>
      <c r="R292" s="87"/>
      <c r="S292" s="87"/>
      <c r="T292" s="87"/>
      <c r="U292" s="87"/>
      <c r="V292" s="87"/>
      <c r="W292" s="87"/>
    </row>
    <row r="293" spans="1:23" ht="13.2" x14ac:dyDescent="0.25">
      <c r="A293" s="59" t="s">
        <v>585</v>
      </c>
      <c r="B293" s="60" t="s">
        <v>586</v>
      </c>
      <c r="C293" s="9"/>
      <c r="D293" s="9" t="s">
        <v>30</v>
      </c>
      <c r="E293" s="59" t="s">
        <v>12</v>
      </c>
      <c r="F293" s="59"/>
      <c r="G293" s="65"/>
      <c r="H293" s="65"/>
      <c r="I293" s="65"/>
      <c r="J293" s="65"/>
      <c r="K293" s="65"/>
      <c r="L293" s="65"/>
      <c r="M293" s="65"/>
      <c r="N293" s="65"/>
      <c r="O293" s="87"/>
      <c r="P293" s="87"/>
      <c r="Q293" s="87"/>
      <c r="R293" s="87"/>
      <c r="S293" s="87"/>
      <c r="T293" s="87"/>
      <c r="U293" s="87"/>
      <c r="V293" s="87"/>
      <c r="W293" s="87"/>
    </row>
    <row r="294" spans="1:23" ht="13.2" x14ac:dyDescent="0.25">
      <c r="A294" s="59">
        <v>88</v>
      </c>
      <c r="B294" s="60" t="s">
        <v>599</v>
      </c>
      <c r="C294" s="9"/>
      <c r="D294" s="9" t="s">
        <v>30</v>
      </c>
      <c r="E294" s="59" t="s">
        <v>12</v>
      </c>
      <c r="F294" s="65"/>
      <c r="G294" s="59"/>
      <c r="H294" s="65"/>
      <c r="I294" s="59"/>
      <c r="J294" s="59"/>
      <c r="K294" s="59"/>
      <c r="L294" s="59"/>
      <c r="M294" s="59"/>
      <c r="N294" s="59"/>
      <c r="O294" s="87"/>
      <c r="P294" s="87"/>
      <c r="Q294" s="87"/>
      <c r="R294" s="87"/>
      <c r="S294" s="87"/>
      <c r="T294" s="87"/>
      <c r="U294" s="87"/>
      <c r="V294" s="87"/>
      <c r="W294" s="87"/>
    </row>
    <row r="295" spans="1:23" ht="13.2" x14ac:dyDescent="0.25">
      <c r="A295" s="59" t="s">
        <v>607</v>
      </c>
      <c r="B295" s="60" t="s">
        <v>608</v>
      </c>
      <c r="C295" s="9"/>
      <c r="D295" s="9" t="s">
        <v>30</v>
      </c>
      <c r="E295" s="59" t="s">
        <v>12</v>
      </c>
      <c r="F295" s="65"/>
      <c r="G295" s="65"/>
      <c r="H295" s="65"/>
      <c r="I295" s="65"/>
      <c r="J295" s="65"/>
      <c r="K295" s="65"/>
      <c r="L295" s="65"/>
      <c r="M295" s="65"/>
      <c r="N295" s="65"/>
      <c r="O295" s="87"/>
      <c r="P295" s="87"/>
      <c r="Q295" s="87"/>
      <c r="R295" s="87"/>
      <c r="S295" s="87"/>
      <c r="T295" s="87"/>
      <c r="U295" s="87"/>
      <c r="V295" s="87"/>
      <c r="W295" s="87"/>
    </row>
    <row r="296" spans="1:23" ht="13.2" x14ac:dyDescent="0.25">
      <c r="A296" s="59">
        <v>89</v>
      </c>
      <c r="B296" s="60" t="s">
        <v>612</v>
      </c>
      <c r="C296" s="9"/>
      <c r="D296" s="9" t="s">
        <v>86</v>
      </c>
      <c r="E296" s="59" t="s">
        <v>12</v>
      </c>
      <c r="F296" s="59"/>
      <c r="G296" s="65"/>
      <c r="H296" s="65"/>
      <c r="I296" s="65"/>
      <c r="J296" s="65"/>
      <c r="K296" s="65"/>
      <c r="L296" s="65"/>
      <c r="M296" s="65"/>
      <c r="N296" s="65"/>
      <c r="O296" s="87"/>
      <c r="P296" s="87"/>
      <c r="Q296" s="87"/>
      <c r="R296" s="87"/>
      <c r="S296" s="87"/>
      <c r="T296" s="87"/>
      <c r="U296" s="87"/>
      <c r="V296" s="87"/>
      <c r="W296" s="87"/>
    </row>
    <row r="297" spans="1:23" ht="13.2" x14ac:dyDescent="0.25">
      <c r="A297" s="69"/>
      <c r="B297" s="70"/>
      <c r="C297" s="55"/>
      <c r="D297" s="55"/>
      <c r="E297" s="69"/>
      <c r="F297" s="69"/>
      <c r="G297" s="146"/>
      <c r="H297" s="146"/>
      <c r="I297" s="146"/>
      <c r="J297" s="146"/>
      <c r="K297" s="146"/>
      <c r="L297" s="146"/>
      <c r="M297" s="146"/>
      <c r="N297" s="146"/>
      <c r="O297" s="128"/>
      <c r="P297" s="128"/>
      <c r="Q297" s="128"/>
      <c r="R297" s="128"/>
      <c r="S297" s="128"/>
      <c r="T297" s="128"/>
      <c r="U297" s="128"/>
      <c r="V297" s="128"/>
      <c r="W297" s="128"/>
    </row>
    <row r="298" spans="1:23" ht="13.2" x14ac:dyDescent="0.25">
      <c r="A298" s="57" t="s">
        <v>0</v>
      </c>
      <c r="B298" s="58" t="s">
        <v>1</v>
      </c>
      <c r="C298" s="44" t="s">
        <v>2</v>
      </c>
      <c r="D298" s="44" t="s">
        <v>3</v>
      </c>
      <c r="E298" s="57" t="s">
        <v>195</v>
      </c>
      <c r="F298" s="57" t="s">
        <v>9</v>
      </c>
      <c r="G298" s="86" t="s">
        <v>40</v>
      </c>
      <c r="H298" s="86" t="s">
        <v>43</v>
      </c>
      <c r="I298" s="86" t="s">
        <v>47</v>
      </c>
      <c r="J298" s="86" t="s">
        <v>50</v>
      </c>
      <c r="K298" s="86" t="s">
        <v>53</v>
      </c>
      <c r="L298" s="86" t="s">
        <v>56</v>
      </c>
      <c r="M298" s="86" t="s">
        <v>60</v>
      </c>
      <c r="N298" s="86" t="s">
        <v>37</v>
      </c>
      <c r="O298" s="87"/>
      <c r="P298" s="87"/>
      <c r="Q298" s="87"/>
      <c r="R298" s="87"/>
      <c r="S298" s="87"/>
      <c r="T298" s="87"/>
      <c r="U298" s="87"/>
      <c r="V298" s="87"/>
      <c r="W298" s="87"/>
    </row>
    <row r="299" spans="1:23" ht="13.2" x14ac:dyDescent="0.25">
      <c r="A299" s="59">
        <v>90</v>
      </c>
      <c r="B299" s="60" t="s">
        <v>706</v>
      </c>
      <c r="C299" s="9"/>
      <c r="D299" s="9" t="s">
        <v>86</v>
      </c>
      <c r="E299" s="59" t="s">
        <v>19</v>
      </c>
      <c r="F299" s="59"/>
      <c r="G299" s="65"/>
      <c r="H299" s="65"/>
      <c r="I299" s="65"/>
      <c r="J299" s="65"/>
      <c r="K299" s="65"/>
      <c r="L299" s="65"/>
      <c r="M299" s="65"/>
      <c r="N299" s="65"/>
      <c r="O299" s="87"/>
      <c r="P299" s="87"/>
      <c r="Q299" s="87"/>
      <c r="R299" s="87"/>
      <c r="S299" s="87"/>
      <c r="T299" s="87"/>
      <c r="U299" s="87"/>
      <c r="V299" s="87"/>
      <c r="W299" s="87"/>
    </row>
    <row r="300" spans="1:23" ht="13.2" x14ac:dyDescent="0.25">
      <c r="A300" s="59">
        <v>91</v>
      </c>
      <c r="B300" s="60" t="s">
        <v>707</v>
      </c>
      <c r="C300" s="9"/>
      <c r="D300" s="9" t="s">
        <v>86</v>
      </c>
      <c r="E300" s="59" t="s">
        <v>19</v>
      </c>
      <c r="F300" s="59"/>
      <c r="G300" s="65"/>
      <c r="H300" s="65"/>
      <c r="I300" s="65"/>
      <c r="J300" s="65"/>
      <c r="K300" s="65"/>
      <c r="L300" s="65"/>
      <c r="M300" s="65"/>
      <c r="N300" s="65"/>
      <c r="O300" s="87"/>
      <c r="P300" s="87"/>
      <c r="Q300" s="87"/>
      <c r="R300" s="87"/>
      <c r="S300" s="87"/>
      <c r="T300" s="87"/>
      <c r="U300" s="87"/>
      <c r="V300" s="87"/>
      <c r="W300" s="87"/>
    </row>
    <row r="301" spans="1:23" ht="13.2" x14ac:dyDescent="0.25">
      <c r="A301" s="59" t="s">
        <v>708</v>
      </c>
      <c r="B301" s="60" t="s">
        <v>709</v>
      </c>
      <c r="C301" s="9"/>
      <c r="D301" s="9" t="s">
        <v>86</v>
      </c>
      <c r="E301" s="59" t="s">
        <v>19</v>
      </c>
      <c r="F301" s="59"/>
      <c r="G301" s="65"/>
      <c r="H301" s="65"/>
      <c r="I301" s="65"/>
      <c r="J301" s="65"/>
      <c r="K301" s="65"/>
      <c r="L301" s="65"/>
      <c r="M301" s="65"/>
      <c r="N301" s="65"/>
      <c r="O301" s="87"/>
      <c r="P301" s="87"/>
      <c r="Q301" s="87"/>
      <c r="R301" s="87"/>
      <c r="S301" s="87"/>
      <c r="T301" s="87"/>
      <c r="U301" s="87"/>
      <c r="V301" s="87"/>
      <c r="W301" s="87"/>
    </row>
    <row r="302" spans="1:23" ht="13.2" x14ac:dyDescent="0.25">
      <c r="A302" s="59">
        <v>92</v>
      </c>
      <c r="B302" s="60" t="s">
        <v>710</v>
      </c>
      <c r="C302" s="9"/>
      <c r="D302" s="9" t="s">
        <v>109</v>
      </c>
      <c r="E302" s="59" t="s">
        <v>19</v>
      </c>
      <c r="F302" s="59"/>
      <c r="G302" s="65"/>
      <c r="H302" s="65"/>
      <c r="I302" s="59"/>
      <c r="J302" s="59"/>
      <c r="K302" s="59"/>
      <c r="L302" s="59"/>
      <c r="M302" s="65"/>
      <c r="N302" s="65"/>
      <c r="O302" s="87"/>
      <c r="P302" s="87"/>
      <c r="Q302" s="87"/>
      <c r="R302" s="87"/>
      <c r="S302" s="87"/>
      <c r="T302" s="87"/>
      <c r="U302" s="87"/>
      <c r="V302" s="87"/>
      <c r="W302" s="87"/>
    </row>
    <row r="303" spans="1:23" ht="13.2" x14ac:dyDescent="0.25">
      <c r="A303" s="59">
        <v>93</v>
      </c>
      <c r="B303" s="60" t="s">
        <v>711</v>
      </c>
      <c r="C303" s="9"/>
      <c r="D303" s="9" t="s">
        <v>110</v>
      </c>
      <c r="E303" s="59" t="s">
        <v>19</v>
      </c>
      <c r="F303" s="59"/>
      <c r="G303" s="62"/>
      <c r="H303" s="62"/>
      <c r="I303" s="62"/>
      <c r="J303" s="62"/>
      <c r="K303" s="62"/>
      <c r="L303" s="62"/>
      <c r="M303" s="62"/>
      <c r="N303" s="62"/>
      <c r="O303" s="87"/>
      <c r="P303" s="87"/>
      <c r="Q303" s="87"/>
      <c r="R303" s="87"/>
      <c r="S303" s="87"/>
      <c r="T303" s="87"/>
      <c r="U303" s="87"/>
      <c r="V303" s="87"/>
      <c r="W303" s="87"/>
    </row>
    <row r="304" spans="1:23" ht="13.2" x14ac:dyDescent="0.25">
      <c r="A304" s="59">
        <v>94</v>
      </c>
      <c r="B304" s="60" t="s">
        <v>712</v>
      </c>
      <c r="C304" s="9"/>
      <c r="D304" s="9" t="s">
        <v>110</v>
      </c>
      <c r="E304" s="59" t="s">
        <v>19</v>
      </c>
      <c r="F304" s="59"/>
      <c r="G304" s="65"/>
      <c r="H304" s="65"/>
      <c r="I304" s="65"/>
      <c r="J304" s="65"/>
      <c r="K304" s="65"/>
      <c r="L304" s="65"/>
      <c r="M304" s="65"/>
      <c r="N304" s="65"/>
      <c r="O304" s="87"/>
      <c r="P304" s="87"/>
      <c r="Q304" s="87"/>
      <c r="R304" s="87"/>
      <c r="S304" s="87"/>
      <c r="T304" s="87"/>
      <c r="U304" s="87"/>
      <c r="V304" s="87"/>
      <c r="W304" s="87"/>
    </row>
    <row r="305" spans="1:23" ht="13.2" x14ac:dyDescent="0.25">
      <c r="A305" s="59">
        <v>95</v>
      </c>
      <c r="B305" s="60" t="s">
        <v>713</v>
      </c>
      <c r="C305" s="9"/>
      <c r="D305" s="9" t="s">
        <v>110</v>
      </c>
      <c r="E305" s="59" t="s">
        <v>19</v>
      </c>
      <c r="F305" s="65"/>
      <c r="G305" s="65"/>
      <c r="H305" s="65"/>
      <c r="I305" s="65"/>
      <c r="J305" s="65"/>
      <c r="K305" s="65"/>
      <c r="L305" s="65"/>
      <c r="M305" s="65"/>
      <c r="N305" s="65"/>
      <c r="O305" s="87"/>
      <c r="P305" s="87"/>
      <c r="Q305" s="87"/>
      <c r="R305" s="87"/>
      <c r="S305" s="87"/>
      <c r="T305" s="87"/>
      <c r="U305" s="87"/>
      <c r="V305" s="87"/>
      <c r="W305" s="87"/>
    </row>
    <row r="306" spans="1:23" ht="13.2" x14ac:dyDescent="0.25">
      <c r="A306" s="59">
        <v>96</v>
      </c>
      <c r="B306" s="60" t="s">
        <v>714</v>
      </c>
      <c r="C306" s="9"/>
      <c r="D306" s="9" t="s">
        <v>110</v>
      </c>
      <c r="E306" s="59" t="s">
        <v>19</v>
      </c>
      <c r="F306" s="59"/>
      <c r="G306" s="65"/>
      <c r="H306" s="65"/>
      <c r="I306" s="65"/>
      <c r="J306" s="65"/>
      <c r="K306" s="65"/>
      <c r="L306" s="65"/>
      <c r="M306" s="65"/>
      <c r="N306" s="65"/>
      <c r="O306" s="87"/>
      <c r="P306" s="87"/>
      <c r="Q306" s="87"/>
      <c r="R306" s="87"/>
      <c r="S306" s="87"/>
      <c r="T306" s="87"/>
      <c r="U306" s="87"/>
      <c r="V306" s="87"/>
      <c r="W306" s="87"/>
    </row>
    <row r="307" spans="1:23" ht="13.2" x14ac:dyDescent="0.25">
      <c r="A307" s="59">
        <v>97</v>
      </c>
      <c r="B307" s="60" t="s">
        <v>715</v>
      </c>
      <c r="C307" s="9"/>
      <c r="D307" s="9" t="s">
        <v>110</v>
      </c>
      <c r="E307" s="59" t="s">
        <v>19</v>
      </c>
      <c r="F307" s="59"/>
      <c r="G307" s="65"/>
      <c r="H307" s="65"/>
      <c r="I307" s="65"/>
      <c r="J307" s="65"/>
      <c r="K307" s="65"/>
      <c r="L307" s="65"/>
      <c r="M307" s="65"/>
      <c r="N307" s="65"/>
      <c r="O307" s="87"/>
      <c r="P307" s="87"/>
      <c r="Q307" s="87"/>
      <c r="R307" s="87"/>
      <c r="S307" s="87"/>
      <c r="T307" s="87"/>
      <c r="U307" s="87"/>
      <c r="V307" s="87"/>
      <c r="W307" s="87"/>
    </row>
    <row r="308" spans="1:23" ht="13.2" x14ac:dyDescent="0.25">
      <c r="A308" s="59">
        <v>98</v>
      </c>
      <c r="B308" s="60" t="s">
        <v>716</v>
      </c>
      <c r="C308" s="9"/>
      <c r="D308" s="9" t="s">
        <v>110</v>
      </c>
      <c r="E308" s="59" t="s">
        <v>19</v>
      </c>
      <c r="F308" s="59"/>
      <c r="G308" s="65"/>
      <c r="H308" s="65"/>
      <c r="I308" s="65"/>
      <c r="J308" s="65"/>
      <c r="K308" s="65"/>
      <c r="L308" s="65"/>
      <c r="M308" s="65"/>
      <c r="N308" s="65"/>
      <c r="O308" s="87"/>
      <c r="P308" s="87"/>
      <c r="Q308" s="87"/>
      <c r="R308" s="87"/>
      <c r="S308" s="87"/>
      <c r="T308" s="87"/>
      <c r="U308" s="87"/>
      <c r="V308" s="87"/>
      <c r="W308" s="87"/>
    </row>
    <row r="309" spans="1:23" ht="13.2" x14ac:dyDescent="0.25">
      <c r="A309" s="59">
        <v>99</v>
      </c>
      <c r="B309" s="60" t="s">
        <v>717</v>
      </c>
      <c r="C309" s="9"/>
      <c r="D309" s="9" t="s">
        <v>110</v>
      </c>
      <c r="E309" s="59" t="s">
        <v>19</v>
      </c>
      <c r="F309" s="61"/>
      <c r="G309" s="65"/>
      <c r="H309" s="65"/>
      <c r="I309" s="65"/>
      <c r="J309" s="65"/>
      <c r="K309" s="65"/>
      <c r="L309" s="65"/>
      <c r="M309" s="65"/>
      <c r="N309" s="65"/>
      <c r="O309" s="87"/>
      <c r="P309" s="87"/>
      <c r="Q309" s="87"/>
      <c r="R309" s="87"/>
      <c r="S309" s="87"/>
      <c r="T309" s="87"/>
      <c r="U309" s="87"/>
      <c r="V309" s="87"/>
      <c r="W309" s="87"/>
    </row>
    <row r="310" spans="1:23" ht="13.2" x14ac:dyDescent="0.25">
      <c r="A310" s="59">
        <v>100</v>
      </c>
      <c r="B310" s="60" t="s">
        <v>718</v>
      </c>
      <c r="C310" s="9"/>
      <c r="D310" s="9" t="s">
        <v>110</v>
      </c>
      <c r="E310" s="59" t="s">
        <v>19</v>
      </c>
      <c r="F310" s="59"/>
      <c r="G310" s="65"/>
      <c r="H310" s="65"/>
      <c r="I310" s="65"/>
      <c r="J310" s="65"/>
      <c r="K310" s="65"/>
      <c r="L310" s="65"/>
      <c r="M310" s="65"/>
      <c r="N310" s="65"/>
      <c r="O310" s="87"/>
      <c r="P310" s="87"/>
      <c r="Q310" s="87"/>
      <c r="R310" s="87"/>
      <c r="S310" s="87"/>
      <c r="T310" s="87"/>
      <c r="U310" s="87"/>
      <c r="V310" s="87"/>
      <c r="W310" s="87"/>
    </row>
    <row r="311" spans="1:23" ht="13.2" x14ac:dyDescent="0.25">
      <c r="A311" s="59">
        <v>101</v>
      </c>
      <c r="B311" s="60" t="s">
        <v>719</v>
      </c>
      <c r="C311" s="9"/>
      <c r="D311" s="9" t="s">
        <v>110</v>
      </c>
      <c r="E311" s="59" t="s">
        <v>19</v>
      </c>
      <c r="F311" s="59"/>
      <c r="G311" s="65"/>
      <c r="H311" s="65"/>
      <c r="I311" s="65"/>
      <c r="J311" s="65"/>
      <c r="K311" s="65"/>
      <c r="L311" s="65"/>
      <c r="M311" s="65"/>
      <c r="N311" s="65"/>
      <c r="O311" s="87"/>
      <c r="P311" s="87"/>
      <c r="Q311" s="87"/>
      <c r="R311" s="87"/>
      <c r="S311" s="87"/>
      <c r="T311" s="87"/>
      <c r="U311" s="87"/>
      <c r="V311" s="87"/>
      <c r="W311" s="87"/>
    </row>
    <row r="312" spans="1:23" ht="13.2" x14ac:dyDescent="0.25">
      <c r="A312" s="59">
        <v>102</v>
      </c>
      <c r="B312" s="60" t="s">
        <v>720</v>
      </c>
      <c r="C312" s="9"/>
      <c r="D312" s="9" t="s">
        <v>110</v>
      </c>
      <c r="E312" s="59" t="s">
        <v>19</v>
      </c>
      <c r="F312" s="59"/>
      <c r="G312" s="65"/>
      <c r="H312" s="65"/>
      <c r="I312" s="65"/>
      <c r="J312" s="65"/>
      <c r="K312" s="65"/>
      <c r="L312" s="65"/>
      <c r="M312" s="65"/>
      <c r="N312" s="65"/>
      <c r="O312" s="87"/>
      <c r="P312" s="87"/>
      <c r="Q312" s="87"/>
      <c r="R312" s="87"/>
      <c r="S312" s="87"/>
      <c r="T312" s="87"/>
      <c r="U312" s="87"/>
      <c r="V312" s="87"/>
      <c r="W312" s="87"/>
    </row>
    <row r="313" spans="1:23" ht="13.2" x14ac:dyDescent="0.25">
      <c r="A313" s="59">
        <v>103</v>
      </c>
      <c r="B313" s="60" t="s">
        <v>721</v>
      </c>
      <c r="C313" s="9"/>
      <c r="D313" s="9" t="s">
        <v>110</v>
      </c>
      <c r="E313" s="59" t="s">
        <v>19</v>
      </c>
      <c r="F313" s="59"/>
      <c r="G313" s="65"/>
      <c r="H313" s="65"/>
      <c r="I313" s="65"/>
      <c r="J313" s="65"/>
      <c r="K313" s="65"/>
      <c r="L313" s="65"/>
      <c r="M313" s="65"/>
      <c r="N313" s="65"/>
      <c r="O313" s="87"/>
      <c r="P313" s="87"/>
      <c r="Q313" s="87"/>
      <c r="R313" s="87"/>
      <c r="S313" s="87"/>
      <c r="T313" s="87"/>
      <c r="U313" s="87"/>
      <c r="V313" s="87"/>
      <c r="W313" s="87"/>
    </row>
    <row r="314" spans="1:23" ht="13.2" x14ac:dyDescent="0.25">
      <c r="A314" s="59">
        <v>104</v>
      </c>
      <c r="B314" s="60" t="s">
        <v>722</v>
      </c>
      <c r="C314" s="9"/>
      <c r="D314" s="9" t="s">
        <v>110</v>
      </c>
      <c r="E314" s="59" t="s">
        <v>19</v>
      </c>
      <c r="F314" s="59"/>
      <c r="G314" s="65"/>
      <c r="H314" s="65"/>
      <c r="I314" s="65"/>
      <c r="J314" s="65"/>
      <c r="K314" s="65"/>
      <c r="L314" s="65"/>
      <c r="M314" s="65"/>
      <c r="N314" s="65"/>
      <c r="O314" s="87"/>
      <c r="P314" s="87"/>
      <c r="Q314" s="87"/>
      <c r="R314" s="87"/>
      <c r="S314" s="87"/>
      <c r="T314" s="87"/>
      <c r="U314" s="87"/>
      <c r="V314" s="87"/>
      <c r="W314" s="87"/>
    </row>
    <row r="315" spans="1:23" ht="13.2" x14ac:dyDescent="0.25">
      <c r="A315" s="59">
        <v>105</v>
      </c>
      <c r="B315" s="60" t="s">
        <v>723</v>
      </c>
      <c r="C315" s="9"/>
      <c r="D315" s="9" t="s">
        <v>110</v>
      </c>
      <c r="E315" s="59" t="s">
        <v>19</v>
      </c>
      <c r="F315" s="59"/>
      <c r="G315" s="65"/>
      <c r="H315" s="65"/>
      <c r="I315" s="65"/>
      <c r="J315" s="65"/>
      <c r="K315" s="65"/>
      <c r="L315" s="65"/>
      <c r="M315" s="65"/>
      <c r="N315" s="65"/>
      <c r="O315" s="87"/>
      <c r="P315" s="87"/>
      <c r="Q315" s="87"/>
      <c r="R315" s="87"/>
      <c r="S315" s="87"/>
      <c r="T315" s="87"/>
      <c r="U315" s="87"/>
      <c r="V315" s="87"/>
      <c r="W315" s="87"/>
    </row>
    <row r="316" spans="1:23" ht="13.2" x14ac:dyDescent="0.25">
      <c r="A316" s="59">
        <v>106</v>
      </c>
      <c r="B316" s="60" t="s">
        <v>724</v>
      </c>
      <c r="C316" s="9"/>
      <c r="D316" s="9" t="s">
        <v>110</v>
      </c>
      <c r="E316" s="59" t="s">
        <v>19</v>
      </c>
      <c r="F316" s="59"/>
      <c r="G316" s="65"/>
      <c r="H316" s="65"/>
      <c r="I316" s="65"/>
      <c r="J316" s="65"/>
      <c r="K316" s="65"/>
      <c r="L316" s="65"/>
      <c r="M316" s="65"/>
      <c r="N316" s="65"/>
      <c r="O316" s="87"/>
      <c r="P316" s="87"/>
      <c r="Q316" s="87"/>
      <c r="R316" s="87"/>
      <c r="S316" s="87"/>
      <c r="T316" s="87"/>
      <c r="U316" s="87"/>
      <c r="V316" s="87"/>
      <c r="W316" s="87"/>
    </row>
    <row r="317" spans="1:23" ht="13.2" x14ac:dyDescent="0.25">
      <c r="A317" s="59">
        <v>107</v>
      </c>
      <c r="B317" s="60" t="s">
        <v>725</v>
      </c>
      <c r="C317" s="9"/>
      <c r="D317" s="9" t="s">
        <v>110</v>
      </c>
      <c r="E317" s="59" t="s">
        <v>19</v>
      </c>
      <c r="F317" s="59"/>
      <c r="G317" s="65"/>
      <c r="H317" s="65"/>
      <c r="I317" s="65"/>
      <c r="J317" s="65"/>
      <c r="K317" s="65"/>
      <c r="L317" s="65"/>
      <c r="M317" s="65"/>
      <c r="N317" s="65"/>
      <c r="O317" s="87"/>
      <c r="P317" s="87"/>
      <c r="Q317" s="87"/>
      <c r="R317" s="87"/>
      <c r="S317" s="87"/>
      <c r="T317" s="87"/>
      <c r="U317" s="87"/>
      <c r="V317" s="87"/>
      <c r="W317" s="87"/>
    </row>
    <row r="318" spans="1:23" ht="13.2" x14ac:dyDescent="0.25">
      <c r="A318" s="59">
        <v>108</v>
      </c>
      <c r="B318" s="60" t="s">
        <v>726</v>
      </c>
      <c r="C318" s="9"/>
      <c r="D318" s="9" t="s">
        <v>110</v>
      </c>
      <c r="E318" s="59" t="s">
        <v>19</v>
      </c>
      <c r="F318" s="59"/>
      <c r="G318" s="65"/>
      <c r="H318" s="65"/>
      <c r="I318" s="65"/>
      <c r="J318" s="65"/>
      <c r="K318" s="65"/>
      <c r="L318" s="65"/>
      <c r="M318" s="65"/>
      <c r="N318" s="65"/>
      <c r="O318" s="87"/>
      <c r="P318" s="87"/>
      <c r="Q318" s="87"/>
      <c r="R318" s="87"/>
      <c r="S318" s="87"/>
      <c r="T318" s="87"/>
      <c r="U318" s="87"/>
      <c r="V318" s="87"/>
      <c r="W318" s="87"/>
    </row>
    <row r="319" spans="1:23" ht="13.2" x14ac:dyDescent="0.25">
      <c r="A319" s="59">
        <v>109</v>
      </c>
      <c r="B319" s="60" t="s">
        <v>727</v>
      </c>
      <c r="C319" s="9"/>
      <c r="D319" s="9" t="s">
        <v>110</v>
      </c>
      <c r="E319" s="59" t="s">
        <v>19</v>
      </c>
      <c r="F319" s="65"/>
      <c r="G319" s="65"/>
      <c r="H319" s="65"/>
      <c r="I319" s="65"/>
      <c r="J319" s="65"/>
      <c r="K319" s="65"/>
      <c r="L319" s="65"/>
      <c r="M319" s="65"/>
      <c r="N319" s="65"/>
      <c r="O319" s="87"/>
      <c r="P319" s="87"/>
      <c r="Q319" s="87"/>
      <c r="R319" s="87"/>
      <c r="S319" s="87"/>
      <c r="T319" s="87"/>
      <c r="U319" s="87"/>
      <c r="V319" s="87"/>
      <c r="W319" s="87"/>
    </row>
    <row r="320" spans="1:23" ht="13.2" x14ac:dyDescent="0.25">
      <c r="A320" s="59">
        <v>110</v>
      </c>
      <c r="B320" s="60" t="s">
        <v>728</v>
      </c>
      <c r="C320" s="9"/>
      <c r="D320" s="9" t="s">
        <v>110</v>
      </c>
      <c r="E320" s="59" t="s">
        <v>19</v>
      </c>
      <c r="F320" s="59"/>
      <c r="G320" s="65"/>
      <c r="H320" s="65"/>
      <c r="I320" s="65"/>
      <c r="J320" s="65"/>
      <c r="K320" s="65"/>
      <c r="L320" s="65"/>
      <c r="M320" s="65"/>
      <c r="N320" s="65"/>
      <c r="O320" s="87"/>
      <c r="P320" s="87"/>
      <c r="Q320" s="87"/>
      <c r="R320" s="87"/>
      <c r="S320" s="87"/>
      <c r="T320" s="87"/>
      <c r="U320" s="87"/>
      <c r="V320" s="87"/>
      <c r="W320" s="87"/>
    </row>
    <row r="321" spans="1:23" ht="13.2" x14ac:dyDescent="0.25">
      <c r="A321" s="59">
        <v>111</v>
      </c>
      <c r="B321" s="60" t="s">
        <v>729</v>
      </c>
      <c r="C321" s="9"/>
      <c r="D321" s="9" t="s">
        <v>110</v>
      </c>
      <c r="E321" s="59" t="s">
        <v>19</v>
      </c>
      <c r="F321" s="65"/>
      <c r="G321" s="65"/>
      <c r="H321" s="65"/>
      <c r="I321" s="65"/>
      <c r="J321" s="65"/>
      <c r="K321" s="65"/>
      <c r="L321" s="65"/>
      <c r="M321" s="65"/>
      <c r="N321" s="65"/>
      <c r="O321" s="87"/>
      <c r="P321" s="87"/>
      <c r="Q321" s="87"/>
      <c r="R321" s="87"/>
      <c r="S321" s="87"/>
      <c r="T321" s="87"/>
      <c r="U321" s="87"/>
      <c r="V321" s="87"/>
      <c r="W321" s="87"/>
    </row>
    <row r="322" spans="1:23" ht="13.2" x14ac:dyDescent="0.25">
      <c r="A322" s="59">
        <v>112</v>
      </c>
      <c r="B322" s="60" t="s">
        <v>730</v>
      </c>
      <c r="C322" s="9"/>
      <c r="D322" s="9" t="s">
        <v>110</v>
      </c>
      <c r="E322" s="59" t="s">
        <v>19</v>
      </c>
      <c r="F322" s="65"/>
      <c r="G322" s="65"/>
      <c r="H322" s="65"/>
      <c r="I322" s="65"/>
      <c r="J322" s="65"/>
      <c r="K322" s="65"/>
      <c r="L322" s="65"/>
      <c r="M322" s="65"/>
      <c r="N322" s="65"/>
      <c r="O322" s="87"/>
      <c r="P322" s="87"/>
      <c r="Q322" s="87"/>
      <c r="R322" s="87"/>
      <c r="S322" s="87"/>
      <c r="T322" s="87"/>
      <c r="U322" s="87"/>
      <c r="V322" s="87"/>
      <c r="W322" s="87"/>
    </row>
    <row r="323" spans="1:23" ht="13.2" x14ac:dyDescent="0.25">
      <c r="A323" s="59">
        <v>113</v>
      </c>
      <c r="B323" s="60" t="s">
        <v>731</v>
      </c>
      <c r="C323" s="9"/>
      <c r="D323" s="9" t="s">
        <v>110</v>
      </c>
      <c r="E323" s="59" t="s">
        <v>19</v>
      </c>
      <c r="F323" s="59"/>
      <c r="G323" s="65"/>
      <c r="H323" s="65"/>
      <c r="I323" s="65"/>
      <c r="J323" s="65"/>
      <c r="K323" s="65"/>
      <c r="L323" s="65"/>
      <c r="M323" s="65"/>
      <c r="N323" s="65"/>
      <c r="O323" s="87"/>
      <c r="P323" s="87"/>
      <c r="Q323" s="87"/>
      <c r="R323" s="87"/>
      <c r="S323" s="87"/>
      <c r="T323" s="87"/>
      <c r="U323" s="87"/>
      <c r="V323" s="87"/>
      <c r="W323" s="87"/>
    </row>
    <row r="324" spans="1:23" ht="13.2" x14ac:dyDescent="0.25">
      <c r="A324" s="59">
        <v>114</v>
      </c>
      <c r="B324" s="60" t="s">
        <v>732</v>
      </c>
      <c r="C324" s="9"/>
      <c r="D324" s="9" t="s">
        <v>110</v>
      </c>
      <c r="E324" s="59" t="s">
        <v>19</v>
      </c>
      <c r="F324" s="59"/>
      <c r="G324" s="65"/>
      <c r="H324" s="65"/>
      <c r="I324" s="65"/>
      <c r="J324" s="65"/>
      <c r="K324" s="65"/>
      <c r="L324" s="65"/>
      <c r="M324" s="65"/>
      <c r="N324" s="65"/>
      <c r="O324" s="87"/>
      <c r="P324" s="87"/>
      <c r="Q324" s="87"/>
      <c r="R324" s="87"/>
      <c r="S324" s="87"/>
      <c r="T324" s="87"/>
      <c r="U324" s="87"/>
      <c r="V324" s="87"/>
      <c r="W324" s="87"/>
    </row>
    <row r="325" spans="1:23" ht="13.2" x14ac:dyDescent="0.25">
      <c r="A325" s="59">
        <v>115</v>
      </c>
      <c r="B325" s="60" t="s">
        <v>733</v>
      </c>
      <c r="C325" s="9"/>
      <c r="D325" s="9" t="s">
        <v>110</v>
      </c>
      <c r="E325" s="59" t="s">
        <v>19</v>
      </c>
      <c r="F325" s="59"/>
      <c r="G325" s="65"/>
      <c r="H325" s="65"/>
      <c r="I325" s="65"/>
      <c r="J325" s="65"/>
      <c r="K325" s="65"/>
      <c r="L325" s="65"/>
      <c r="M325" s="65"/>
      <c r="N325" s="65"/>
      <c r="O325" s="87"/>
      <c r="P325" s="87"/>
      <c r="Q325" s="87"/>
      <c r="R325" s="87"/>
      <c r="S325" s="87"/>
      <c r="T325" s="87"/>
      <c r="U325" s="87"/>
      <c r="V325" s="87"/>
      <c r="W325" s="87"/>
    </row>
    <row r="326" spans="1:23" ht="13.2" x14ac:dyDescent="0.25">
      <c r="A326" s="59">
        <v>116</v>
      </c>
      <c r="B326" s="60" t="s">
        <v>734</v>
      </c>
      <c r="C326" s="9"/>
      <c r="D326" s="9" t="s">
        <v>110</v>
      </c>
      <c r="E326" s="59" t="s">
        <v>19</v>
      </c>
      <c r="F326" s="59"/>
      <c r="G326" s="62"/>
      <c r="H326" s="62"/>
      <c r="I326" s="62"/>
      <c r="J326" s="62"/>
      <c r="K326" s="62"/>
      <c r="L326" s="62"/>
      <c r="M326" s="62"/>
      <c r="N326" s="62"/>
      <c r="O326" s="87"/>
      <c r="P326" s="87"/>
      <c r="Q326" s="87"/>
      <c r="R326" s="87"/>
      <c r="S326" s="87"/>
      <c r="T326" s="87"/>
      <c r="U326" s="87"/>
      <c r="V326" s="87"/>
      <c r="W326" s="87"/>
    </row>
    <row r="327" spans="1:23" ht="13.2" x14ac:dyDescent="0.25">
      <c r="A327" s="59">
        <v>117</v>
      </c>
      <c r="B327" s="60" t="s">
        <v>735</v>
      </c>
      <c r="C327" s="9"/>
      <c r="D327" s="9" t="s">
        <v>101</v>
      </c>
      <c r="E327" s="59" t="s">
        <v>19</v>
      </c>
      <c r="F327" s="59"/>
      <c r="G327" s="65"/>
      <c r="H327" s="65"/>
      <c r="I327" s="65"/>
      <c r="J327" s="65"/>
      <c r="K327" s="65"/>
      <c r="L327" s="65"/>
      <c r="M327" s="65"/>
      <c r="N327" s="65"/>
      <c r="O327" s="87"/>
      <c r="P327" s="87"/>
      <c r="Q327" s="87"/>
      <c r="R327" s="87"/>
      <c r="S327" s="87"/>
      <c r="T327" s="87"/>
      <c r="U327" s="87"/>
      <c r="V327" s="87"/>
      <c r="W327" s="87"/>
    </row>
    <row r="328" spans="1:23" ht="13.2" x14ac:dyDescent="0.25">
      <c r="A328" s="59">
        <v>118</v>
      </c>
      <c r="B328" s="60" t="s">
        <v>736</v>
      </c>
      <c r="C328" s="9"/>
      <c r="D328" s="9" t="s">
        <v>101</v>
      </c>
      <c r="E328" s="59" t="s">
        <v>19</v>
      </c>
      <c r="F328" s="59"/>
      <c r="G328" s="65"/>
      <c r="H328" s="65"/>
      <c r="I328" s="65"/>
      <c r="J328" s="65"/>
      <c r="K328" s="65"/>
      <c r="L328" s="65"/>
      <c r="M328" s="65"/>
      <c r="N328" s="65"/>
      <c r="O328" s="87"/>
      <c r="P328" s="87"/>
      <c r="Q328" s="87"/>
      <c r="R328" s="87"/>
      <c r="S328" s="87"/>
      <c r="T328" s="87"/>
      <c r="U328" s="87"/>
      <c r="V328" s="87"/>
      <c r="W328" s="87"/>
    </row>
    <row r="329" spans="1:23" ht="13.2" x14ac:dyDescent="0.25">
      <c r="A329" s="59">
        <v>119</v>
      </c>
      <c r="B329" s="60" t="s">
        <v>737</v>
      </c>
      <c r="C329" s="9"/>
      <c r="D329" s="9" t="s">
        <v>103</v>
      </c>
      <c r="E329" s="59" t="s">
        <v>19</v>
      </c>
      <c r="F329" s="59"/>
      <c r="G329" s="65"/>
      <c r="H329" s="65"/>
      <c r="I329" s="65"/>
      <c r="J329" s="65"/>
      <c r="K329" s="65"/>
      <c r="L329" s="65"/>
      <c r="M329" s="65"/>
      <c r="N329" s="65"/>
      <c r="O329" s="87"/>
      <c r="P329" s="87"/>
      <c r="Q329" s="87"/>
      <c r="R329" s="87"/>
      <c r="S329" s="87"/>
      <c r="T329" s="87"/>
      <c r="U329" s="87"/>
      <c r="V329" s="87"/>
      <c r="W329" s="87"/>
    </row>
    <row r="330" spans="1:23" ht="13.2" x14ac:dyDescent="0.25">
      <c r="A330" s="59">
        <v>120</v>
      </c>
      <c r="B330" s="60" t="s">
        <v>38</v>
      </c>
      <c r="C330" s="9"/>
      <c r="D330" s="9" t="s">
        <v>38</v>
      </c>
      <c r="E330" s="59" t="s">
        <v>19</v>
      </c>
      <c r="F330" s="59"/>
      <c r="G330" s="65"/>
      <c r="H330" s="65"/>
      <c r="I330" s="65"/>
      <c r="J330" s="65"/>
      <c r="K330" s="65"/>
      <c r="L330" s="65"/>
      <c r="M330" s="65"/>
      <c r="N330" s="65"/>
      <c r="O330" s="87"/>
      <c r="P330" s="87"/>
      <c r="Q330" s="87"/>
      <c r="R330" s="87"/>
      <c r="S330" s="87"/>
      <c r="T330" s="87"/>
      <c r="U330" s="87"/>
      <c r="V330" s="87"/>
      <c r="W330" s="87"/>
    </row>
    <row r="331" spans="1:23" ht="13.2" x14ac:dyDescent="0.25">
      <c r="A331" s="61">
        <v>121</v>
      </c>
      <c r="B331" s="60" t="s">
        <v>738</v>
      </c>
      <c r="C331" s="9"/>
      <c r="D331" s="9" t="s">
        <v>35</v>
      </c>
      <c r="E331" s="59" t="s">
        <v>19</v>
      </c>
      <c r="F331" s="61"/>
      <c r="G331" s="64"/>
      <c r="H331" s="61"/>
      <c r="I331" s="61"/>
      <c r="J331" s="61"/>
      <c r="K331" s="61"/>
      <c r="L331" s="61"/>
      <c r="M331" s="61"/>
      <c r="N331" s="61"/>
      <c r="O331" s="87"/>
      <c r="P331" s="87"/>
      <c r="Q331" s="87"/>
      <c r="R331" s="87"/>
      <c r="S331" s="87"/>
      <c r="T331" s="87"/>
      <c r="U331" s="87"/>
      <c r="V331" s="87"/>
      <c r="W331" s="87"/>
    </row>
    <row r="332" spans="1:23" ht="13.2" x14ac:dyDescent="0.25">
      <c r="A332" s="59">
        <v>122</v>
      </c>
      <c r="B332" s="60" t="s">
        <v>739</v>
      </c>
      <c r="C332" s="9"/>
      <c r="D332" s="9" t="s">
        <v>67</v>
      </c>
      <c r="E332" s="59" t="s">
        <v>19</v>
      </c>
      <c r="F332" s="59"/>
      <c r="G332" s="65"/>
      <c r="H332" s="65"/>
      <c r="I332" s="65"/>
      <c r="J332" s="65"/>
      <c r="K332" s="65"/>
      <c r="L332" s="65"/>
      <c r="M332" s="65"/>
      <c r="N332" s="65"/>
      <c r="O332" s="87"/>
      <c r="P332" s="87"/>
      <c r="Q332" s="87"/>
      <c r="R332" s="87"/>
      <c r="S332" s="87"/>
      <c r="T332" s="87"/>
      <c r="U332" s="87"/>
      <c r="V332" s="87"/>
      <c r="W332" s="87"/>
    </row>
    <row r="333" spans="1:23" ht="13.2" x14ac:dyDescent="0.25">
      <c r="A333" s="59">
        <v>123</v>
      </c>
      <c r="B333" s="60" t="s">
        <v>740</v>
      </c>
      <c r="C333" s="9"/>
      <c r="D333" s="9" t="s">
        <v>67</v>
      </c>
      <c r="E333" s="59" t="s">
        <v>19</v>
      </c>
      <c r="F333" s="59"/>
      <c r="G333" s="65"/>
      <c r="H333" s="65"/>
      <c r="I333" s="65"/>
      <c r="J333" s="65"/>
      <c r="K333" s="65"/>
      <c r="L333" s="65"/>
      <c r="M333" s="65"/>
      <c r="N333" s="65"/>
      <c r="O333" s="87"/>
      <c r="P333" s="87"/>
      <c r="Q333" s="87"/>
      <c r="R333" s="87"/>
      <c r="S333" s="87"/>
      <c r="T333" s="87"/>
      <c r="U333" s="87"/>
      <c r="V333" s="87"/>
      <c r="W333" s="87"/>
    </row>
    <row r="334" spans="1:23" ht="13.2" x14ac:dyDescent="0.25">
      <c r="A334" s="59">
        <v>124</v>
      </c>
      <c r="B334" s="60" t="s">
        <v>741</v>
      </c>
      <c r="C334" s="9"/>
      <c r="D334" s="9" t="s">
        <v>67</v>
      </c>
      <c r="E334" s="59" t="s">
        <v>19</v>
      </c>
      <c r="F334" s="59"/>
      <c r="G334" s="65"/>
      <c r="H334" s="65"/>
      <c r="I334" s="65"/>
      <c r="J334" s="65"/>
      <c r="K334" s="65"/>
      <c r="L334" s="65"/>
      <c r="M334" s="65"/>
      <c r="N334" s="65"/>
      <c r="O334" s="87"/>
      <c r="P334" s="87"/>
      <c r="Q334" s="87"/>
      <c r="R334" s="87"/>
      <c r="S334" s="87"/>
      <c r="T334" s="87"/>
      <c r="U334" s="87"/>
      <c r="V334" s="87"/>
      <c r="W334" s="87"/>
    </row>
    <row r="335" spans="1:23" ht="13.2" x14ac:dyDescent="0.25">
      <c r="A335" s="59">
        <v>125</v>
      </c>
      <c r="B335" s="60" t="s">
        <v>742</v>
      </c>
      <c r="C335" s="9"/>
      <c r="D335" s="9" t="s">
        <v>51</v>
      </c>
      <c r="E335" s="59" t="s">
        <v>19</v>
      </c>
      <c r="F335" s="59"/>
      <c r="G335" s="65"/>
      <c r="H335" s="65"/>
      <c r="I335" s="65"/>
      <c r="J335" s="65"/>
      <c r="K335" s="65"/>
      <c r="L335" s="65"/>
      <c r="M335" s="65"/>
      <c r="N335" s="65"/>
      <c r="O335" s="87"/>
      <c r="P335" s="87"/>
      <c r="Q335" s="87"/>
      <c r="R335" s="87"/>
      <c r="S335" s="87"/>
      <c r="T335" s="87"/>
      <c r="U335" s="87"/>
      <c r="V335" s="87"/>
      <c r="W335" s="87"/>
    </row>
    <row r="336" spans="1:23" ht="13.2" x14ac:dyDescent="0.25">
      <c r="A336" s="59">
        <v>126</v>
      </c>
      <c r="B336" s="60" t="s">
        <v>743</v>
      </c>
      <c r="C336" s="9"/>
      <c r="D336" s="9" t="s">
        <v>51</v>
      </c>
      <c r="E336" s="59" t="s">
        <v>19</v>
      </c>
      <c r="F336" s="59"/>
      <c r="G336" s="65"/>
      <c r="H336" s="65"/>
      <c r="I336" s="65"/>
      <c r="J336" s="65"/>
      <c r="K336" s="65"/>
      <c r="L336" s="65"/>
      <c r="M336" s="65"/>
      <c r="N336" s="65"/>
      <c r="O336" s="87"/>
      <c r="P336" s="87"/>
      <c r="Q336" s="87"/>
      <c r="R336" s="87"/>
      <c r="S336" s="87"/>
      <c r="T336" s="87"/>
      <c r="U336" s="87"/>
      <c r="V336" s="87"/>
      <c r="W336" s="87"/>
    </row>
    <row r="337" spans="1:23" ht="13.2" x14ac:dyDescent="0.25">
      <c r="A337" s="61">
        <v>127</v>
      </c>
      <c r="B337" s="60" t="s">
        <v>744</v>
      </c>
      <c r="C337" s="9"/>
      <c r="D337" s="9" t="s">
        <v>51</v>
      </c>
      <c r="E337" s="59" t="s">
        <v>19</v>
      </c>
      <c r="F337" s="59"/>
      <c r="G337" s="64"/>
      <c r="H337" s="64"/>
      <c r="I337" s="64"/>
      <c r="J337" s="64"/>
      <c r="K337" s="64"/>
      <c r="L337" s="64"/>
      <c r="M337" s="64"/>
      <c r="N337" s="64"/>
      <c r="O337" s="87"/>
      <c r="P337" s="87"/>
      <c r="Q337" s="87"/>
      <c r="R337" s="87"/>
      <c r="S337" s="87"/>
      <c r="T337" s="87"/>
      <c r="U337" s="87"/>
      <c r="V337" s="87"/>
      <c r="W337" s="87"/>
    </row>
    <row r="338" spans="1:23" ht="13.2" x14ac:dyDescent="0.25">
      <c r="A338" s="59">
        <v>128</v>
      </c>
      <c r="B338" s="60" t="s">
        <v>745</v>
      </c>
      <c r="C338" s="9"/>
      <c r="D338" s="9" t="s">
        <v>48</v>
      </c>
      <c r="E338" s="59" t="s">
        <v>19</v>
      </c>
      <c r="F338" s="59"/>
      <c r="G338" s="65"/>
      <c r="H338" s="65"/>
      <c r="I338" s="65"/>
      <c r="J338" s="65"/>
      <c r="K338" s="65"/>
      <c r="L338" s="65"/>
      <c r="M338" s="65"/>
      <c r="N338" s="65"/>
      <c r="O338" s="87"/>
      <c r="P338" s="87"/>
      <c r="Q338" s="87"/>
      <c r="R338" s="87"/>
      <c r="S338" s="87"/>
      <c r="T338" s="87"/>
      <c r="U338" s="87"/>
      <c r="V338" s="87"/>
      <c r="W338" s="87"/>
    </row>
    <row r="339" spans="1:23" ht="13.2" x14ac:dyDescent="0.25">
      <c r="A339" s="59">
        <v>129</v>
      </c>
      <c r="B339" s="60" t="s">
        <v>746</v>
      </c>
      <c r="C339" s="9"/>
      <c r="D339" s="9" t="s">
        <v>48</v>
      </c>
      <c r="E339" s="59" t="s">
        <v>19</v>
      </c>
      <c r="F339" s="59"/>
      <c r="G339" s="65"/>
      <c r="H339" s="65"/>
      <c r="I339" s="65"/>
      <c r="J339" s="65"/>
      <c r="K339" s="65"/>
      <c r="L339" s="65"/>
      <c r="M339" s="65"/>
      <c r="N339" s="65"/>
      <c r="O339" s="87"/>
      <c r="P339" s="87"/>
      <c r="Q339" s="87"/>
      <c r="R339" s="87"/>
      <c r="S339" s="87"/>
      <c r="T339" s="87"/>
      <c r="U339" s="87"/>
      <c r="V339" s="87"/>
      <c r="W339" s="87"/>
    </row>
    <row r="340" spans="1:23" ht="13.2" x14ac:dyDescent="0.25">
      <c r="A340" s="59">
        <v>130</v>
      </c>
      <c r="B340" s="60" t="s">
        <v>747</v>
      </c>
      <c r="C340" s="9"/>
      <c r="D340" s="9" t="s">
        <v>27</v>
      </c>
      <c r="E340" s="59" t="s">
        <v>19</v>
      </c>
      <c r="F340" s="59"/>
      <c r="G340" s="65"/>
      <c r="H340" s="65"/>
      <c r="I340" s="65"/>
      <c r="J340" s="65"/>
      <c r="K340" s="65"/>
      <c r="L340" s="65"/>
      <c r="M340" s="65"/>
      <c r="N340" s="65"/>
      <c r="O340" s="87"/>
      <c r="P340" s="87"/>
      <c r="Q340" s="87"/>
      <c r="R340" s="87"/>
      <c r="S340" s="87"/>
      <c r="T340" s="87"/>
      <c r="U340" s="87"/>
      <c r="V340" s="87"/>
      <c r="W340" s="87"/>
    </row>
    <row r="341" spans="1:23" ht="13.2" x14ac:dyDescent="0.25">
      <c r="A341" s="59">
        <v>131</v>
      </c>
      <c r="B341" s="60" t="s">
        <v>748</v>
      </c>
      <c r="C341" s="9"/>
      <c r="D341" s="9" t="s">
        <v>27</v>
      </c>
      <c r="E341" s="59" t="s">
        <v>19</v>
      </c>
      <c r="F341" s="59"/>
      <c r="G341" s="65"/>
      <c r="H341" s="65"/>
      <c r="I341" s="65"/>
      <c r="J341" s="65"/>
      <c r="K341" s="65"/>
      <c r="L341" s="65"/>
      <c r="M341" s="65"/>
      <c r="N341" s="65"/>
      <c r="O341" s="87"/>
      <c r="P341" s="87"/>
      <c r="Q341" s="87"/>
      <c r="R341" s="87"/>
      <c r="S341" s="87"/>
      <c r="T341" s="87"/>
      <c r="U341" s="87"/>
      <c r="V341" s="87"/>
      <c r="W341" s="87"/>
    </row>
    <row r="342" spans="1:23" ht="13.2" x14ac:dyDescent="0.25">
      <c r="A342" s="59">
        <v>132</v>
      </c>
      <c r="B342" s="60" t="s">
        <v>749</v>
      </c>
      <c r="C342" s="9"/>
      <c r="D342" s="9" t="s">
        <v>27</v>
      </c>
      <c r="E342" s="59" t="s">
        <v>19</v>
      </c>
      <c r="F342" s="59"/>
      <c r="G342" s="65"/>
      <c r="H342" s="65"/>
      <c r="I342" s="65"/>
      <c r="J342" s="65"/>
      <c r="K342" s="65"/>
      <c r="L342" s="65"/>
      <c r="M342" s="65"/>
      <c r="N342" s="65"/>
      <c r="O342" s="87"/>
      <c r="P342" s="87"/>
      <c r="Q342" s="87"/>
      <c r="R342" s="87"/>
      <c r="S342" s="87"/>
      <c r="T342" s="87"/>
      <c r="U342" s="87"/>
      <c r="V342" s="87"/>
      <c r="W342" s="87"/>
    </row>
    <row r="343" spans="1:23" ht="13.2" x14ac:dyDescent="0.25">
      <c r="A343" s="59">
        <v>133</v>
      </c>
      <c r="B343" s="60" t="s">
        <v>750</v>
      </c>
      <c r="C343" s="9"/>
      <c r="D343" s="9" t="s">
        <v>27</v>
      </c>
      <c r="E343" s="59" t="s">
        <v>19</v>
      </c>
      <c r="F343" s="59"/>
      <c r="G343" s="65"/>
      <c r="H343" s="65"/>
      <c r="I343" s="65"/>
      <c r="J343" s="65"/>
      <c r="K343" s="65"/>
      <c r="L343" s="65"/>
      <c r="M343" s="65"/>
      <c r="N343" s="65"/>
      <c r="O343" s="87"/>
      <c r="P343" s="87"/>
      <c r="Q343" s="87"/>
      <c r="R343" s="87"/>
      <c r="S343" s="87"/>
      <c r="T343" s="87"/>
      <c r="U343" s="87"/>
      <c r="V343" s="87"/>
      <c r="W343" s="87"/>
    </row>
    <row r="344" spans="1:23" ht="13.2" x14ac:dyDescent="0.25">
      <c r="A344" s="138"/>
      <c r="B344" s="139"/>
      <c r="C344" s="55"/>
      <c r="D344" s="55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87"/>
      <c r="P344" s="87"/>
      <c r="Q344" s="87"/>
      <c r="R344" s="87"/>
      <c r="S344" s="87"/>
      <c r="T344" s="87"/>
      <c r="U344" s="87"/>
      <c r="V344" s="87"/>
      <c r="W344" s="87"/>
    </row>
    <row r="345" spans="1:23" ht="13.2" x14ac:dyDescent="0.25">
      <c r="A345" s="57" t="s">
        <v>0</v>
      </c>
      <c r="B345" s="58" t="s">
        <v>1</v>
      </c>
      <c r="C345" s="44" t="s">
        <v>2</v>
      </c>
      <c r="D345" s="44" t="s">
        <v>3</v>
      </c>
      <c r="E345" s="57" t="s">
        <v>195</v>
      </c>
      <c r="F345" s="57" t="s">
        <v>9</v>
      </c>
      <c r="G345" s="86" t="s">
        <v>40</v>
      </c>
      <c r="H345" s="86" t="s">
        <v>43</v>
      </c>
      <c r="I345" s="86" t="s">
        <v>47</v>
      </c>
      <c r="J345" s="86" t="s">
        <v>50</v>
      </c>
      <c r="K345" s="86" t="s">
        <v>53</v>
      </c>
      <c r="L345" s="86" t="s">
        <v>56</v>
      </c>
      <c r="M345" s="86" t="s">
        <v>60</v>
      </c>
      <c r="N345" s="86" t="s">
        <v>37</v>
      </c>
      <c r="O345" s="87"/>
      <c r="P345" s="87"/>
      <c r="Q345" s="87"/>
      <c r="R345" s="87"/>
      <c r="S345" s="87"/>
      <c r="T345" s="87"/>
      <c r="U345" s="87"/>
      <c r="V345" s="87"/>
      <c r="W345" s="87"/>
    </row>
    <row r="346" spans="1:23" ht="13.2" x14ac:dyDescent="0.25">
      <c r="A346" s="59">
        <v>90</v>
      </c>
      <c r="B346" s="60" t="s">
        <v>706</v>
      </c>
      <c r="C346" s="9"/>
      <c r="D346" s="9" t="s">
        <v>86</v>
      </c>
      <c r="E346" s="59" t="s">
        <v>12</v>
      </c>
      <c r="F346" s="65"/>
      <c r="G346" s="65"/>
      <c r="H346" s="65"/>
      <c r="I346" s="65"/>
      <c r="J346" s="65"/>
      <c r="K346" s="65"/>
      <c r="L346" s="65"/>
      <c r="M346" s="65"/>
      <c r="N346" s="65"/>
      <c r="O346" s="87"/>
      <c r="P346" s="87"/>
      <c r="Q346" s="87"/>
      <c r="R346" s="87"/>
      <c r="S346" s="87"/>
      <c r="T346" s="87"/>
      <c r="U346" s="87"/>
      <c r="V346" s="87"/>
      <c r="W346" s="87"/>
    </row>
    <row r="347" spans="1:23" ht="13.2" x14ac:dyDescent="0.25">
      <c r="A347" s="59">
        <v>91</v>
      </c>
      <c r="B347" s="60" t="s">
        <v>707</v>
      </c>
      <c r="C347" s="9"/>
      <c r="D347" s="9" t="s">
        <v>86</v>
      </c>
      <c r="E347" s="59" t="s">
        <v>12</v>
      </c>
      <c r="F347" s="59"/>
      <c r="G347" s="65"/>
      <c r="H347" s="65"/>
      <c r="I347" s="65"/>
      <c r="J347" s="65"/>
      <c r="K347" s="65"/>
      <c r="L347" s="65"/>
      <c r="M347" s="65"/>
      <c r="N347" s="65"/>
      <c r="O347" s="87"/>
      <c r="P347" s="87"/>
      <c r="Q347" s="87"/>
      <c r="R347" s="87"/>
      <c r="S347" s="87"/>
      <c r="T347" s="87"/>
      <c r="U347" s="87"/>
      <c r="V347" s="87"/>
      <c r="W347" s="87"/>
    </row>
    <row r="348" spans="1:23" ht="13.2" x14ac:dyDescent="0.25">
      <c r="A348" s="59" t="s">
        <v>708</v>
      </c>
      <c r="B348" s="60" t="s">
        <v>709</v>
      </c>
      <c r="C348" s="9"/>
      <c r="D348" s="9" t="s">
        <v>86</v>
      </c>
      <c r="E348" s="59" t="s">
        <v>12</v>
      </c>
      <c r="F348" s="59"/>
      <c r="G348" s="65"/>
      <c r="H348" s="65"/>
      <c r="I348" s="65"/>
      <c r="J348" s="65"/>
      <c r="K348" s="65"/>
      <c r="L348" s="65"/>
      <c r="M348" s="65"/>
      <c r="N348" s="65"/>
      <c r="O348" s="87"/>
      <c r="P348" s="87"/>
      <c r="Q348" s="87"/>
      <c r="R348" s="87"/>
      <c r="S348" s="87"/>
      <c r="T348" s="87"/>
      <c r="U348" s="87"/>
      <c r="V348" s="87"/>
      <c r="W348" s="87"/>
    </row>
    <row r="349" spans="1:23" ht="13.2" x14ac:dyDescent="0.25">
      <c r="A349" s="59">
        <v>92</v>
      </c>
      <c r="B349" s="60" t="s">
        <v>710</v>
      </c>
      <c r="C349" s="9"/>
      <c r="D349" s="9" t="s">
        <v>109</v>
      </c>
      <c r="E349" s="59" t="s">
        <v>12</v>
      </c>
      <c r="F349" s="65"/>
      <c r="G349" s="65"/>
      <c r="H349" s="59"/>
      <c r="I349" s="59"/>
      <c r="J349" s="59"/>
      <c r="K349" s="59"/>
      <c r="L349" s="59"/>
      <c r="M349" s="65"/>
      <c r="N349" s="65"/>
      <c r="O349" s="87"/>
      <c r="P349" s="87"/>
      <c r="Q349" s="87"/>
      <c r="R349" s="87"/>
      <c r="S349" s="87"/>
      <c r="T349" s="87"/>
      <c r="U349" s="87"/>
      <c r="V349" s="87"/>
      <c r="W349" s="87"/>
    </row>
    <row r="350" spans="1:23" ht="13.2" x14ac:dyDescent="0.25">
      <c r="A350" s="59">
        <v>93</v>
      </c>
      <c r="B350" s="60" t="s">
        <v>711</v>
      </c>
      <c r="C350" s="9"/>
      <c r="D350" s="9" t="s">
        <v>110</v>
      </c>
      <c r="E350" s="59" t="s">
        <v>12</v>
      </c>
      <c r="F350" s="59"/>
      <c r="G350" s="65"/>
      <c r="H350" s="65"/>
      <c r="I350" s="65"/>
      <c r="J350" s="65"/>
      <c r="K350" s="65"/>
      <c r="L350" s="65"/>
      <c r="M350" s="65"/>
      <c r="N350" s="65"/>
      <c r="O350" s="87"/>
      <c r="P350" s="87"/>
      <c r="Q350" s="87"/>
      <c r="R350" s="87"/>
      <c r="S350" s="87"/>
      <c r="T350" s="87"/>
      <c r="U350" s="87"/>
      <c r="V350" s="87"/>
      <c r="W350" s="87"/>
    </row>
    <row r="351" spans="1:23" ht="13.2" x14ac:dyDescent="0.25">
      <c r="A351" s="59">
        <v>94</v>
      </c>
      <c r="B351" s="60" t="s">
        <v>712</v>
      </c>
      <c r="C351" s="9"/>
      <c r="D351" s="9" t="s">
        <v>110</v>
      </c>
      <c r="E351" s="59" t="s">
        <v>12</v>
      </c>
      <c r="F351" s="65"/>
      <c r="G351" s="65"/>
      <c r="H351" s="65"/>
      <c r="I351" s="65"/>
      <c r="J351" s="65"/>
      <c r="K351" s="65"/>
      <c r="L351" s="65"/>
      <c r="M351" s="65"/>
      <c r="N351" s="65"/>
      <c r="O351" s="87"/>
      <c r="P351" s="87"/>
      <c r="Q351" s="87"/>
      <c r="R351" s="87"/>
      <c r="S351" s="87"/>
      <c r="T351" s="87"/>
      <c r="U351" s="87"/>
      <c r="V351" s="87"/>
      <c r="W351" s="87"/>
    </row>
    <row r="352" spans="1:23" ht="13.2" x14ac:dyDescent="0.25">
      <c r="A352" s="59">
        <v>95</v>
      </c>
      <c r="B352" s="60" t="s">
        <v>713</v>
      </c>
      <c r="C352" s="9"/>
      <c r="D352" s="9" t="s">
        <v>110</v>
      </c>
      <c r="E352" s="59" t="s">
        <v>12</v>
      </c>
      <c r="F352" s="65"/>
      <c r="G352" s="65"/>
      <c r="H352" s="65"/>
      <c r="I352" s="65"/>
      <c r="J352" s="65"/>
      <c r="K352" s="65"/>
      <c r="L352" s="65"/>
      <c r="M352" s="65"/>
      <c r="N352" s="65"/>
      <c r="O352" s="87"/>
      <c r="P352" s="87"/>
      <c r="Q352" s="87"/>
      <c r="R352" s="87"/>
      <c r="S352" s="87"/>
      <c r="T352" s="87"/>
      <c r="U352" s="87"/>
      <c r="V352" s="87"/>
      <c r="W352" s="87"/>
    </row>
    <row r="353" spans="1:23" ht="13.2" x14ac:dyDescent="0.25">
      <c r="A353" s="59">
        <v>96</v>
      </c>
      <c r="B353" s="60" t="s">
        <v>714</v>
      </c>
      <c r="C353" s="9"/>
      <c r="D353" s="9" t="s">
        <v>110</v>
      </c>
      <c r="E353" s="59" t="s">
        <v>12</v>
      </c>
      <c r="F353" s="65"/>
      <c r="G353" s="65"/>
      <c r="H353" s="59"/>
      <c r="I353" s="59"/>
      <c r="J353" s="59"/>
      <c r="K353" s="59"/>
      <c r="L353" s="59"/>
      <c r="M353" s="65"/>
      <c r="N353" s="65"/>
      <c r="O353" s="87"/>
      <c r="P353" s="87"/>
      <c r="Q353" s="87"/>
      <c r="R353" s="87"/>
      <c r="S353" s="87"/>
      <c r="T353" s="87"/>
      <c r="U353" s="87"/>
      <c r="V353" s="87"/>
      <c r="W353" s="87"/>
    </row>
    <row r="354" spans="1:23" ht="13.2" x14ac:dyDescent="0.25">
      <c r="A354" s="59">
        <v>97</v>
      </c>
      <c r="B354" s="60" t="s">
        <v>715</v>
      </c>
      <c r="C354" s="9"/>
      <c r="D354" s="9" t="s">
        <v>110</v>
      </c>
      <c r="E354" s="59" t="s">
        <v>12</v>
      </c>
      <c r="F354" s="65"/>
      <c r="G354" s="65"/>
      <c r="H354" s="65"/>
      <c r="I354" s="65"/>
      <c r="J354" s="65"/>
      <c r="K354" s="65"/>
      <c r="L354" s="65"/>
      <c r="M354" s="65"/>
      <c r="N354" s="65"/>
      <c r="O354" s="87"/>
      <c r="P354" s="87"/>
      <c r="Q354" s="87"/>
      <c r="R354" s="87"/>
      <c r="S354" s="87"/>
      <c r="T354" s="87"/>
      <c r="U354" s="87"/>
      <c r="V354" s="87"/>
      <c r="W354" s="87"/>
    </row>
    <row r="355" spans="1:23" ht="13.2" x14ac:dyDescent="0.25">
      <c r="A355" s="59">
        <v>98</v>
      </c>
      <c r="B355" s="60" t="s">
        <v>716</v>
      </c>
      <c r="C355" s="9"/>
      <c r="D355" s="9" t="s">
        <v>110</v>
      </c>
      <c r="E355" s="59" t="s">
        <v>12</v>
      </c>
      <c r="F355" s="59"/>
      <c r="G355" s="65"/>
      <c r="H355" s="65"/>
      <c r="I355" s="65"/>
      <c r="J355" s="65"/>
      <c r="K355" s="65"/>
      <c r="L355" s="65"/>
      <c r="M355" s="65"/>
      <c r="N355" s="65"/>
      <c r="O355" s="87"/>
      <c r="P355" s="87"/>
      <c r="Q355" s="87"/>
      <c r="R355" s="87"/>
      <c r="S355" s="87"/>
      <c r="T355" s="87"/>
      <c r="U355" s="87"/>
      <c r="V355" s="87"/>
      <c r="W355" s="87"/>
    </row>
    <row r="356" spans="1:23" ht="13.2" x14ac:dyDescent="0.25">
      <c r="A356" s="59">
        <v>99</v>
      </c>
      <c r="B356" s="60" t="s">
        <v>717</v>
      </c>
      <c r="C356" s="9"/>
      <c r="D356" s="9" t="s">
        <v>110</v>
      </c>
      <c r="E356" s="59" t="s">
        <v>12</v>
      </c>
      <c r="F356" s="59"/>
      <c r="G356" s="65"/>
      <c r="H356" s="65"/>
      <c r="I356" s="65"/>
      <c r="J356" s="65"/>
      <c r="K356" s="65"/>
      <c r="L356" s="65"/>
      <c r="M356" s="65"/>
      <c r="N356" s="65"/>
      <c r="O356" s="87"/>
      <c r="P356" s="87"/>
      <c r="Q356" s="87"/>
      <c r="R356" s="87"/>
      <c r="S356" s="87"/>
      <c r="T356" s="87"/>
      <c r="U356" s="87"/>
      <c r="V356" s="87"/>
      <c r="W356" s="87"/>
    </row>
    <row r="357" spans="1:23" ht="13.2" x14ac:dyDescent="0.25">
      <c r="A357" s="59">
        <v>100</v>
      </c>
      <c r="B357" s="60" t="s">
        <v>718</v>
      </c>
      <c r="C357" s="9"/>
      <c r="D357" s="9" t="s">
        <v>110</v>
      </c>
      <c r="E357" s="59" t="s">
        <v>12</v>
      </c>
      <c r="F357" s="65"/>
      <c r="G357" s="65"/>
      <c r="H357" s="65"/>
      <c r="I357" s="65"/>
      <c r="J357" s="65"/>
      <c r="K357" s="65"/>
      <c r="L357" s="65"/>
      <c r="M357" s="65"/>
      <c r="N357" s="65"/>
      <c r="O357" s="87"/>
      <c r="P357" s="87"/>
      <c r="Q357" s="87"/>
      <c r="R357" s="87"/>
      <c r="S357" s="87"/>
      <c r="T357" s="87"/>
      <c r="U357" s="87"/>
      <c r="V357" s="87"/>
      <c r="W357" s="87"/>
    </row>
    <row r="358" spans="1:23" ht="13.2" x14ac:dyDescent="0.25">
      <c r="A358" s="59">
        <v>101</v>
      </c>
      <c r="B358" s="60" t="s">
        <v>719</v>
      </c>
      <c r="C358" s="9"/>
      <c r="D358" s="9" t="s">
        <v>110</v>
      </c>
      <c r="E358" s="59" t="s">
        <v>12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87"/>
      <c r="P358" s="87"/>
      <c r="Q358" s="87"/>
      <c r="R358" s="87"/>
      <c r="S358" s="87"/>
      <c r="T358" s="87"/>
      <c r="U358" s="87"/>
      <c r="V358" s="87"/>
      <c r="W358" s="87"/>
    </row>
    <row r="359" spans="1:23" ht="13.2" x14ac:dyDescent="0.25">
      <c r="A359" s="59">
        <v>102</v>
      </c>
      <c r="B359" s="60" t="s">
        <v>720</v>
      </c>
      <c r="C359" s="9"/>
      <c r="D359" s="9" t="s">
        <v>110</v>
      </c>
      <c r="E359" s="59" t="s">
        <v>12</v>
      </c>
      <c r="F359" s="65"/>
      <c r="G359" s="65"/>
      <c r="H359" s="65"/>
      <c r="I359" s="65"/>
      <c r="J359" s="65"/>
      <c r="K359" s="65"/>
      <c r="L359" s="65"/>
      <c r="M359" s="65"/>
      <c r="N359" s="65"/>
      <c r="O359" s="87"/>
      <c r="P359" s="87"/>
      <c r="Q359" s="87"/>
      <c r="R359" s="87"/>
      <c r="S359" s="87"/>
      <c r="T359" s="87"/>
      <c r="U359" s="87"/>
      <c r="V359" s="87"/>
      <c r="W359" s="87"/>
    </row>
    <row r="360" spans="1:23" ht="13.2" x14ac:dyDescent="0.25">
      <c r="A360" s="59">
        <v>103</v>
      </c>
      <c r="B360" s="60" t="s">
        <v>721</v>
      </c>
      <c r="C360" s="9"/>
      <c r="D360" s="9" t="s">
        <v>110</v>
      </c>
      <c r="E360" s="59" t="s">
        <v>12</v>
      </c>
      <c r="F360" s="65"/>
      <c r="G360" s="65"/>
      <c r="H360" s="65"/>
      <c r="I360" s="65"/>
      <c r="J360" s="65"/>
      <c r="K360" s="65"/>
      <c r="L360" s="65"/>
      <c r="M360" s="65"/>
      <c r="N360" s="65"/>
      <c r="O360" s="87"/>
      <c r="P360" s="87"/>
      <c r="Q360" s="87"/>
      <c r="R360" s="87"/>
      <c r="S360" s="87"/>
      <c r="T360" s="87"/>
      <c r="U360" s="87"/>
      <c r="V360" s="87"/>
      <c r="W360" s="87"/>
    </row>
    <row r="361" spans="1:23" ht="13.2" x14ac:dyDescent="0.25">
      <c r="A361" s="59">
        <v>104</v>
      </c>
      <c r="B361" s="60" t="s">
        <v>722</v>
      </c>
      <c r="C361" s="9"/>
      <c r="D361" s="9" t="s">
        <v>110</v>
      </c>
      <c r="E361" s="59" t="s">
        <v>12</v>
      </c>
      <c r="F361" s="65"/>
      <c r="G361" s="65"/>
      <c r="H361" s="59"/>
      <c r="I361" s="59"/>
      <c r="J361" s="59"/>
      <c r="K361" s="59"/>
      <c r="L361" s="59"/>
      <c r="M361" s="65"/>
      <c r="N361" s="65"/>
      <c r="O361" s="87"/>
      <c r="P361" s="87"/>
      <c r="Q361" s="87"/>
      <c r="R361" s="87"/>
      <c r="S361" s="87"/>
      <c r="T361" s="87"/>
      <c r="U361" s="87"/>
      <c r="V361" s="87"/>
      <c r="W361" s="87"/>
    </row>
    <row r="362" spans="1:23" ht="13.2" x14ac:dyDescent="0.25">
      <c r="A362" s="59">
        <v>105</v>
      </c>
      <c r="B362" s="60" t="s">
        <v>723</v>
      </c>
      <c r="C362" s="9"/>
      <c r="D362" s="9" t="s">
        <v>110</v>
      </c>
      <c r="E362" s="59" t="s">
        <v>12</v>
      </c>
      <c r="F362" s="65"/>
      <c r="G362" s="65"/>
      <c r="H362" s="59"/>
      <c r="I362" s="59"/>
      <c r="J362" s="59"/>
      <c r="K362" s="59"/>
      <c r="L362" s="59"/>
      <c r="M362" s="65"/>
      <c r="N362" s="65"/>
      <c r="O362" s="87"/>
      <c r="P362" s="87"/>
      <c r="Q362" s="87"/>
      <c r="R362" s="87"/>
      <c r="S362" s="87"/>
      <c r="T362" s="87"/>
      <c r="U362" s="87"/>
      <c r="V362" s="87"/>
      <c r="W362" s="87"/>
    </row>
    <row r="363" spans="1:23" ht="13.2" x14ac:dyDescent="0.25">
      <c r="A363" s="59">
        <v>106</v>
      </c>
      <c r="B363" s="60" t="s">
        <v>724</v>
      </c>
      <c r="C363" s="9"/>
      <c r="D363" s="9" t="s">
        <v>110</v>
      </c>
      <c r="E363" s="59" t="s">
        <v>12</v>
      </c>
      <c r="F363" s="59"/>
      <c r="G363" s="65"/>
      <c r="H363" s="65"/>
      <c r="I363" s="65"/>
      <c r="J363" s="65"/>
      <c r="K363" s="65"/>
      <c r="L363" s="65"/>
      <c r="M363" s="65"/>
      <c r="N363" s="65"/>
      <c r="O363" s="87"/>
      <c r="P363" s="87"/>
      <c r="Q363" s="87"/>
      <c r="R363" s="87"/>
      <c r="S363" s="87"/>
      <c r="T363" s="87"/>
      <c r="U363" s="87"/>
      <c r="V363" s="87"/>
      <c r="W363" s="87"/>
    </row>
    <row r="364" spans="1:23" ht="13.2" x14ac:dyDescent="0.25">
      <c r="A364" s="59">
        <v>107</v>
      </c>
      <c r="B364" s="60" t="s">
        <v>725</v>
      </c>
      <c r="C364" s="9"/>
      <c r="D364" s="9" t="s">
        <v>110</v>
      </c>
      <c r="E364" s="59" t="s">
        <v>12</v>
      </c>
      <c r="F364" s="65"/>
      <c r="G364" s="65"/>
      <c r="H364" s="59"/>
      <c r="I364" s="59"/>
      <c r="J364" s="59"/>
      <c r="K364" s="59"/>
      <c r="L364" s="59"/>
      <c r="M364" s="59"/>
      <c r="N364" s="65"/>
      <c r="O364" s="87"/>
      <c r="P364" s="87"/>
      <c r="Q364" s="87"/>
      <c r="R364" s="87"/>
      <c r="S364" s="87"/>
      <c r="T364" s="87"/>
      <c r="U364" s="87"/>
      <c r="V364" s="87"/>
      <c r="W364" s="87"/>
    </row>
    <row r="365" spans="1:23" ht="13.2" x14ac:dyDescent="0.25">
      <c r="A365" s="59">
        <v>108</v>
      </c>
      <c r="B365" s="60" t="s">
        <v>726</v>
      </c>
      <c r="C365" s="9"/>
      <c r="D365" s="9" t="s">
        <v>110</v>
      </c>
      <c r="E365" s="59" t="s">
        <v>12</v>
      </c>
      <c r="F365" s="65"/>
      <c r="G365" s="65"/>
      <c r="H365" s="65"/>
      <c r="I365" s="123"/>
      <c r="J365" s="123"/>
      <c r="K365" s="123"/>
      <c r="L365" s="123"/>
      <c r="M365" s="65"/>
      <c r="N365" s="65"/>
      <c r="O365" s="87"/>
      <c r="P365" s="87"/>
      <c r="Q365" s="87"/>
      <c r="R365" s="87"/>
      <c r="S365" s="87"/>
      <c r="T365" s="87"/>
      <c r="U365" s="87"/>
      <c r="V365" s="87"/>
      <c r="W365" s="87"/>
    </row>
    <row r="366" spans="1:23" ht="13.2" x14ac:dyDescent="0.25">
      <c r="A366" s="59">
        <v>109</v>
      </c>
      <c r="B366" s="60" t="s">
        <v>727</v>
      </c>
      <c r="C366" s="9"/>
      <c r="D366" s="9" t="s">
        <v>110</v>
      </c>
      <c r="E366" s="59" t="s">
        <v>12</v>
      </c>
      <c r="F366" s="65"/>
      <c r="G366" s="65"/>
      <c r="H366" s="65"/>
      <c r="I366" s="59"/>
      <c r="J366" s="59"/>
      <c r="K366" s="65"/>
      <c r="L366" s="65"/>
      <c r="M366" s="65"/>
      <c r="N366" s="65"/>
      <c r="O366" s="87"/>
      <c r="P366" s="87"/>
      <c r="Q366" s="87"/>
      <c r="R366" s="87"/>
      <c r="S366" s="87"/>
      <c r="T366" s="87"/>
      <c r="U366" s="87"/>
      <c r="V366" s="87"/>
      <c r="W366" s="87"/>
    </row>
    <row r="367" spans="1:23" ht="13.2" x14ac:dyDescent="0.25">
      <c r="A367" s="59">
        <v>110</v>
      </c>
      <c r="B367" s="60" t="s">
        <v>728</v>
      </c>
      <c r="C367" s="9"/>
      <c r="D367" s="9" t="s">
        <v>110</v>
      </c>
      <c r="E367" s="59" t="s">
        <v>12</v>
      </c>
      <c r="F367" s="65"/>
      <c r="G367" s="65"/>
      <c r="H367" s="65"/>
      <c r="I367" s="65"/>
      <c r="J367" s="65"/>
      <c r="K367" s="65"/>
      <c r="L367" s="65"/>
      <c r="M367" s="65"/>
      <c r="N367" s="65"/>
      <c r="O367" s="87"/>
      <c r="P367" s="87"/>
      <c r="Q367" s="87"/>
      <c r="R367" s="87"/>
      <c r="S367" s="87"/>
      <c r="T367" s="87"/>
      <c r="U367" s="87"/>
      <c r="V367" s="87"/>
      <c r="W367" s="87"/>
    </row>
    <row r="368" spans="1:23" ht="13.2" x14ac:dyDescent="0.25">
      <c r="A368" s="59">
        <v>111</v>
      </c>
      <c r="B368" s="60" t="s">
        <v>729</v>
      </c>
      <c r="C368" s="9"/>
      <c r="D368" s="9" t="s">
        <v>110</v>
      </c>
      <c r="E368" s="59" t="s">
        <v>12</v>
      </c>
      <c r="F368" s="59"/>
      <c r="G368" s="65"/>
      <c r="H368" s="65"/>
      <c r="I368" s="65"/>
      <c r="J368" s="65"/>
      <c r="K368" s="65"/>
      <c r="L368" s="65"/>
      <c r="M368" s="65"/>
      <c r="N368" s="65"/>
      <c r="O368" s="87"/>
      <c r="P368" s="87"/>
      <c r="Q368" s="87"/>
      <c r="R368" s="87"/>
      <c r="S368" s="87"/>
      <c r="T368" s="87"/>
      <c r="U368" s="87"/>
      <c r="V368" s="87"/>
      <c r="W368" s="87"/>
    </row>
    <row r="369" spans="1:23" ht="13.2" x14ac:dyDescent="0.25">
      <c r="A369" s="59">
        <v>112</v>
      </c>
      <c r="B369" s="60" t="s">
        <v>730</v>
      </c>
      <c r="C369" s="9"/>
      <c r="D369" s="9" t="s">
        <v>110</v>
      </c>
      <c r="E369" s="59" t="s">
        <v>12</v>
      </c>
      <c r="F369" s="59"/>
      <c r="G369" s="65"/>
      <c r="H369" s="65"/>
      <c r="I369" s="65"/>
      <c r="J369" s="65"/>
      <c r="K369" s="65"/>
      <c r="L369" s="65"/>
      <c r="M369" s="65"/>
      <c r="N369" s="65"/>
      <c r="O369" s="87"/>
      <c r="P369" s="87"/>
      <c r="Q369" s="87"/>
      <c r="R369" s="87"/>
      <c r="S369" s="87"/>
      <c r="T369" s="87"/>
      <c r="U369" s="87"/>
      <c r="V369" s="87"/>
      <c r="W369" s="87"/>
    </row>
    <row r="370" spans="1:23" ht="13.2" x14ac:dyDescent="0.25">
      <c r="A370" s="59">
        <v>113</v>
      </c>
      <c r="B370" s="60" t="s">
        <v>731</v>
      </c>
      <c r="C370" s="9"/>
      <c r="D370" s="9" t="s">
        <v>110</v>
      </c>
      <c r="E370" s="59" t="s">
        <v>12</v>
      </c>
      <c r="F370" s="65"/>
      <c r="G370" s="65"/>
      <c r="H370" s="65"/>
      <c r="I370" s="65"/>
      <c r="J370" s="65"/>
      <c r="K370" s="65"/>
      <c r="L370" s="65"/>
      <c r="M370" s="65"/>
      <c r="N370" s="65"/>
      <c r="O370" s="87"/>
      <c r="P370" s="87"/>
      <c r="Q370" s="87"/>
      <c r="R370" s="87"/>
      <c r="S370" s="87"/>
      <c r="T370" s="87"/>
      <c r="U370" s="87"/>
      <c r="V370" s="87"/>
      <c r="W370" s="87"/>
    </row>
    <row r="371" spans="1:23" ht="13.2" x14ac:dyDescent="0.25">
      <c r="A371" s="59">
        <v>114</v>
      </c>
      <c r="B371" s="60" t="s">
        <v>732</v>
      </c>
      <c r="C371" s="9"/>
      <c r="D371" s="9" t="s">
        <v>110</v>
      </c>
      <c r="E371" s="59" t="s">
        <v>12</v>
      </c>
      <c r="F371" s="59"/>
      <c r="G371" s="65"/>
      <c r="H371" s="65"/>
      <c r="I371" s="65"/>
      <c r="J371" s="65"/>
      <c r="K371" s="65"/>
      <c r="L371" s="65"/>
      <c r="M371" s="65"/>
      <c r="N371" s="65"/>
      <c r="O371" s="87"/>
      <c r="P371" s="87"/>
      <c r="Q371" s="87"/>
      <c r="R371" s="87"/>
      <c r="S371" s="87"/>
      <c r="T371" s="87"/>
      <c r="U371" s="87"/>
      <c r="V371" s="87"/>
      <c r="W371" s="87"/>
    </row>
    <row r="372" spans="1:23" ht="13.2" x14ac:dyDescent="0.25">
      <c r="A372" s="59">
        <v>115</v>
      </c>
      <c r="B372" s="60" t="s">
        <v>733</v>
      </c>
      <c r="C372" s="9"/>
      <c r="D372" s="9" t="s">
        <v>110</v>
      </c>
      <c r="E372" s="59" t="s">
        <v>12</v>
      </c>
      <c r="F372" s="65"/>
      <c r="G372" s="65"/>
      <c r="H372" s="65"/>
      <c r="I372" s="65"/>
      <c r="J372" s="65"/>
      <c r="K372" s="65"/>
      <c r="L372" s="65"/>
      <c r="M372" s="65"/>
      <c r="N372" s="65"/>
      <c r="O372" s="87"/>
      <c r="P372" s="87"/>
      <c r="Q372" s="87"/>
      <c r="R372" s="87"/>
      <c r="S372" s="87"/>
      <c r="T372" s="87"/>
      <c r="U372" s="87"/>
      <c r="V372" s="87"/>
      <c r="W372" s="87"/>
    </row>
    <row r="373" spans="1:23" ht="13.2" x14ac:dyDescent="0.25">
      <c r="A373" s="59">
        <v>116</v>
      </c>
      <c r="B373" s="60" t="s">
        <v>734</v>
      </c>
      <c r="C373" s="9"/>
      <c r="D373" s="9" t="s">
        <v>110</v>
      </c>
      <c r="E373" s="59" t="s">
        <v>12</v>
      </c>
      <c r="F373" s="65"/>
      <c r="G373" s="65"/>
      <c r="H373" s="59"/>
      <c r="I373" s="59"/>
      <c r="J373" s="59"/>
      <c r="K373" s="59"/>
      <c r="L373" s="59"/>
      <c r="M373" s="65"/>
      <c r="N373" s="65"/>
      <c r="O373" s="87"/>
      <c r="P373" s="87"/>
      <c r="Q373" s="87"/>
      <c r="R373" s="87"/>
      <c r="S373" s="87"/>
      <c r="T373" s="87"/>
      <c r="U373" s="87"/>
      <c r="V373" s="87"/>
      <c r="W373" s="87"/>
    </row>
    <row r="374" spans="1:23" ht="13.2" x14ac:dyDescent="0.25">
      <c r="A374" s="59">
        <v>117</v>
      </c>
      <c r="B374" s="60" t="s">
        <v>735</v>
      </c>
      <c r="C374" s="9"/>
      <c r="D374" s="9" t="s">
        <v>101</v>
      </c>
      <c r="E374" s="59" t="s">
        <v>12</v>
      </c>
      <c r="F374" s="65"/>
      <c r="G374" s="65"/>
      <c r="H374" s="65"/>
      <c r="I374" s="65"/>
      <c r="J374" s="65"/>
      <c r="K374" s="65"/>
      <c r="L374" s="65"/>
      <c r="M374" s="65"/>
      <c r="N374" s="65"/>
      <c r="O374" s="87"/>
      <c r="P374" s="87"/>
      <c r="Q374" s="87"/>
      <c r="R374" s="87"/>
      <c r="S374" s="87"/>
      <c r="T374" s="87"/>
      <c r="U374" s="87"/>
      <c r="V374" s="87"/>
      <c r="W374" s="87"/>
    </row>
    <row r="375" spans="1:23" ht="13.2" x14ac:dyDescent="0.25">
      <c r="A375" s="59">
        <v>118</v>
      </c>
      <c r="B375" s="60" t="s">
        <v>736</v>
      </c>
      <c r="C375" s="9"/>
      <c r="D375" s="9" t="s">
        <v>101</v>
      </c>
      <c r="E375" s="59" t="s">
        <v>12</v>
      </c>
      <c r="F375" s="65"/>
      <c r="G375" s="65"/>
      <c r="H375" s="65"/>
      <c r="I375" s="65"/>
      <c r="J375" s="65"/>
      <c r="K375" s="65"/>
      <c r="L375" s="65"/>
      <c r="M375" s="65"/>
      <c r="N375" s="65"/>
      <c r="O375" s="87"/>
      <c r="P375" s="87"/>
      <c r="Q375" s="87"/>
      <c r="R375" s="87"/>
      <c r="S375" s="87"/>
      <c r="T375" s="87"/>
      <c r="U375" s="87"/>
      <c r="V375" s="87"/>
      <c r="W375" s="87"/>
    </row>
    <row r="376" spans="1:23" ht="13.2" x14ac:dyDescent="0.25">
      <c r="A376" s="59">
        <v>119</v>
      </c>
      <c r="B376" s="60" t="s">
        <v>737</v>
      </c>
      <c r="C376" s="9"/>
      <c r="D376" s="9" t="s">
        <v>103</v>
      </c>
      <c r="E376" s="59" t="s">
        <v>12</v>
      </c>
      <c r="F376" s="59"/>
      <c r="G376" s="65"/>
      <c r="H376" s="65"/>
      <c r="I376" s="65"/>
      <c r="J376" s="65"/>
      <c r="K376" s="65"/>
      <c r="L376" s="65"/>
      <c r="M376" s="65"/>
      <c r="N376" s="65"/>
      <c r="O376" s="87"/>
      <c r="P376" s="87"/>
      <c r="Q376" s="87"/>
      <c r="R376" s="87"/>
      <c r="S376" s="87"/>
      <c r="T376" s="87"/>
      <c r="U376" s="87"/>
      <c r="V376" s="87"/>
      <c r="W376" s="87"/>
    </row>
    <row r="377" spans="1:23" ht="13.2" x14ac:dyDescent="0.25">
      <c r="A377" s="59">
        <v>120</v>
      </c>
      <c r="B377" s="60" t="s">
        <v>38</v>
      </c>
      <c r="C377" s="9"/>
      <c r="D377" s="9" t="s">
        <v>38</v>
      </c>
      <c r="E377" s="59" t="s">
        <v>12</v>
      </c>
      <c r="F377" s="65"/>
      <c r="G377" s="65"/>
      <c r="H377" s="65"/>
      <c r="I377" s="59"/>
      <c r="J377" s="59"/>
      <c r="K377" s="59"/>
      <c r="L377" s="65"/>
      <c r="M377" s="65"/>
      <c r="N377" s="65"/>
      <c r="O377" s="87"/>
      <c r="P377" s="87"/>
      <c r="Q377" s="87"/>
      <c r="R377" s="87"/>
      <c r="S377" s="87"/>
      <c r="T377" s="87"/>
      <c r="U377" s="87"/>
      <c r="V377" s="87"/>
      <c r="W377" s="87"/>
    </row>
    <row r="378" spans="1:23" ht="13.2" x14ac:dyDescent="0.25">
      <c r="A378" s="61">
        <v>121</v>
      </c>
      <c r="B378" s="60" t="s">
        <v>738</v>
      </c>
      <c r="C378" s="9"/>
      <c r="D378" s="9" t="s">
        <v>35</v>
      </c>
      <c r="E378" s="59" t="s">
        <v>12</v>
      </c>
      <c r="F378" s="61"/>
      <c r="G378" s="64"/>
      <c r="H378" s="64"/>
      <c r="I378" s="64"/>
      <c r="J378" s="64"/>
      <c r="K378" s="64"/>
      <c r="L378" s="64"/>
      <c r="M378" s="64"/>
      <c r="N378" s="64"/>
      <c r="O378" s="87"/>
      <c r="P378" s="87"/>
      <c r="Q378" s="87"/>
      <c r="R378" s="87"/>
      <c r="S378" s="87"/>
      <c r="T378" s="87"/>
      <c r="U378" s="87"/>
      <c r="V378" s="87"/>
      <c r="W378" s="87"/>
    </row>
    <row r="379" spans="1:23" ht="13.2" x14ac:dyDescent="0.25">
      <c r="A379" s="59">
        <v>122</v>
      </c>
      <c r="B379" s="60" t="s">
        <v>739</v>
      </c>
      <c r="C379" s="9"/>
      <c r="D379" s="9" t="s">
        <v>67</v>
      </c>
      <c r="E379" s="59" t="s">
        <v>12</v>
      </c>
      <c r="F379" s="65"/>
      <c r="G379" s="65"/>
      <c r="H379" s="65"/>
      <c r="I379" s="65"/>
      <c r="J379" s="65"/>
      <c r="K379" s="65"/>
      <c r="L379" s="65"/>
      <c r="M379" s="65"/>
      <c r="N379" s="65"/>
      <c r="O379" s="87"/>
      <c r="P379" s="87"/>
      <c r="Q379" s="87"/>
      <c r="R379" s="87"/>
      <c r="S379" s="87"/>
      <c r="T379" s="87"/>
      <c r="U379" s="87"/>
      <c r="V379" s="87"/>
      <c r="W379" s="87"/>
    </row>
    <row r="380" spans="1:23" ht="13.2" x14ac:dyDescent="0.25">
      <c r="A380" s="59">
        <v>123</v>
      </c>
      <c r="B380" s="60" t="s">
        <v>740</v>
      </c>
      <c r="C380" s="9"/>
      <c r="D380" s="9" t="s">
        <v>67</v>
      </c>
      <c r="E380" s="59" t="s">
        <v>12</v>
      </c>
      <c r="F380" s="65"/>
      <c r="G380" s="65"/>
      <c r="H380" s="65"/>
      <c r="I380" s="65"/>
      <c r="J380" s="65"/>
      <c r="K380" s="65"/>
      <c r="L380" s="65"/>
      <c r="M380" s="65"/>
      <c r="N380" s="65"/>
      <c r="O380" s="87"/>
      <c r="P380" s="87"/>
      <c r="Q380" s="87"/>
      <c r="R380" s="87"/>
      <c r="S380" s="87"/>
      <c r="T380" s="87"/>
      <c r="U380" s="87"/>
      <c r="V380" s="87"/>
      <c r="W380" s="87"/>
    </row>
    <row r="381" spans="1:23" ht="13.2" x14ac:dyDescent="0.25">
      <c r="A381" s="59">
        <v>124</v>
      </c>
      <c r="B381" s="60" t="s">
        <v>741</v>
      </c>
      <c r="C381" s="9"/>
      <c r="D381" s="9" t="s">
        <v>67</v>
      </c>
      <c r="E381" s="59" t="s">
        <v>12</v>
      </c>
      <c r="F381" s="65"/>
      <c r="G381" s="65"/>
      <c r="H381" s="65"/>
      <c r="I381" s="65"/>
      <c r="J381" s="65"/>
      <c r="K381" s="65"/>
      <c r="L381" s="65"/>
      <c r="M381" s="65"/>
      <c r="N381" s="65"/>
      <c r="O381" s="87"/>
      <c r="P381" s="87"/>
      <c r="Q381" s="87"/>
      <c r="R381" s="87"/>
      <c r="S381" s="87"/>
      <c r="T381" s="87"/>
      <c r="U381" s="87"/>
      <c r="V381" s="87"/>
      <c r="W381" s="87"/>
    </row>
    <row r="382" spans="1:23" ht="13.2" x14ac:dyDescent="0.25">
      <c r="A382" s="59">
        <v>125</v>
      </c>
      <c r="B382" s="60" t="s">
        <v>742</v>
      </c>
      <c r="C382" s="9"/>
      <c r="D382" s="9" t="s">
        <v>51</v>
      </c>
      <c r="E382" s="59" t="s">
        <v>12</v>
      </c>
      <c r="F382" s="65"/>
      <c r="G382" s="65"/>
      <c r="H382" s="65"/>
      <c r="I382" s="65"/>
      <c r="J382" s="65"/>
      <c r="K382" s="65"/>
      <c r="L382" s="65"/>
      <c r="M382" s="65"/>
      <c r="N382" s="65"/>
      <c r="O382" s="87"/>
      <c r="P382" s="87"/>
      <c r="Q382" s="87"/>
      <c r="R382" s="87"/>
      <c r="S382" s="87"/>
      <c r="T382" s="87"/>
      <c r="U382" s="87"/>
      <c r="V382" s="87"/>
      <c r="W382" s="87"/>
    </row>
    <row r="383" spans="1:23" ht="13.2" x14ac:dyDescent="0.25">
      <c r="A383" s="59">
        <v>126</v>
      </c>
      <c r="B383" s="60" t="s">
        <v>743</v>
      </c>
      <c r="C383" s="9"/>
      <c r="D383" s="9" t="s">
        <v>51</v>
      </c>
      <c r="E383" s="59" t="s">
        <v>12</v>
      </c>
      <c r="F383" s="65"/>
      <c r="G383" s="65"/>
      <c r="H383" s="65"/>
      <c r="I383" s="65"/>
      <c r="J383" s="65"/>
      <c r="K383" s="65"/>
      <c r="L383" s="65"/>
      <c r="M383" s="65"/>
      <c r="N383" s="65"/>
      <c r="O383" s="87"/>
      <c r="P383" s="87"/>
      <c r="Q383" s="87"/>
      <c r="R383" s="87"/>
      <c r="S383" s="87"/>
      <c r="T383" s="87"/>
      <c r="U383" s="87"/>
      <c r="V383" s="87"/>
      <c r="W383" s="87"/>
    </row>
    <row r="384" spans="1:23" ht="13.2" x14ac:dyDescent="0.25">
      <c r="A384" s="61">
        <v>127</v>
      </c>
      <c r="B384" s="60" t="s">
        <v>744</v>
      </c>
      <c r="C384" s="9"/>
      <c r="D384" s="9" t="s">
        <v>51</v>
      </c>
      <c r="E384" s="59" t="s">
        <v>12</v>
      </c>
      <c r="F384" s="64"/>
      <c r="G384" s="64"/>
      <c r="H384" s="64"/>
      <c r="I384" s="64"/>
      <c r="J384" s="64"/>
      <c r="K384" s="64"/>
      <c r="L384" s="64"/>
      <c r="M384" s="64"/>
      <c r="N384" s="64"/>
      <c r="O384" s="87"/>
      <c r="P384" s="87"/>
      <c r="Q384" s="87"/>
      <c r="R384" s="87"/>
      <c r="S384" s="87"/>
      <c r="T384" s="87"/>
      <c r="U384" s="87"/>
      <c r="V384" s="87"/>
      <c r="W384" s="87"/>
    </row>
    <row r="385" spans="1:23" ht="13.2" x14ac:dyDescent="0.25">
      <c r="A385" s="59">
        <v>128</v>
      </c>
      <c r="B385" s="60" t="s">
        <v>745</v>
      </c>
      <c r="C385" s="9"/>
      <c r="D385" s="9" t="s">
        <v>48</v>
      </c>
      <c r="E385" s="59" t="s">
        <v>12</v>
      </c>
      <c r="F385" s="59"/>
      <c r="G385" s="65"/>
      <c r="H385" s="65"/>
      <c r="I385" s="65"/>
      <c r="J385" s="65"/>
      <c r="K385" s="65"/>
      <c r="L385" s="65"/>
      <c r="M385" s="65"/>
      <c r="N385" s="65"/>
      <c r="O385" s="87"/>
      <c r="P385" s="87"/>
      <c r="Q385" s="87"/>
      <c r="R385" s="87"/>
      <c r="S385" s="87"/>
      <c r="T385" s="87"/>
      <c r="U385" s="87"/>
      <c r="V385" s="87"/>
      <c r="W385" s="87"/>
    </row>
    <row r="386" spans="1:23" ht="13.2" x14ac:dyDescent="0.25">
      <c r="A386" s="59">
        <v>129</v>
      </c>
      <c r="B386" s="60" t="s">
        <v>746</v>
      </c>
      <c r="C386" s="9"/>
      <c r="D386" s="9" t="s">
        <v>48</v>
      </c>
      <c r="E386" s="59" t="s">
        <v>12</v>
      </c>
      <c r="F386" s="59"/>
      <c r="G386" s="65"/>
      <c r="H386" s="65"/>
      <c r="I386" s="65"/>
      <c r="J386" s="65"/>
      <c r="K386" s="65"/>
      <c r="L386" s="65"/>
      <c r="M386" s="65"/>
      <c r="N386" s="65"/>
      <c r="O386" s="87"/>
      <c r="P386" s="87"/>
      <c r="Q386" s="87"/>
      <c r="R386" s="87"/>
      <c r="S386" s="87"/>
      <c r="T386" s="87"/>
      <c r="U386" s="87"/>
      <c r="V386" s="87"/>
      <c r="W386" s="87"/>
    </row>
    <row r="387" spans="1:23" ht="13.2" x14ac:dyDescent="0.25">
      <c r="A387" s="59">
        <v>130</v>
      </c>
      <c r="B387" s="60" t="s">
        <v>747</v>
      </c>
      <c r="C387" s="9"/>
      <c r="D387" s="9" t="s">
        <v>27</v>
      </c>
      <c r="E387" s="59" t="s">
        <v>12</v>
      </c>
      <c r="F387" s="59"/>
      <c r="G387" s="65"/>
      <c r="H387" s="65"/>
      <c r="I387" s="65"/>
      <c r="J387" s="65"/>
      <c r="K387" s="65"/>
      <c r="L387" s="65"/>
      <c r="M387" s="65"/>
      <c r="N387" s="65"/>
      <c r="O387" s="87"/>
      <c r="P387" s="87"/>
      <c r="Q387" s="87"/>
      <c r="R387" s="87"/>
      <c r="S387" s="87"/>
      <c r="T387" s="87"/>
      <c r="U387" s="87"/>
      <c r="V387" s="87"/>
      <c r="W387" s="87"/>
    </row>
    <row r="388" spans="1:23" ht="13.2" x14ac:dyDescent="0.25">
      <c r="A388" s="59">
        <v>131</v>
      </c>
      <c r="B388" s="60" t="s">
        <v>748</v>
      </c>
      <c r="C388" s="9"/>
      <c r="D388" s="9" t="s">
        <v>27</v>
      </c>
      <c r="E388" s="59" t="s">
        <v>12</v>
      </c>
      <c r="F388" s="59"/>
      <c r="G388" s="65"/>
      <c r="H388" s="65"/>
      <c r="I388" s="65"/>
      <c r="J388" s="65"/>
      <c r="K388" s="65"/>
      <c r="L388" s="65"/>
      <c r="M388" s="65"/>
      <c r="N388" s="65"/>
      <c r="O388" s="87"/>
      <c r="P388" s="87"/>
      <c r="Q388" s="87"/>
      <c r="R388" s="87"/>
      <c r="S388" s="87"/>
      <c r="T388" s="87"/>
      <c r="U388" s="87"/>
      <c r="V388" s="87"/>
      <c r="W388" s="87"/>
    </row>
    <row r="389" spans="1:23" ht="13.2" x14ac:dyDescent="0.25">
      <c r="A389" s="59">
        <v>132</v>
      </c>
      <c r="B389" s="60" t="s">
        <v>749</v>
      </c>
      <c r="C389" s="9"/>
      <c r="D389" s="9" t="s">
        <v>27</v>
      </c>
      <c r="E389" s="59" t="s">
        <v>12</v>
      </c>
      <c r="F389" s="59"/>
      <c r="G389" s="65"/>
      <c r="H389" s="65"/>
      <c r="I389" s="65"/>
      <c r="J389" s="65"/>
      <c r="K389" s="65"/>
      <c r="L389" s="65"/>
      <c r="M389" s="65"/>
      <c r="N389" s="65"/>
      <c r="O389" s="87"/>
      <c r="P389" s="87"/>
      <c r="Q389" s="87"/>
      <c r="R389" s="87"/>
      <c r="S389" s="87"/>
      <c r="T389" s="87"/>
      <c r="U389" s="87"/>
      <c r="V389" s="87"/>
      <c r="W389" s="87"/>
    </row>
    <row r="390" spans="1:23" ht="13.2" x14ac:dyDescent="0.25">
      <c r="A390" s="59">
        <v>133</v>
      </c>
      <c r="B390" s="60" t="s">
        <v>750</v>
      </c>
      <c r="C390" s="9"/>
      <c r="D390" s="9" t="s">
        <v>27</v>
      </c>
      <c r="E390" s="59" t="s">
        <v>12</v>
      </c>
      <c r="F390" s="59"/>
      <c r="G390" s="65"/>
      <c r="H390" s="65"/>
      <c r="I390" s="65"/>
      <c r="J390" s="65"/>
      <c r="K390" s="65"/>
      <c r="L390" s="65"/>
      <c r="M390" s="65"/>
      <c r="N390" s="65"/>
      <c r="O390" s="87"/>
      <c r="P390" s="87"/>
      <c r="Q390" s="87"/>
      <c r="R390" s="87"/>
      <c r="S390" s="87"/>
      <c r="T390" s="87"/>
      <c r="U390" s="87"/>
      <c r="V390" s="87"/>
      <c r="W390" s="87"/>
    </row>
    <row r="391" spans="1:23" ht="13.2" x14ac:dyDescent="0.25">
      <c r="A391" s="138"/>
      <c r="B391" s="139"/>
      <c r="C391" s="55"/>
      <c r="D391" s="55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87"/>
      <c r="P391" s="87"/>
      <c r="Q391" s="87"/>
      <c r="R391" s="87"/>
      <c r="S391" s="87"/>
      <c r="T391" s="87"/>
      <c r="U391" s="87"/>
      <c r="V391" s="87"/>
      <c r="W391" s="87"/>
    </row>
    <row r="392" spans="1:23" ht="13.2" x14ac:dyDescent="0.25">
      <c r="A392" s="57" t="s">
        <v>0</v>
      </c>
      <c r="B392" s="58" t="s">
        <v>1</v>
      </c>
      <c r="C392" s="44" t="s">
        <v>2</v>
      </c>
      <c r="D392" s="44" t="s">
        <v>3</v>
      </c>
      <c r="E392" s="57" t="s">
        <v>195</v>
      </c>
      <c r="F392" s="57" t="s">
        <v>9</v>
      </c>
      <c r="G392" s="86" t="s">
        <v>40</v>
      </c>
      <c r="H392" s="86" t="s">
        <v>43</v>
      </c>
      <c r="I392" s="86" t="s">
        <v>47</v>
      </c>
      <c r="J392" s="86" t="s">
        <v>50</v>
      </c>
      <c r="K392" s="86" t="s">
        <v>53</v>
      </c>
      <c r="L392" s="86" t="s">
        <v>56</v>
      </c>
      <c r="M392" s="86" t="s">
        <v>60</v>
      </c>
      <c r="N392" s="86" t="s">
        <v>37</v>
      </c>
      <c r="O392" s="87"/>
      <c r="P392" s="87"/>
      <c r="Q392" s="87"/>
      <c r="R392" s="87"/>
      <c r="S392" s="87"/>
      <c r="T392" s="87"/>
      <c r="U392" s="87"/>
      <c r="V392" s="87"/>
      <c r="W392" s="87"/>
    </row>
    <row r="393" spans="1:23" ht="13.2" x14ac:dyDescent="0.25">
      <c r="A393" s="59">
        <v>90</v>
      </c>
      <c r="B393" s="60" t="s">
        <v>706</v>
      </c>
      <c r="C393" s="9"/>
      <c r="D393" s="9" t="s">
        <v>86</v>
      </c>
      <c r="E393" s="59" t="s">
        <v>4</v>
      </c>
      <c r="F393" s="65"/>
      <c r="G393" s="65"/>
      <c r="H393" s="65"/>
      <c r="I393" s="65"/>
      <c r="J393" s="65"/>
      <c r="K393" s="65"/>
      <c r="L393" s="65"/>
      <c r="M393" s="65"/>
      <c r="N393" s="65"/>
      <c r="O393" s="87"/>
      <c r="P393" s="87"/>
      <c r="Q393" s="87"/>
      <c r="R393" s="87"/>
      <c r="S393" s="87"/>
      <c r="T393" s="87"/>
      <c r="U393" s="87"/>
      <c r="V393" s="87"/>
      <c r="W393" s="87"/>
    </row>
    <row r="394" spans="1:23" ht="13.2" x14ac:dyDescent="0.25">
      <c r="A394" s="59">
        <v>91</v>
      </c>
      <c r="B394" s="60" t="s">
        <v>707</v>
      </c>
      <c r="C394" s="9"/>
      <c r="D394" s="9" t="s">
        <v>86</v>
      </c>
      <c r="E394" s="59" t="s">
        <v>4</v>
      </c>
      <c r="F394" s="59"/>
      <c r="G394" s="65"/>
      <c r="H394" s="65"/>
      <c r="I394" s="65"/>
      <c r="J394" s="65"/>
      <c r="K394" s="65"/>
      <c r="L394" s="65"/>
      <c r="M394" s="65"/>
      <c r="N394" s="65"/>
      <c r="O394" s="87"/>
      <c r="P394" s="87"/>
      <c r="Q394" s="87"/>
      <c r="R394" s="87"/>
      <c r="S394" s="87"/>
      <c r="T394" s="87"/>
      <c r="U394" s="87"/>
      <c r="V394" s="87"/>
      <c r="W394" s="87"/>
    </row>
    <row r="395" spans="1:23" ht="13.2" x14ac:dyDescent="0.25">
      <c r="A395" s="59" t="s">
        <v>708</v>
      </c>
      <c r="B395" s="60" t="s">
        <v>709</v>
      </c>
      <c r="C395" s="9"/>
      <c r="D395" s="9" t="s">
        <v>86</v>
      </c>
      <c r="E395" s="59" t="s">
        <v>4</v>
      </c>
      <c r="F395" s="59"/>
      <c r="G395" s="65"/>
      <c r="H395" s="65"/>
      <c r="I395" s="65"/>
      <c r="J395" s="65"/>
      <c r="K395" s="65"/>
      <c r="L395" s="65"/>
      <c r="M395" s="65"/>
      <c r="N395" s="65"/>
      <c r="O395" s="87"/>
      <c r="P395" s="87"/>
      <c r="Q395" s="87"/>
      <c r="R395" s="87"/>
      <c r="S395" s="87"/>
      <c r="T395" s="87"/>
      <c r="U395" s="87"/>
      <c r="V395" s="87"/>
      <c r="W395" s="87"/>
    </row>
    <row r="396" spans="1:23" ht="13.2" x14ac:dyDescent="0.25">
      <c r="A396" s="59">
        <v>92</v>
      </c>
      <c r="B396" s="60" t="s">
        <v>710</v>
      </c>
      <c r="C396" s="9"/>
      <c r="D396" s="9" t="s">
        <v>109</v>
      </c>
      <c r="E396" s="59" t="s">
        <v>4</v>
      </c>
      <c r="F396" s="65"/>
      <c r="G396" s="65"/>
      <c r="H396" s="59"/>
      <c r="I396" s="59"/>
      <c r="J396" s="59"/>
      <c r="K396" s="59"/>
      <c r="L396" s="59"/>
      <c r="M396" s="65"/>
      <c r="N396" s="65"/>
      <c r="O396" s="87"/>
      <c r="P396" s="87"/>
      <c r="Q396" s="87"/>
      <c r="R396" s="87"/>
      <c r="S396" s="87"/>
      <c r="T396" s="87"/>
      <c r="U396" s="87"/>
      <c r="V396" s="87"/>
      <c r="W396" s="87"/>
    </row>
    <row r="397" spans="1:23" ht="13.2" x14ac:dyDescent="0.25">
      <c r="A397" s="59">
        <v>93</v>
      </c>
      <c r="B397" s="60" t="s">
        <v>711</v>
      </c>
      <c r="C397" s="9"/>
      <c r="D397" s="9" t="s">
        <v>110</v>
      </c>
      <c r="E397" s="59" t="s">
        <v>4</v>
      </c>
      <c r="F397" s="59"/>
      <c r="G397" s="65"/>
      <c r="H397" s="65"/>
      <c r="I397" s="65"/>
      <c r="J397" s="65"/>
      <c r="K397" s="65"/>
      <c r="L397" s="65"/>
      <c r="M397" s="65"/>
      <c r="N397" s="65"/>
      <c r="O397" s="87"/>
      <c r="P397" s="87"/>
      <c r="Q397" s="87"/>
      <c r="R397" s="87"/>
      <c r="S397" s="87"/>
      <c r="T397" s="87"/>
      <c r="U397" s="87"/>
      <c r="V397" s="87"/>
      <c r="W397" s="87"/>
    </row>
    <row r="398" spans="1:23" ht="13.2" x14ac:dyDescent="0.25">
      <c r="A398" s="59">
        <v>94</v>
      </c>
      <c r="B398" s="60" t="s">
        <v>712</v>
      </c>
      <c r="C398" s="9"/>
      <c r="D398" s="9" t="s">
        <v>110</v>
      </c>
      <c r="E398" s="59" t="s">
        <v>4</v>
      </c>
      <c r="F398" s="65"/>
      <c r="G398" s="65"/>
      <c r="H398" s="65"/>
      <c r="I398" s="65"/>
      <c r="J398" s="65"/>
      <c r="K398" s="65"/>
      <c r="L398" s="65"/>
      <c r="M398" s="65"/>
      <c r="N398" s="65"/>
      <c r="O398" s="87"/>
      <c r="P398" s="87"/>
      <c r="Q398" s="87"/>
      <c r="R398" s="87"/>
      <c r="S398" s="87"/>
      <c r="T398" s="87"/>
      <c r="U398" s="87"/>
      <c r="V398" s="87"/>
      <c r="W398" s="87"/>
    </row>
    <row r="399" spans="1:23" ht="13.2" x14ac:dyDescent="0.25">
      <c r="A399" s="59">
        <v>95</v>
      </c>
      <c r="B399" s="60" t="s">
        <v>713</v>
      </c>
      <c r="C399" s="9"/>
      <c r="D399" s="9" t="s">
        <v>110</v>
      </c>
      <c r="E399" s="59" t="s">
        <v>4</v>
      </c>
      <c r="F399" s="65"/>
      <c r="G399" s="65"/>
      <c r="H399" s="65"/>
      <c r="I399" s="65"/>
      <c r="J399" s="65"/>
      <c r="K399" s="65"/>
      <c r="L399" s="65"/>
      <c r="M399" s="65"/>
      <c r="N399" s="65"/>
      <c r="O399" s="87"/>
      <c r="P399" s="87"/>
      <c r="Q399" s="87"/>
      <c r="R399" s="87"/>
      <c r="S399" s="87"/>
      <c r="T399" s="87"/>
      <c r="U399" s="87"/>
      <c r="V399" s="87"/>
      <c r="W399" s="87"/>
    </row>
    <row r="400" spans="1:23" ht="13.2" x14ac:dyDescent="0.25">
      <c r="A400" s="59">
        <v>96</v>
      </c>
      <c r="B400" s="60" t="s">
        <v>714</v>
      </c>
      <c r="C400" s="9"/>
      <c r="D400" s="9" t="s">
        <v>110</v>
      </c>
      <c r="E400" s="59" t="s">
        <v>4</v>
      </c>
      <c r="F400" s="65"/>
      <c r="G400" s="65"/>
      <c r="H400" s="59"/>
      <c r="I400" s="59"/>
      <c r="J400" s="59"/>
      <c r="K400" s="59"/>
      <c r="L400" s="59"/>
      <c r="M400" s="65"/>
      <c r="N400" s="65"/>
      <c r="O400" s="87"/>
      <c r="P400" s="87"/>
      <c r="Q400" s="87"/>
      <c r="R400" s="87"/>
      <c r="S400" s="87"/>
      <c r="T400" s="87"/>
      <c r="U400" s="87"/>
      <c r="V400" s="87"/>
      <c r="W400" s="87"/>
    </row>
    <row r="401" spans="1:23" ht="13.2" x14ac:dyDescent="0.25">
      <c r="A401" s="59">
        <v>97</v>
      </c>
      <c r="B401" s="60" t="s">
        <v>715</v>
      </c>
      <c r="C401" s="9"/>
      <c r="D401" s="9" t="s">
        <v>110</v>
      </c>
      <c r="E401" s="59" t="s">
        <v>4</v>
      </c>
      <c r="F401" s="65"/>
      <c r="G401" s="65"/>
      <c r="H401" s="65"/>
      <c r="I401" s="65"/>
      <c r="J401" s="65"/>
      <c r="K401" s="65"/>
      <c r="L401" s="65"/>
      <c r="M401" s="65"/>
      <c r="N401" s="65"/>
      <c r="O401" s="87"/>
      <c r="P401" s="87"/>
      <c r="Q401" s="87"/>
      <c r="R401" s="87"/>
      <c r="S401" s="87"/>
      <c r="T401" s="87"/>
      <c r="U401" s="87"/>
      <c r="V401" s="87"/>
      <c r="W401" s="87"/>
    </row>
    <row r="402" spans="1:23" ht="13.2" x14ac:dyDescent="0.25">
      <c r="A402" s="59">
        <v>98</v>
      </c>
      <c r="B402" s="60" t="s">
        <v>716</v>
      </c>
      <c r="C402" s="9"/>
      <c r="D402" s="9" t="s">
        <v>110</v>
      </c>
      <c r="E402" s="59" t="s">
        <v>4</v>
      </c>
      <c r="F402" s="59"/>
      <c r="G402" s="65"/>
      <c r="H402" s="65"/>
      <c r="I402" s="65"/>
      <c r="J402" s="65"/>
      <c r="K402" s="65"/>
      <c r="L402" s="65"/>
      <c r="M402" s="65"/>
      <c r="N402" s="65"/>
      <c r="O402" s="87"/>
      <c r="P402" s="87"/>
      <c r="Q402" s="87"/>
      <c r="R402" s="87"/>
      <c r="S402" s="87"/>
      <c r="T402" s="87"/>
      <c r="U402" s="87"/>
      <c r="V402" s="87"/>
      <c r="W402" s="87"/>
    </row>
    <row r="403" spans="1:23" ht="13.2" x14ac:dyDescent="0.25">
      <c r="A403" s="59">
        <v>99</v>
      </c>
      <c r="B403" s="60" t="s">
        <v>717</v>
      </c>
      <c r="C403" s="9"/>
      <c r="D403" s="9" t="s">
        <v>110</v>
      </c>
      <c r="E403" s="59" t="s">
        <v>4</v>
      </c>
      <c r="F403" s="59"/>
      <c r="G403" s="65"/>
      <c r="H403" s="65"/>
      <c r="I403" s="65"/>
      <c r="J403" s="65"/>
      <c r="K403" s="65"/>
      <c r="L403" s="65"/>
      <c r="M403" s="65"/>
      <c r="N403" s="65"/>
      <c r="O403" s="87"/>
      <c r="P403" s="87"/>
      <c r="Q403" s="87"/>
      <c r="R403" s="87"/>
      <c r="S403" s="87"/>
      <c r="T403" s="87"/>
      <c r="U403" s="87"/>
      <c r="V403" s="87"/>
      <c r="W403" s="87"/>
    </row>
    <row r="404" spans="1:23" ht="13.2" x14ac:dyDescent="0.25">
      <c r="A404" s="59">
        <v>100</v>
      </c>
      <c r="B404" s="60" t="s">
        <v>718</v>
      </c>
      <c r="C404" s="9"/>
      <c r="D404" s="9" t="s">
        <v>110</v>
      </c>
      <c r="E404" s="59" t="s">
        <v>4</v>
      </c>
      <c r="F404" s="65"/>
      <c r="G404" s="65"/>
      <c r="H404" s="65"/>
      <c r="I404" s="65"/>
      <c r="J404" s="65"/>
      <c r="K404" s="65"/>
      <c r="L404" s="65"/>
      <c r="M404" s="65"/>
      <c r="N404" s="65"/>
      <c r="O404" s="87"/>
      <c r="P404" s="87"/>
      <c r="Q404" s="87"/>
      <c r="R404" s="87"/>
      <c r="S404" s="87"/>
      <c r="T404" s="87"/>
      <c r="U404" s="87"/>
      <c r="V404" s="87"/>
      <c r="W404" s="87"/>
    </row>
    <row r="405" spans="1:23" ht="13.2" x14ac:dyDescent="0.25">
      <c r="A405" s="59">
        <v>101</v>
      </c>
      <c r="B405" s="60" t="s">
        <v>719</v>
      </c>
      <c r="C405" s="9"/>
      <c r="D405" s="9" t="s">
        <v>110</v>
      </c>
      <c r="E405" s="59" t="s">
        <v>4</v>
      </c>
      <c r="F405" s="65"/>
      <c r="G405" s="65"/>
      <c r="H405" s="65"/>
      <c r="I405" s="65"/>
      <c r="J405" s="65"/>
      <c r="K405" s="65"/>
      <c r="L405" s="65"/>
      <c r="M405" s="65"/>
      <c r="N405" s="65"/>
      <c r="O405" s="87"/>
      <c r="P405" s="87"/>
      <c r="Q405" s="87"/>
      <c r="R405" s="87"/>
      <c r="S405" s="87"/>
      <c r="T405" s="87"/>
      <c r="U405" s="87"/>
      <c r="V405" s="87"/>
      <c r="W405" s="87"/>
    </row>
    <row r="406" spans="1:23" ht="13.2" x14ac:dyDescent="0.25">
      <c r="A406" s="59">
        <v>102</v>
      </c>
      <c r="B406" s="60" t="s">
        <v>720</v>
      </c>
      <c r="C406" s="9"/>
      <c r="D406" s="9" t="s">
        <v>110</v>
      </c>
      <c r="E406" s="59" t="s">
        <v>4</v>
      </c>
      <c r="F406" s="65"/>
      <c r="G406" s="65"/>
      <c r="H406" s="65"/>
      <c r="I406" s="65"/>
      <c r="J406" s="65"/>
      <c r="K406" s="65"/>
      <c r="L406" s="65"/>
      <c r="M406" s="65"/>
      <c r="N406" s="65"/>
      <c r="O406" s="87"/>
      <c r="P406" s="87"/>
      <c r="Q406" s="87"/>
      <c r="R406" s="87"/>
      <c r="S406" s="87"/>
      <c r="T406" s="87"/>
      <c r="U406" s="87"/>
      <c r="V406" s="87"/>
      <c r="W406" s="87"/>
    </row>
    <row r="407" spans="1:23" ht="13.2" x14ac:dyDescent="0.25">
      <c r="A407" s="59">
        <v>103</v>
      </c>
      <c r="B407" s="60" t="s">
        <v>721</v>
      </c>
      <c r="C407" s="9"/>
      <c r="D407" s="9" t="s">
        <v>110</v>
      </c>
      <c r="E407" s="59" t="s">
        <v>4</v>
      </c>
      <c r="F407" s="65"/>
      <c r="G407" s="65"/>
      <c r="H407" s="65"/>
      <c r="I407" s="65"/>
      <c r="J407" s="65"/>
      <c r="K407" s="65"/>
      <c r="L407" s="65"/>
      <c r="M407" s="65"/>
      <c r="N407" s="65"/>
      <c r="O407" s="87"/>
      <c r="P407" s="87"/>
      <c r="Q407" s="87"/>
      <c r="R407" s="87"/>
      <c r="S407" s="87"/>
      <c r="T407" s="87"/>
      <c r="U407" s="87"/>
      <c r="V407" s="87"/>
      <c r="W407" s="87"/>
    </row>
    <row r="408" spans="1:23" ht="13.2" x14ac:dyDescent="0.25">
      <c r="A408" s="59">
        <v>104</v>
      </c>
      <c r="B408" s="60" t="s">
        <v>722</v>
      </c>
      <c r="C408" s="9"/>
      <c r="D408" s="9" t="s">
        <v>110</v>
      </c>
      <c r="E408" s="59" t="s">
        <v>4</v>
      </c>
      <c r="F408" s="65"/>
      <c r="G408" s="65"/>
      <c r="H408" s="59"/>
      <c r="I408" s="59"/>
      <c r="J408" s="59"/>
      <c r="K408" s="59"/>
      <c r="L408" s="59"/>
      <c r="M408" s="65"/>
      <c r="N408" s="65"/>
      <c r="O408" s="87"/>
      <c r="P408" s="87"/>
      <c r="Q408" s="87"/>
      <c r="R408" s="87"/>
      <c r="S408" s="87"/>
      <c r="T408" s="87"/>
      <c r="U408" s="87"/>
      <c r="V408" s="87"/>
      <c r="W408" s="87"/>
    </row>
    <row r="409" spans="1:23" ht="13.2" x14ac:dyDescent="0.25">
      <c r="A409" s="59">
        <v>105</v>
      </c>
      <c r="B409" s="60" t="s">
        <v>723</v>
      </c>
      <c r="C409" s="9"/>
      <c r="D409" s="9" t="s">
        <v>110</v>
      </c>
      <c r="E409" s="59" t="s">
        <v>4</v>
      </c>
      <c r="F409" s="65"/>
      <c r="G409" s="65"/>
      <c r="H409" s="59"/>
      <c r="I409" s="59"/>
      <c r="J409" s="59"/>
      <c r="K409" s="59"/>
      <c r="L409" s="59"/>
      <c r="M409" s="65"/>
      <c r="N409" s="65"/>
      <c r="O409" s="87"/>
      <c r="P409" s="87"/>
      <c r="Q409" s="87"/>
      <c r="R409" s="87"/>
      <c r="S409" s="87"/>
      <c r="T409" s="87"/>
      <c r="U409" s="87"/>
      <c r="V409" s="87"/>
      <c r="W409" s="87"/>
    </row>
    <row r="410" spans="1:23" ht="13.2" x14ac:dyDescent="0.25">
      <c r="A410" s="59">
        <v>106</v>
      </c>
      <c r="B410" s="60" t="s">
        <v>724</v>
      </c>
      <c r="C410" s="9"/>
      <c r="D410" s="9" t="s">
        <v>110</v>
      </c>
      <c r="E410" s="59" t="s">
        <v>4</v>
      </c>
      <c r="F410" s="59"/>
      <c r="G410" s="65"/>
      <c r="H410" s="65"/>
      <c r="I410" s="65"/>
      <c r="J410" s="65"/>
      <c r="K410" s="65"/>
      <c r="L410" s="65"/>
      <c r="M410" s="65"/>
      <c r="N410" s="65"/>
      <c r="O410" s="87"/>
      <c r="P410" s="87"/>
      <c r="Q410" s="87"/>
      <c r="R410" s="87"/>
      <c r="S410" s="87"/>
      <c r="T410" s="87"/>
      <c r="U410" s="87"/>
      <c r="V410" s="87"/>
      <c r="W410" s="87"/>
    </row>
    <row r="411" spans="1:23" ht="13.2" x14ac:dyDescent="0.25">
      <c r="A411" s="59">
        <v>107</v>
      </c>
      <c r="B411" s="60" t="s">
        <v>725</v>
      </c>
      <c r="C411" s="9"/>
      <c r="D411" s="9" t="s">
        <v>110</v>
      </c>
      <c r="E411" s="59" t="s">
        <v>4</v>
      </c>
      <c r="F411" s="65"/>
      <c r="G411" s="65"/>
      <c r="H411" s="59"/>
      <c r="I411" s="59"/>
      <c r="J411" s="59"/>
      <c r="K411" s="59"/>
      <c r="L411" s="59"/>
      <c r="M411" s="59"/>
      <c r="N411" s="65"/>
      <c r="O411" s="87"/>
      <c r="P411" s="87"/>
      <c r="Q411" s="87"/>
      <c r="R411" s="87"/>
      <c r="S411" s="87"/>
      <c r="T411" s="87"/>
      <c r="U411" s="87"/>
      <c r="V411" s="87"/>
      <c r="W411" s="87"/>
    </row>
    <row r="412" spans="1:23" ht="13.2" x14ac:dyDescent="0.25">
      <c r="A412" s="59">
        <v>108</v>
      </c>
      <c r="B412" s="60" t="s">
        <v>726</v>
      </c>
      <c r="C412" s="9"/>
      <c r="D412" s="9" t="s">
        <v>110</v>
      </c>
      <c r="E412" s="59" t="s">
        <v>4</v>
      </c>
      <c r="F412" s="65"/>
      <c r="G412" s="65"/>
      <c r="H412" s="65"/>
      <c r="I412" s="123"/>
      <c r="J412" s="123"/>
      <c r="K412" s="123"/>
      <c r="L412" s="123"/>
      <c r="M412" s="65"/>
      <c r="N412" s="65"/>
      <c r="O412" s="87"/>
      <c r="P412" s="87"/>
      <c r="Q412" s="87"/>
      <c r="R412" s="87"/>
      <c r="S412" s="87"/>
      <c r="T412" s="87"/>
      <c r="U412" s="87"/>
      <c r="V412" s="87"/>
      <c r="W412" s="87"/>
    </row>
    <row r="413" spans="1:23" ht="13.2" x14ac:dyDescent="0.25">
      <c r="A413" s="59">
        <v>109</v>
      </c>
      <c r="B413" s="60" t="s">
        <v>727</v>
      </c>
      <c r="C413" s="9"/>
      <c r="D413" s="9" t="s">
        <v>110</v>
      </c>
      <c r="E413" s="59" t="s">
        <v>4</v>
      </c>
      <c r="F413" s="65"/>
      <c r="G413" s="65"/>
      <c r="H413" s="65"/>
      <c r="I413" s="59"/>
      <c r="J413" s="59"/>
      <c r="K413" s="65"/>
      <c r="L413" s="65"/>
      <c r="M413" s="65"/>
      <c r="N413" s="65"/>
      <c r="O413" s="87"/>
      <c r="P413" s="87"/>
      <c r="Q413" s="87"/>
      <c r="R413" s="87"/>
      <c r="S413" s="87"/>
      <c r="T413" s="87"/>
      <c r="U413" s="87"/>
      <c r="V413" s="87"/>
      <c r="W413" s="87"/>
    </row>
    <row r="414" spans="1:23" ht="13.2" x14ac:dyDescent="0.25">
      <c r="A414" s="59">
        <v>110</v>
      </c>
      <c r="B414" s="60" t="s">
        <v>728</v>
      </c>
      <c r="C414" s="9"/>
      <c r="D414" s="9" t="s">
        <v>110</v>
      </c>
      <c r="E414" s="59" t="s">
        <v>4</v>
      </c>
      <c r="F414" s="65"/>
      <c r="G414" s="65"/>
      <c r="H414" s="65"/>
      <c r="I414" s="65"/>
      <c r="J414" s="65"/>
      <c r="K414" s="65"/>
      <c r="L414" s="65"/>
      <c r="M414" s="65"/>
      <c r="N414" s="65"/>
      <c r="O414" s="87"/>
      <c r="P414" s="87"/>
      <c r="Q414" s="87"/>
      <c r="R414" s="87"/>
      <c r="S414" s="87"/>
      <c r="T414" s="87"/>
      <c r="U414" s="87"/>
      <c r="V414" s="87"/>
      <c r="W414" s="87"/>
    </row>
    <row r="415" spans="1:23" ht="13.2" x14ac:dyDescent="0.25">
      <c r="A415" s="59">
        <v>111</v>
      </c>
      <c r="B415" s="60" t="s">
        <v>729</v>
      </c>
      <c r="C415" s="9"/>
      <c r="D415" s="9" t="s">
        <v>110</v>
      </c>
      <c r="E415" s="59" t="s">
        <v>4</v>
      </c>
      <c r="F415" s="59"/>
      <c r="G415" s="65"/>
      <c r="H415" s="65"/>
      <c r="I415" s="65"/>
      <c r="J415" s="65"/>
      <c r="K415" s="65"/>
      <c r="L415" s="65"/>
      <c r="M415" s="65"/>
      <c r="N415" s="65"/>
      <c r="O415" s="87"/>
      <c r="P415" s="87"/>
      <c r="Q415" s="87"/>
      <c r="R415" s="87"/>
      <c r="S415" s="87"/>
      <c r="T415" s="87"/>
      <c r="U415" s="87"/>
      <c r="V415" s="87"/>
      <c r="W415" s="87"/>
    </row>
    <row r="416" spans="1:23" ht="13.2" x14ac:dyDescent="0.25">
      <c r="A416" s="59">
        <v>112</v>
      </c>
      <c r="B416" s="60" t="s">
        <v>730</v>
      </c>
      <c r="C416" s="9"/>
      <c r="D416" s="9" t="s">
        <v>110</v>
      </c>
      <c r="E416" s="59" t="s">
        <v>4</v>
      </c>
      <c r="F416" s="59"/>
      <c r="G416" s="65"/>
      <c r="H416" s="65"/>
      <c r="I416" s="65"/>
      <c r="J416" s="65"/>
      <c r="K416" s="65"/>
      <c r="L416" s="65"/>
      <c r="M416" s="65"/>
      <c r="N416" s="65"/>
      <c r="O416" s="87"/>
      <c r="P416" s="87"/>
      <c r="Q416" s="87"/>
      <c r="R416" s="87"/>
      <c r="S416" s="87"/>
      <c r="T416" s="87"/>
      <c r="U416" s="87"/>
      <c r="V416" s="87"/>
      <c r="W416" s="87"/>
    </row>
    <row r="417" spans="1:23" ht="13.2" x14ac:dyDescent="0.25">
      <c r="A417" s="59">
        <v>113</v>
      </c>
      <c r="B417" s="60" t="s">
        <v>731</v>
      </c>
      <c r="C417" s="9"/>
      <c r="D417" s="9" t="s">
        <v>110</v>
      </c>
      <c r="E417" s="59" t="s">
        <v>4</v>
      </c>
      <c r="F417" s="65"/>
      <c r="G417" s="65"/>
      <c r="H417" s="65"/>
      <c r="I417" s="65"/>
      <c r="J417" s="65"/>
      <c r="K417" s="65"/>
      <c r="L417" s="65"/>
      <c r="M417" s="65"/>
      <c r="N417" s="65"/>
      <c r="O417" s="87"/>
      <c r="P417" s="87"/>
      <c r="Q417" s="87"/>
      <c r="R417" s="87"/>
      <c r="S417" s="87"/>
      <c r="T417" s="87"/>
      <c r="U417" s="87"/>
      <c r="V417" s="87"/>
      <c r="W417" s="87"/>
    </row>
    <row r="418" spans="1:23" ht="13.2" x14ac:dyDescent="0.25">
      <c r="A418" s="59">
        <v>114</v>
      </c>
      <c r="B418" s="60" t="s">
        <v>732</v>
      </c>
      <c r="C418" s="9"/>
      <c r="D418" s="9" t="s">
        <v>110</v>
      </c>
      <c r="E418" s="59" t="s">
        <v>4</v>
      </c>
      <c r="F418" s="59"/>
      <c r="G418" s="65"/>
      <c r="H418" s="65"/>
      <c r="I418" s="65"/>
      <c r="J418" s="65"/>
      <c r="K418" s="65"/>
      <c r="L418" s="65"/>
      <c r="M418" s="65"/>
      <c r="N418" s="65"/>
      <c r="O418" s="87"/>
      <c r="P418" s="87"/>
      <c r="Q418" s="87"/>
      <c r="R418" s="87"/>
      <c r="S418" s="87"/>
      <c r="T418" s="87"/>
      <c r="U418" s="87"/>
      <c r="V418" s="87"/>
      <c r="W418" s="87"/>
    </row>
    <row r="419" spans="1:23" ht="13.2" x14ac:dyDescent="0.25">
      <c r="A419" s="59">
        <v>115</v>
      </c>
      <c r="B419" s="60" t="s">
        <v>733</v>
      </c>
      <c r="C419" s="9"/>
      <c r="D419" s="9" t="s">
        <v>110</v>
      </c>
      <c r="E419" s="59" t="s">
        <v>4</v>
      </c>
      <c r="F419" s="65"/>
      <c r="G419" s="65"/>
      <c r="H419" s="65"/>
      <c r="I419" s="65"/>
      <c r="J419" s="65"/>
      <c r="K419" s="65"/>
      <c r="L419" s="65"/>
      <c r="M419" s="65"/>
      <c r="N419" s="65"/>
      <c r="O419" s="87"/>
      <c r="P419" s="87"/>
      <c r="Q419" s="87"/>
      <c r="R419" s="87"/>
      <c r="S419" s="87"/>
      <c r="T419" s="87"/>
      <c r="U419" s="87"/>
      <c r="V419" s="87"/>
      <c r="W419" s="87"/>
    </row>
    <row r="420" spans="1:23" ht="13.2" x14ac:dyDescent="0.25">
      <c r="A420" s="59">
        <v>116</v>
      </c>
      <c r="B420" s="60" t="s">
        <v>734</v>
      </c>
      <c r="C420" s="9"/>
      <c r="D420" s="9" t="s">
        <v>110</v>
      </c>
      <c r="E420" s="59" t="s">
        <v>4</v>
      </c>
      <c r="F420" s="65"/>
      <c r="G420" s="65"/>
      <c r="H420" s="59"/>
      <c r="I420" s="59"/>
      <c r="J420" s="59"/>
      <c r="K420" s="59"/>
      <c r="L420" s="59"/>
      <c r="M420" s="65"/>
      <c r="N420" s="65"/>
      <c r="O420" s="87"/>
      <c r="P420" s="87"/>
      <c r="Q420" s="87"/>
      <c r="R420" s="87"/>
      <c r="S420" s="87"/>
      <c r="T420" s="87"/>
      <c r="U420" s="87"/>
      <c r="V420" s="87"/>
      <c r="W420" s="87"/>
    </row>
    <row r="421" spans="1:23" ht="13.2" x14ac:dyDescent="0.25">
      <c r="A421" s="59">
        <v>117</v>
      </c>
      <c r="B421" s="60" t="s">
        <v>735</v>
      </c>
      <c r="C421" s="9"/>
      <c r="D421" s="9" t="s">
        <v>101</v>
      </c>
      <c r="E421" s="59" t="s">
        <v>4</v>
      </c>
      <c r="F421" s="65"/>
      <c r="G421" s="65"/>
      <c r="H421" s="65"/>
      <c r="I421" s="65"/>
      <c r="J421" s="65"/>
      <c r="K421" s="65"/>
      <c r="L421" s="65"/>
      <c r="M421" s="65"/>
      <c r="N421" s="65"/>
      <c r="O421" s="87"/>
      <c r="P421" s="87"/>
      <c r="Q421" s="87"/>
      <c r="R421" s="87"/>
      <c r="S421" s="87"/>
      <c r="T421" s="87"/>
      <c r="U421" s="87"/>
      <c r="V421" s="87"/>
      <c r="W421" s="87"/>
    </row>
    <row r="422" spans="1:23" ht="13.2" x14ac:dyDescent="0.25">
      <c r="A422" s="59">
        <v>118</v>
      </c>
      <c r="B422" s="60" t="s">
        <v>736</v>
      </c>
      <c r="C422" s="9"/>
      <c r="D422" s="9" t="s">
        <v>101</v>
      </c>
      <c r="E422" s="59" t="s">
        <v>4</v>
      </c>
      <c r="F422" s="65"/>
      <c r="G422" s="65"/>
      <c r="H422" s="65"/>
      <c r="I422" s="65"/>
      <c r="J422" s="65"/>
      <c r="K422" s="65"/>
      <c r="L422" s="65"/>
      <c r="M422" s="65"/>
      <c r="N422" s="65"/>
      <c r="O422" s="87"/>
      <c r="P422" s="87"/>
      <c r="Q422" s="87"/>
      <c r="R422" s="87"/>
      <c r="S422" s="87"/>
      <c r="T422" s="87"/>
      <c r="U422" s="87"/>
      <c r="V422" s="87"/>
      <c r="W422" s="87"/>
    </row>
    <row r="423" spans="1:23" ht="13.2" x14ac:dyDescent="0.25">
      <c r="A423" s="59">
        <v>119</v>
      </c>
      <c r="B423" s="60" t="s">
        <v>737</v>
      </c>
      <c r="C423" s="9"/>
      <c r="D423" s="9" t="s">
        <v>103</v>
      </c>
      <c r="E423" s="59" t="s">
        <v>4</v>
      </c>
      <c r="F423" s="59"/>
      <c r="G423" s="65"/>
      <c r="H423" s="65"/>
      <c r="I423" s="65"/>
      <c r="J423" s="65"/>
      <c r="K423" s="65"/>
      <c r="L423" s="65"/>
      <c r="M423" s="65"/>
      <c r="N423" s="65"/>
      <c r="O423" s="87"/>
      <c r="P423" s="87"/>
      <c r="Q423" s="87"/>
      <c r="R423" s="87"/>
      <c r="S423" s="87"/>
      <c r="T423" s="87"/>
      <c r="U423" s="87"/>
      <c r="V423" s="87"/>
      <c r="W423" s="87"/>
    </row>
    <row r="424" spans="1:23" ht="13.2" x14ac:dyDescent="0.25">
      <c r="A424" s="59">
        <v>120</v>
      </c>
      <c r="B424" s="60" t="s">
        <v>38</v>
      </c>
      <c r="C424" s="9"/>
      <c r="D424" s="9" t="s">
        <v>38</v>
      </c>
      <c r="E424" s="59" t="s">
        <v>4</v>
      </c>
      <c r="F424" s="65"/>
      <c r="G424" s="65"/>
      <c r="H424" s="65"/>
      <c r="I424" s="59"/>
      <c r="J424" s="59"/>
      <c r="K424" s="59"/>
      <c r="L424" s="65"/>
      <c r="M424" s="65"/>
      <c r="N424" s="65"/>
      <c r="O424" s="87"/>
      <c r="P424" s="87"/>
      <c r="Q424" s="87"/>
      <c r="R424" s="87"/>
      <c r="S424" s="87"/>
      <c r="T424" s="87"/>
      <c r="U424" s="87"/>
      <c r="V424" s="87"/>
      <c r="W424" s="87"/>
    </row>
    <row r="425" spans="1:23" ht="13.2" x14ac:dyDescent="0.25">
      <c r="A425" s="61">
        <v>121</v>
      </c>
      <c r="B425" s="60" t="s">
        <v>738</v>
      </c>
      <c r="C425" s="9"/>
      <c r="D425" s="9" t="s">
        <v>35</v>
      </c>
      <c r="E425" s="59" t="s">
        <v>4</v>
      </c>
      <c r="F425" s="61"/>
      <c r="G425" s="64"/>
      <c r="H425" s="64"/>
      <c r="I425" s="64"/>
      <c r="J425" s="64"/>
      <c r="K425" s="64"/>
      <c r="L425" s="64"/>
      <c r="M425" s="64"/>
      <c r="N425" s="64"/>
      <c r="O425" s="87"/>
      <c r="P425" s="87"/>
      <c r="Q425" s="87"/>
      <c r="R425" s="87"/>
      <c r="S425" s="87"/>
      <c r="T425" s="87"/>
      <c r="U425" s="87"/>
      <c r="V425" s="87"/>
      <c r="W425" s="87"/>
    </row>
    <row r="426" spans="1:23" ht="13.2" x14ac:dyDescent="0.25">
      <c r="A426" s="59">
        <v>122</v>
      </c>
      <c r="B426" s="60" t="s">
        <v>739</v>
      </c>
      <c r="C426" s="9"/>
      <c r="D426" s="9" t="s">
        <v>67</v>
      </c>
      <c r="E426" s="59" t="s">
        <v>4</v>
      </c>
      <c r="F426" s="65"/>
      <c r="G426" s="65"/>
      <c r="H426" s="65"/>
      <c r="I426" s="65"/>
      <c r="J426" s="65"/>
      <c r="K426" s="65"/>
      <c r="L426" s="65"/>
      <c r="M426" s="65"/>
      <c r="N426" s="65"/>
      <c r="O426" s="87"/>
      <c r="P426" s="87"/>
      <c r="Q426" s="87"/>
      <c r="R426" s="87"/>
      <c r="S426" s="87"/>
      <c r="T426" s="87"/>
      <c r="U426" s="87"/>
      <c r="V426" s="87"/>
      <c r="W426" s="87"/>
    </row>
    <row r="427" spans="1:23" ht="13.2" x14ac:dyDescent="0.25">
      <c r="A427" s="59">
        <v>123</v>
      </c>
      <c r="B427" s="60" t="s">
        <v>740</v>
      </c>
      <c r="C427" s="9"/>
      <c r="D427" s="9" t="s">
        <v>67</v>
      </c>
      <c r="E427" s="59" t="s">
        <v>4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87"/>
      <c r="P427" s="87"/>
      <c r="Q427" s="87"/>
      <c r="R427" s="87"/>
      <c r="S427" s="87"/>
      <c r="T427" s="87"/>
      <c r="U427" s="87"/>
      <c r="V427" s="87"/>
      <c r="W427" s="87"/>
    </row>
    <row r="428" spans="1:23" ht="13.2" x14ac:dyDescent="0.25">
      <c r="A428" s="59">
        <v>124</v>
      </c>
      <c r="B428" s="60" t="s">
        <v>741</v>
      </c>
      <c r="C428" s="9"/>
      <c r="D428" s="9" t="s">
        <v>67</v>
      </c>
      <c r="E428" s="59" t="s">
        <v>4</v>
      </c>
      <c r="F428" s="65"/>
      <c r="G428" s="65"/>
      <c r="H428" s="65"/>
      <c r="I428" s="65"/>
      <c r="J428" s="65"/>
      <c r="K428" s="65"/>
      <c r="L428" s="65"/>
      <c r="M428" s="65"/>
      <c r="N428" s="65"/>
      <c r="O428" s="87"/>
      <c r="P428" s="87"/>
      <c r="Q428" s="87"/>
      <c r="R428" s="87"/>
      <c r="S428" s="87"/>
      <c r="T428" s="87"/>
      <c r="U428" s="87"/>
      <c r="V428" s="87"/>
      <c r="W428" s="87"/>
    </row>
    <row r="429" spans="1:23" ht="13.2" x14ac:dyDescent="0.25">
      <c r="A429" s="59">
        <v>125</v>
      </c>
      <c r="B429" s="60" t="s">
        <v>742</v>
      </c>
      <c r="C429" s="9"/>
      <c r="D429" s="9" t="s">
        <v>51</v>
      </c>
      <c r="E429" s="59" t="s">
        <v>4</v>
      </c>
      <c r="F429" s="65"/>
      <c r="G429" s="65"/>
      <c r="H429" s="65"/>
      <c r="I429" s="65"/>
      <c r="J429" s="65"/>
      <c r="K429" s="65"/>
      <c r="L429" s="65"/>
      <c r="M429" s="65"/>
      <c r="N429" s="65"/>
      <c r="O429" s="87"/>
      <c r="P429" s="87"/>
      <c r="Q429" s="87"/>
      <c r="R429" s="87"/>
      <c r="S429" s="87"/>
      <c r="T429" s="87"/>
      <c r="U429" s="87"/>
      <c r="V429" s="87"/>
      <c r="W429" s="87"/>
    </row>
    <row r="430" spans="1:23" ht="13.2" x14ac:dyDescent="0.25">
      <c r="A430" s="59">
        <v>126</v>
      </c>
      <c r="B430" s="60" t="s">
        <v>743</v>
      </c>
      <c r="C430" s="9"/>
      <c r="D430" s="9" t="s">
        <v>51</v>
      </c>
      <c r="E430" s="59" t="s">
        <v>4</v>
      </c>
      <c r="F430" s="65"/>
      <c r="G430" s="65"/>
      <c r="H430" s="65"/>
      <c r="I430" s="65"/>
      <c r="J430" s="65"/>
      <c r="K430" s="65"/>
      <c r="L430" s="65"/>
      <c r="M430" s="65"/>
      <c r="N430" s="65"/>
      <c r="O430" s="87"/>
      <c r="P430" s="87"/>
      <c r="Q430" s="87"/>
      <c r="R430" s="87"/>
      <c r="S430" s="87"/>
      <c r="T430" s="87"/>
      <c r="U430" s="87"/>
      <c r="V430" s="87"/>
      <c r="W430" s="87"/>
    </row>
    <row r="431" spans="1:23" ht="13.2" x14ac:dyDescent="0.25">
      <c r="A431" s="61">
        <v>127</v>
      </c>
      <c r="B431" s="60" t="s">
        <v>744</v>
      </c>
      <c r="C431" s="9"/>
      <c r="D431" s="9" t="s">
        <v>51</v>
      </c>
      <c r="E431" s="59" t="s">
        <v>4</v>
      </c>
      <c r="F431" s="64"/>
      <c r="G431" s="64"/>
      <c r="H431" s="64"/>
      <c r="I431" s="64"/>
      <c r="J431" s="64"/>
      <c r="K431" s="64"/>
      <c r="L431" s="64"/>
      <c r="M431" s="64"/>
      <c r="N431" s="64"/>
      <c r="O431" s="87"/>
      <c r="P431" s="87"/>
      <c r="Q431" s="87"/>
      <c r="R431" s="87"/>
      <c r="S431" s="87"/>
      <c r="T431" s="87"/>
      <c r="U431" s="87"/>
      <c r="V431" s="87"/>
      <c r="W431" s="87"/>
    </row>
    <row r="432" spans="1:23" ht="13.2" x14ac:dyDescent="0.25">
      <c r="A432" s="59">
        <v>128</v>
      </c>
      <c r="B432" s="60" t="s">
        <v>745</v>
      </c>
      <c r="C432" s="9"/>
      <c r="D432" s="9" t="s">
        <v>48</v>
      </c>
      <c r="E432" s="59" t="s">
        <v>4</v>
      </c>
      <c r="F432" s="59"/>
      <c r="G432" s="65"/>
      <c r="H432" s="65"/>
      <c r="I432" s="65"/>
      <c r="J432" s="65"/>
      <c r="K432" s="65"/>
      <c r="L432" s="65"/>
      <c r="M432" s="65"/>
      <c r="N432" s="65"/>
      <c r="O432" s="87"/>
      <c r="P432" s="87"/>
      <c r="Q432" s="87"/>
      <c r="R432" s="87"/>
      <c r="S432" s="87"/>
      <c r="T432" s="87"/>
      <c r="U432" s="87"/>
      <c r="V432" s="87"/>
      <c r="W432" s="87"/>
    </row>
    <row r="433" spans="1:23" ht="13.2" x14ac:dyDescent="0.25">
      <c r="A433" s="59">
        <v>129</v>
      </c>
      <c r="B433" s="60" t="s">
        <v>746</v>
      </c>
      <c r="C433" s="9"/>
      <c r="D433" s="9" t="s">
        <v>48</v>
      </c>
      <c r="E433" s="59" t="s">
        <v>4</v>
      </c>
      <c r="F433" s="59"/>
      <c r="G433" s="65"/>
      <c r="H433" s="65"/>
      <c r="I433" s="65"/>
      <c r="J433" s="65"/>
      <c r="K433" s="65"/>
      <c r="L433" s="65"/>
      <c r="M433" s="65"/>
      <c r="N433" s="65"/>
      <c r="O433" s="87"/>
      <c r="P433" s="87"/>
      <c r="Q433" s="87"/>
      <c r="R433" s="87"/>
      <c r="S433" s="87"/>
      <c r="T433" s="87"/>
      <c r="U433" s="87"/>
      <c r="V433" s="87"/>
      <c r="W433" s="87"/>
    </row>
    <row r="434" spans="1:23" ht="13.2" x14ac:dyDescent="0.25">
      <c r="A434" s="59">
        <v>130</v>
      </c>
      <c r="B434" s="60" t="s">
        <v>747</v>
      </c>
      <c r="C434" s="9"/>
      <c r="D434" s="9" t="s">
        <v>27</v>
      </c>
      <c r="E434" s="59" t="s">
        <v>4</v>
      </c>
      <c r="F434" s="59"/>
      <c r="G434" s="65"/>
      <c r="H434" s="65"/>
      <c r="I434" s="65"/>
      <c r="J434" s="65"/>
      <c r="K434" s="65"/>
      <c r="L434" s="65"/>
      <c r="M434" s="65"/>
      <c r="N434" s="65"/>
      <c r="O434" s="87"/>
      <c r="P434" s="87"/>
      <c r="Q434" s="87"/>
      <c r="R434" s="87"/>
      <c r="S434" s="87"/>
      <c r="T434" s="87"/>
      <c r="U434" s="87"/>
      <c r="V434" s="87"/>
      <c r="W434" s="87"/>
    </row>
    <row r="435" spans="1:23" ht="13.2" x14ac:dyDescent="0.25">
      <c r="A435" s="59">
        <v>131</v>
      </c>
      <c r="B435" s="60" t="s">
        <v>748</v>
      </c>
      <c r="C435" s="9"/>
      <c r="D435" s="9" t="s">
        <v>27</v>
      </c>
      <c r="E435" s="59" t="s">
        <v>4</v>
      </c>
      <c r="F435" s="59"/>
      <c r="G435" s="65"/>
      <c r="H435" s="65"/>
      <c r="I435" s="65"/>
      <c r="J435" s="65"/>
      <c r="K435" s="65"/>
      <c r="L435" s="65"/>
      <c r="M435" s="65"/>
      <c r="N435" s="65"/>
      <c r="O435" s="87"/>
      <c r="P435" s="87"/>
      <c r="Q435" s="87"/>
      <c r="R435" s="87"/>
      <c r="S435" s="87"/>
      <c r="T435" s="87"/>
      <c r="U435" s="87"/>
      <c r="V435" s="87"/>
      <c r="W435" s="87"/>
    </row>
    <row r="436" spans="1:23" ht="13.2" x14ac:dyDescent="0.25">
      <c r="A436" s="59">
        <v>132</v>
      </c>
      <c r="B436" s="60" t="s">
        <v>749</v>
      </c>
      <c r="C436" s="9"/>
      <c r="D436" s="9" t="s">
        <v>27</v>
      </c>
      <c r="E436" s="59" t="s">
        <v>4</v>
      </c>
      <c r="F436" s="59"/>
      <c r="G436" s="65"/>
      <c r="H436" s="65"/>
      <c r="I436" s="65"/>
      <c r="J436" s="65"/>
      <c r="K436" s="65"/>
      <c r="L436" s="65"/>
      <c r="M436" s="65"/>
      <c r="N436" s="65"/>
      <c r="O436" s="87"/>
      <c r="P436" s="87"/>
      <c r="Q436" s="87"/>
      <c r="R436" s="87"/>
      <c r="S436" s="87"/>
      <c r="T436" s="87"/>
      <c r="U436" s="87"/>
      <c r="V436" s="87"/>
      <c r="W436" s="87"/>
    </row>
    <row r="437" spans="1:23" ht="13.2" x14ac:dyDescent="0.25">
      <c r="A437" s="59">
        <v>133</v>
      </c>
      <c r="B437" s="60" t="s">
        <v>750</v>
      </c>
      <c r="C437" s="9"/>
      <c r="D437" s="9" t="s">
        <v>27</v>
      </c>
      <c r="E437" s="59" t="s">
        <v>4</v>
      </c>
      <c r="F437" s="59"/>
      <c r="G437" s="65"/>
      <c r="H437" s="65"/>
      <c r="I437" s="65"/>
      <c r="J437" s="65"/>
      <c r="K437" s="65"/>
      <c r="L437" s="65"/>
      <c r="M437" s="65"/>
      <c r="N437" s="65"/>
      <c r="O437" s="87"/>
      <c r="P437" s="87"/>
      <c r="Q437" s="87"/>
      <c r="R437" s="87"/>
      <c r="S437" s="87"/>
      <c r="T437" s="87"/>
      <c r="U437" s="87"/>
      <c r="V437" s="87"/>
      <c r="W437" s="87"/>
    </row>
    <row r="438" spans="1:23" ht="13.2" x14ac:dyDescent="0.25">
      <c r="A438" s="85"/>
      <c r="B438" s="155"/>
      <c r="C438" s="84"/>
      <c r="D438" s="84"/>
      <c r="E438" s="85"/>
      <c r="F438" s="85"/>
      <c r="G438" s="156"/>
      <c r="H438" s="156"/>
      <c r="I438" s="156"/>
      <c r="J438" s="156"/>
      <c r="K438" s="156"/>
      <c r="L438" s="156"/>
      <c r="M438" s="156"/>
      <c r="N438" s="156"/>
      <c r="O438" s="128"/>
      <c r="P438" s="128"/>
      <c r="Q438" s="128"/>
      <c r="R438" s="128"/>
      <c r="S438" s="128"/>
      <c r="T438" s="128"/>
      <c r="U438" s="128"/>
      <c r="V438" s="128"/>
      <c r="W438" s="128"/>
    </row>
    <row r="439" spans="1:23" ht="13.2" x14ac:dyDescent="0.25">
      <c r="A439" s="86" t="s">
        <v>0</v>
      </c>
      <c r="B439" s="58" t="s">
        <v>1</v>
      </c>
      <c r="C439" s="44" t="s">
        <v>2</v>
      </c>
      <c r="D439" s="44" t="s">
        <v>3</v>
      </c>
      <c r="E439" s="57" t="s">
        <v>195</v>
      </c>
      <c r="F439" s="57" t="s">
        <v>9</v>
      </c>
      <c r="G439" s="86" t="s">
        <v>40</v>
      </c>
      <c r="H439" s="86" t="s">
        <v>43</v>
      </c>
      <c r="I439" s="86" t="s">
        <v>47</v>
      </c>
      <c r="J439" s="86" t="s">
        <v>50</v>
      </c>
      <c r="K439" s="86" t="s">
        <v>53</v>
      </c>
      <c r="L439" s="86" t="s">
        <v>56</v>
      </c>
      <c r="M439" s="86" t="s">
        <v>60</v>
      </c>
      <c r="N439" s="86" t="s">
        <v>37</v>
      </c>
      <c r="O439" s="87"/>
      <c r="P439" s="87"/>
      <c r="Q439" s="87"/>
      <c r="R439" s="87"/>
      <c r="S439" s="87"/>
      <c r="T439" s="87"/>
      <c r="U439" s="87"/>
      <c r="V439" s="87"/>
      <c r="W439" s="87"/>
    </row>
    <row r="440" spans="1:23" ht="13.2" x14ac:dyDescent="0.25">
      <c r="A440" s="61">
        <v>134</v>
      </c>
      <c r="B440" s="60" t="s">
        <v>751</v>
      </c>
      <c r="C440" s="9"/>
      <c r="D440" s="9" t="s">
        <v>27</v>
      </c>
      <c r="E440" s="59" t="s">
        <v>19</v>
      </c>
      <c r="F440" s="59"/>
      <c r="G440" s="64"/>
      <c r="H440" s="64"/>
      <c r="I440" s="64"/>
      <c r="J440" s="64"/>
      <c r="K440" s="64"/>
      <c r="L440" s="64"/>
      <c r="M440" s="64"/>
      <c r="N440" s="64"/>
      <c r="O440" s="87"/>
      <c r="P440" s="87"/>
      <c r="Q440" s="87"/>
      <c r="R440" s="87"/>
      <c r="S440" s="87"/>
      <c r="T440" s="87"/>
      <c r="U440" s="87"/>
      <c r="V440" s="87"/>
      <c r="W440" s="87"/>
    </row>
    <row r="441" spans="1:23" ht="13.2" x14ac:dyDescent="0.25">
      <c r="A441" s="59">
        <v>135</v>
      </c>
      <c r="B441" s="60" t="s">
        <v>752</v>
      </c>
      <c r="C441" s="9"/>
      <c r="D441" s="9" t="s">
        <v>80</v>
      </c>
      <c r="E441" s="59" t="s">
        <v>19</v>
      </c>
      <c r="F441" s="59"/>
      <c r="G441" s="65"/>
      <c r="H441" s="65"/>
      <c r="I441" s="65"/>
      <c r="J441" s="65"/>
      <c r="K441" s="65"/>
      <c r="L441" s="65"/>
      <c r="M441" s="65"/>
      <c r="N441" s="65"/>
      <c r="O441" s="87"/>
      <c r="P441" s="87"/>
      <c r="Q441" s="87"/>
      <c r="R441" s="87"/>
      <c r="S441" s="87"/>
      <c r="T441" s="87"/>
      <c r="U441" s="87"/>
      <c r="V441" s="87"/>
      <c r="W441" s="87"/>
    </row>
    <row r="442" spans="1:23" ht="13.2" x14ac:dyDescent="0.25">
      <c r="A442" s="59">
        <v>136</v>
      </c>
      <c r="B442" s="60" t="s">
        <v>753</v>
      </c>
      <c r="C442" s="9"/>
      <c r="D442" s="9" t="s">
        <v>15</v>
      </c>
      <c r="E442" s="59" t="s">
        <v>19</v>
      </c>
      <c r="F442" s="59"/>
      <c r="G442" s="65"/>
      <c r="H442" s="65"/>
      <c r="I442" s="65"/>
      <c r="J442" s="65"/>
      <c r="K442" s="65"/>
      <c r="L442" s="65"/>
      <c r="M442" s="65"/>
      <c r="N442" s="65"/>
      <c r="O442" s="87"/>
      <c r="P442" s="87"/>
      <c r="Q442" s="87"/>
      <c r="R442" s="87"/>
      <c r="S442" s="87"/>
      <c r="T442" s="87"/>
      <c r="U442" s="87"/>
      <c r="V442" s="87"/>
      <c r="W442" s="87"/>
    </row>
    <row r="443" spans="1:23" ht="13.2" x14ac:dyDescent="0.25">
      <c r="A443" s="59">
        <v>137</v>
      </c>
      <c r="B443" s="60" t="s">
        <v>754</v>
      </c>
      <c r="C443" s="52"/>
      <c r="D443" s="52"/>
      <c r="E443" s="59" t="s">
        <v>19</v>
      </c>
      <c r="F443" s="59"/>
      <c r="G443" s="65"/>
      <c r="H443" s="65"/>
      <c r="I443" s="65"/>
      <c r="J443" s="65"/>
      <c r="K443" s="65"/>
      <c r="L443" s="65"/>
      <c r="M443" s="65"/>
      <c r="N443" s="65"/>
      <c r="O443" s="87"/>
      <c r="P443" s="87"/>
      <c r="Q443" s="87"/>
      <c r="R443" s="87"/>
      <c r="S443" s="87"/>
      <c r="T443" s="87"/>
      <c r="U443" s="87"/>
      <c r="V443" s="87"/>
      <c r="W443" s="87"/>
    </row>
    <row r="444" spans="1:23" ht="13.2" x14ac:dyDescent="0.25">
      <c r="A444" s="59">
        <v>138</v>
      </c>
      <c r="B444" s="60" t="s">
        <v>755</v>
      </c>
      <c r="C444" s="52"/>
      <c r="D444" s="52"/>
      <c r="E444" s="59" t="s">
        <v>19</v>
      </c>
      <c r="F444" s="59"/>
      <c r="G444" s="65"/>
      <c r="H444" s="65"/>
      <c r="I444" s="65"/>
      <c r="J444" s="65"/>
      <c r="K444" s="65"/>
      <c r="L444" s="65"/>
      <c r="M444" s="65"/>
      <c r="N444" s="65"/>
      <c r="O444" s="87"/>
      <c r="P444" s="87"/>
      <c r="Q444" s="87"/>
      <c r="R444" s="87"/>
      <c r="S444" s="87"/>
      <c r="T444" s="87"/>
      <c r="U444" s="87"/>
      <c r="V444" s="87"/>
      <c r="W444" s="87"/>
    </row>
    <row r="445" spans="1:23" ht="13.2" x14ac:dyDescent="0.25">
      <c r="A445" s="59">
        <v>139</v>
      </c>
      <c r="B445" s="60" t="s">
        <v>756</v>
      </c>
      <c r="C445" s="9"/>
      <c r="D445" s="9" t="s">
        <v>169</v>
      </c>
      <c r="E445" s="59" t="s">
        <v>19</v>
      </c>
      <c r="F445" s="59"/>
      <c r="G445" s="65"/>
      <c r="H445" s="65"/>
      <c r="I445" s="65"/>
      <c r="J445" s="65"/>
      <c r="K445" s="65"/>
      <c r="L445" s="65"/>
      <c r="M445" s="65"/>
      <c r="N445" s="65"/>
      <c r="O445" s="87"/>
      <c r="P445" s="87"/>
      <c r="Q445" s="87"/>
      <c r="R445" s="87"/>
      <c r="S445" s="87"/>
      <c r="T445" s="87"/>
      <c r="U445" s="87"/>
      <c r="V445" s="87"/>
      <c r="W445" s="87"/>
    </row>
    <row r="446" spans="1:23" ht="13.2" x14ac:dyDescent="0.25">
      <c r="A446" s="59">
        <v>140</v>
      </c>
      <c r="B446" s="60" t="s">
        <v>757</v>
      </c>
      <c r="C446" s="9"/>
      <c r="D446" s="9" t="s">
        <v>169</v>
      </c>
      <c r="E446" s="59" t="s">
        <v>19</v>
      </c>
      <c r="F446" s="59"/>
      <c r="G446" s="65"/>
      <c r="H446" s="65"/>
      <c r="I446" s="65"/>
      <c r="J446" s="65"/>
      <c r="K446" s="65"/>
      <c r="L446" s="65"/>
      <c r="M446" s="65"/>
      <c r="N446" s="65"/>
      <c r="O446" s="87"/>
      <c r="P446" s="87"/>
      <c r="Q446" s="87"/>
      <c r="R446" s="87"/>
      <c r="S446" s="87"/>
      <c r="T446" s="87"/>
      <c r="U446" s="87"/>
      <c r="V446" s="87"/>
      <c r="W446" s="87"/>
    </row>
    <row r="447" spans="1:23" ht="13.2" x14ac:dyDescent="0.25">
      <c r="A447" s="59">
        <v>141</v>
      </c>
      <c r="B447" s="60" t="s">
        <v>758</v>
      </c>
      <c r="C447" s="52"/>
      <c r="D447" s="52"/>
      <c r="E447" s="59" t="s">
        <v>19</v>
      </c>
      <c r="F447" s="59"/>
      <c r="G447" s="65"/>
      <c r="H447" s="65"/>
      <c r="I447" s="65"/>
      <c r="J447" s="65"/>
      <c r="K447" s="65"/>
      <c r="L447" s="65"/>
      <c r="M447" s="65"/>
      <c r="N447" s="65"/>
      <c r="O447" s="87"/>
      <c r="P447" s="87"/>
      <c r="Q447" s="87"/>
      <c r="R447" s="87"/>
      <c r="S447" s="87"/>
      <c r="T447" s="87"/>
      <c r="U447" s="87"/>
      <c r="V447" s="87"/>
      <c r="W447" s="87"/>
    </row>
    <row r="448" spans="1:23" ht="13.2" x14ac:dyDescent="0.25">
      <c r="A448" s="59">
        <v>142</v>
      </c>
      <c r="B448" s="60" t="s">
        <v>759</v>
      </c>
      <c r="C448" s="52"/>
      <c r="D448" s="52"/>
      <c r="E448" s="59" t="s">
        <v>19</v>
      </c>
      <c r="F448" s="59"/>
      <c r="G448" s="65"/>
      <c r="H448" s="65"/>
      <c r="I448" s="65"/>
      <c r="J448" s="65"/>
      <c r="K448" s="65"/>
      <c r="L448" s="65"/>
      <c r="M448" s="65"/>
      <c r="N448" s="65"/>
      <c r="O448" s="87"/>
      <c r="P448" s="87"/>
      <c r="Q448" s="87"/>
      <c r="R448" s="87"/>
      <c r="S448" s="87"/>
      <c r="T448" s="87"/>
      <c r="U448" s="87"/>
      <c r="V448" s="87"/>
      <c r="W448" s="87"/>
    </row>
    <row r="449" spans="1:23" ht="13.2" x14ac:dyDescent="0.25">
      <c r="A449" s="59">
        <v>143</v>
      </c>
      <c r="B449" s="60" t="s">
        <v>760</v>
      </c>
      <c r="C449" s="52"/>
      <c r="D449" s="52"/>
      <c r="E449" s="59" t="s">
        <v>19</v>
      </c>
      <c r="F449" s="59"/>
      <c r="G449" s="65"/>
      <c r="H449" s="65"/>
      <c r="I449" s="65"/>
      <c r="J449" s="65"/>
      <c r="K449" s="65"/>
      <c r="L449" s="65"/>
      <c r="M449" s="65"/>
      <c r="N449" s="65"/>
      <c r="O449" s="87"/>
      <c r="P449" s="87"/>
      <c r="Q449" s="87"/>
      <c r="R449" s="87"/>
      <c r="S449" s="87"/>
      <c r="T449" s="87"/>
      <c r="U449" s="87"/>
      <c r="V449" s="87"/>
      <c r="W449" s="87"/>
    </row>
    <row r="450" spans="1:23" ht="13.2" x14ac:dyDescent="0.25">
      <c r="A450" s="59">
        <v>144</v>
      </c>
      <c r="B450" s="60" t="s">
        <v>761</v>
      </c>
      <c r="C450" s="52"/>
      <c r="D450" s="52"/>
      <c r="E450" s="59" t="s">
        <v>19</v>
      </c>
      <c r="F450" s="59"/>
      <c r="G450" s="65"/>
      <c r="H450" s="65"/>
      <c r="I450" s="65"/>
      <c r="J450" s="65"/>
      <c r="K450" s="65"/>
      <c r="L450" s="65"/>
      <c r="M450" s="65"/>
      <c r="N450" s="65"/>
      <c r="O450" s="87"/>
      <c r="P450" s="87"/>
      <c r="Q450" s="87"/>
      <c r="R450" s="87"/>
      <c r="S450" s="87"/>
      <c r="T450" s="87"/>
      <c r="U450" s="87"/>
      <c r="V450" s="87"/>
      <c r="W450" s="87"/>
    </row>
    <row r="451" spans="1:23" ht="13.2" x14ac:dyDescent="0.25">
      <c r="A451" s="59">
        <v>145</v>
      </c>
      <c r="B451" s="60" t="s">
        <v>762</v>
      </c>
      <c r="C451" s="52"/>
      <c r="D451" s="52"/>
      <c r="E451" s="59" t="s">
        <v>19</v>
      </c>
      <c r="F451" s="59"/>
      <c r="G451" s="65"/>
      <c r="H451" s="65"/>
      <c r="I451" s="65"/>
      <c r="J451" s="65"/>
      <c r="K451" s="65"/>
      <c r="L451" s="65"/>
      <c r="M451" s="65"/>
      <c r="N451" s="65"/>
      <c r="O451" s="87"/>
      <c r="P451" s="87"/>
      <c r="Q451" s="87"/>
      <c r="R451" s="87"/>
      <c r="S451" s="87"/>
      <c r="T451" s="87"/>
      <c r="U451" s="87"/>
      <c r="V451" s="87"/>
      <c r="W451" s="87"/>
    </row>
    <row r="452" spans="1:23" ht="26.4" x14ac:dyDescent="0.25">
      <c r="A452" s="59">
        <v>146</v>
      </c>
      <c r="B452" s="60" t="s">
        <v>763</v>
      </c>
      <c r="C452" s="52"/>
      <c r="D452" s="52"/>
      <c r="E452" s="59" t="s">
        <v>19</v>
      </c>
      <c r="F452" s="59"/>
      <c r="G452" s="65"/>
      <c r="H452" s="65"/>
      <c r="I452" s="65"/>
      <c r="J452" s="65"/>
      <c r="K452" s="65"/>
      <c r="L452" s="65"/>
      <c r="M452" s="65"/>
      <c r="N452" s="65"/>
      <c r="O452" s="87"/>
      <c r="P452" s="87"/>
      <c r="Q452" s="87"/>
      <c r="R452" s="87"/>
      <c r="S452" s="87"/>
      <c r="T452" s="87"/>
      <c r="U452" s="87"/>
      <c r="V452" s="87"/>
      <c r="W452" s="87"/>
    </row>
    <row r="453" spans="1:23" ht="13.2" x14ac:dyDescent="0.25">
      <c r="A453" s="59">
        <v>147</v>
      </c>
      <c r="B453" s="60" t="s">
        <v>764</v>
      </c>
      <c r="C453" s="52"/>
      <c r="D453" s="52"/>
      <c r="E453" s="59" t="s">
        <v>19</v>
      </c>
      <c r="F453" s="59"/>
      <c r="G453" s="65"/>
      <c r="H453" s="65"/>
      <c r="I453" s="65"/>
      <c r="J453" s="65"/>
      <c r="K453" s="65"/>
      <c r="L453" s="65"/>
      <c r="M453" s="65"/>
      <c r="N453" s="65"/>
      <c r="O453" s="87"/>
      <c r="P453" s="87"/>
      <c r="Q453" s="87"/>
      <c r="R453" s="87"/>
      <c r="S453" s="87"/>
      <c r="T453" s="87"/>
      <c r="U453" s="87"/>
      <c r="V453" s="87"/>
      <c r="W453" s="87"/>
    </row>
    <row r="454" spans="1:23" ht="13.2" x14ac:dyDescent="0.25">
      <c r="A454" s="59">
        <v>148</v>
      </c>
      <c r="B454" s="60" t="s">
        <v>765</v>
      </c>
      <c r="C454" s="52"/>
      <c r="D454" s="52"/>
      <c r="E454" s="59" t="s">
        <v>19</v>
      </c>
      <c r="F454" s="59"/>
      <c r="G454" s="65"/>
      <c r="H454" s="65"/>
      <c r="I454" s="65"/>
      <c r="J454" s="65"/>
      <c r="K454" s="65"/>
      <c r="L454" s="65"/>
      <c r="M454" s="65"/>
      <c r="N454" s="65"/>
      <c r="O454" s="87"/>
      <c r="P454" s="87"/>
      <c r="Q454" s="87"/>
      <c r="R454" s="87"/>
      <c r="S454" s="87"/>
      <c r="T454" s="87"/>
      <c r="U454" s="87"/>
      <c r="V454" s="87"/>
      <c r="W454" s="87"/>
    </row>
    <row r="455" spans="1:23" ht="13.2" x14ac:dyDescent="0.25">
      <c r="A455" s="59">
        <v>149</v>
      </c>
      <c r="B455" s="60" t="s">
        <v>766</v>
      </c>
      <c r="C455" s="52"/>
      <c r="D455" s="52"/>
      <c r="E455" s="59" t="s">
        <v>19</v>
      </c>
      <c r="F455" s="65"/>
      <c r="G455" s="65"/>
      <c r="H455" s="65"/>
      <c r="I455" s="65"/>
      <c r="J455" s="65"/>
      <c r="K455" s="65"/>
      <c r="L455" s="65"/>
      <c r="M455" s="65"/>
      <c r="N455" s="65"/>
      <c r="O455" s="87"/>
      <c r="P455" s="87"/>
      <c r="Q455" s="87"/>
      <c r="R455" s="87"/>
      <c r="S455" s="87"/>
      <c r="T455" s="87"/>
      <c r="U455" s="87"/>
      <c r="V455" s="87"/>
      <c r="W455" s="87"/>
    </row>
    <row r="456" spans="1:23" ht="13.2" x14ac:dyDescent="0.25">
      <c r="A456" s="59">
        <v>150</v>
      </c>
      <c r="B456" s="60" t="s">
        <v>767</v>
      </c>
      <c r="C456" s="52"/>
      <c r="D456" s="52"/>
      <c r="E456" s="59" t="s">
        <v>19</v>
      </c>
      <c r="F456" s="59"/>
      <c r="G456" s="65"/>
      <c r="H456" s="65"/>
      <c r="I456" s="65"/>
      <c r="J456" s="65"/>
      <c r="K456" s="65"/>
      <c r="L456" s="65"/>
      <c r="M456" s="65"/>
      <c r="N456" s="65"/>
      <c r="O456" s="87"/>
      <c r="P456" s="87"/>
      <c r="Q456" s="87"/>
      <c r="R456" s="87"/>
      <c r="S456" s="87"/>
      <c r="T456" s="87"/>
      <c r="U456" s="87"/>
      <c r="V456" s="87"/>
      <c r="W456" s="87"/>
    </row>
    <row r="457" spans="1:23" ht="13.2" x14ac:dyDescent="0.25">
      <c r="A457" s="59">
        <v>151</v>
      </c>
      <c r="B457" s="60" t="s">
        <v>768</v>
      </c>
      <c r="C457" s="9"/>
      <c r="D457" s="9" t="s">
        <v>170</v>
      </c>
      <c r="E457" s="59" t="s">
        <v>19</v>
      </c>
      <c r="F457" s="59"/>
      <c r="G457" s="65"/>
      <c r="H457" s="65"/>
      <c r="I457" s="65"/>
      <c r="J457" s="65"/>
      <c r="K457" s="65"/>
      <c r="L457" s="65"/>
      <c r="M457" s="65"/>
      <c r="N457" s="65"/>
      <c r="O457" s="87"/>
      <c r="P457" s="87"/>
      <c r="Q457" s="87"/>
      <c r="R457" s="87"/>
      <c r="S457" s="87"/>
      <c r="T457" s="87"/>
      <c r="U457" s="87"/>
      <c r="V457" s="87"/>
      <c r="W457" s="87"/>
    </row>
    <row r="458" spans="1:23" ht="13.2" x14ac:dyDescent="0.25">
      <c r="A458" s="141">
        <v>152</v>
      </c>
      <c r="B458" s="60" t="s">
        <v>769</v>
      </c>
      <c r="C458" s="9"/>
      <c r="D458" s="9" t="s">
        <v>170</v>
      </c>
      <c r="E458" s="59" t="s">
        <v>19</v>
      </c>
      <c r="F458" s="59"/>
      <c r="G458" s="65"/>
      <c r="H458" s="65"/>
      <c r="I458" s="65"/>
      <c r="J458" s="65"/>
      <c r="K458" s="65"/>
      <c r="L458" s="65"/>
      <c r="M458" s="65"/>
      <c r="N458" s="65"/>
      <c r="O458" s="87"/>
      <c r="P458" s="87"/>
      <c r="Q458" s="87"/>
      <c r="R458" s="87"/>
      <c r="S458" s="87"/>
      <c r="T458" s="87"/>
      <c r="U458" s="87"/>
      <c r="V458" s="87"/>
      <c r="W458" s="87"/>
    </row>
    <row r="459" spans="1:23" ht="13.2" x14ac:dyDescent="0.25">
      <c r="A459" s="141">
        <v>153</v>
      </c>
      <c r="B459" s="60" t="s">
        <v>770</v>
      </c>
      <c r="C459" s="52"/>
      <c r="D459" s="52"/>
      <c r="E459" s="59" t="s">
        <v>19</v>
      </c>
      <c r="F459" s="59"/>
      <c r="G459" s="65"/>
      <c r="H459" s="65"/>
      <c r="I459" s="65"/>
      <c r="J459" s="65"/>
      <c r="K459" s="65"/>
      <c r="L459" s="65"/>
      <c r="M459" s="65"/>
      <c r="N459" s="65"/>
      <c r="O459" s="87"/>
      <c r="P459" s="87"/>
      <c r="Q459" s="87"/>
      <c r="R459" s="87"/>
      <c r="S459" s="87"/>
      <c r="T459" s="87"/>
      <c r="U459" s="87"/>
      <c r="V459" s="87"/>
      <c r="W459" s="87"/>
    </row>
    <row r="460" spans="1:23" ht="13.2" x14ac:dyDescent="0.25">
      <c r="A460" s="59">
        <v>154</v>
      </c>
      <c r="B460" s="60" t="s">
        <v>771</v>
      </c>
      <c r="C460" s="52"/>
      <c r="D460" s="52"/>
      <c r="E460" s="59" t="s">
        <v>19</v>
      </c>
      <c r="F460" s="59"/>
      <c r="G460" s="65"/>
      <c r="H460" s="65"/>
      <c r="I460" s="65"/>
      <c r="J460" s="65"/>
      <c r="K460" s="65"/>
      <c r="L460" s="65"/>
      <c r="M460" s="65"/>
      <c r="N460" s="65"/>
      <c r="O460" s="87"/>
      <c r="P460" s="87"/>
      <c r="Q460" s="87"/>
      <c r="R460" s="87"/>
      <c r="S460" s="87"/>
      <c r="T460" s="87"/>
      <c r="U460" s="87"/>
      <c r="V460" s="87"/>
      <c r="W460" s="87"/>
    </row>
    <row r="461" spans="1:23" ht="13.2" x14ac:dyDescent="0.25">
      <c r="A461" s="59">
        <v>155</v>
      </c>
      <c r="B461" s="60" t="s">
        <v>772</v>
      </c>
      <c r="C461" s="52"/>
      <c r="D461" s="52"/>
      <c r="E461" s="59" t="s">
        <v>19</v>
      </c>
      <c r="F461" s="65"/>
      <c r="G461" s="65"/>
      <c r="H461" s="65"/>
      <c r="I461" s="65"/>
      <c r="J461" s="65"/>
      <c r="K461" s="65"/>
      <c r="L461" s="65"/>
      <c r="M461" s="65"/>
      <c r="N461" s="65"/>
      <c r="O461" s="87"/>
      <c r="P461" s="87"/>
      <c r="Q461" s="87"/>
      <c r="R461" s="87"/>
      <c r="S461" s="87"/>
      <c r="T461" s="87"/>
      <c r="U461" s="87"/>
      <c r="V461" s="87"/>
      <c r="W461" s="87"/>
    </row>
    <row r="462" spans="1:23" ht="13.2" x14ac:dyDescent="0.25">
      <c r="A462" s="59">
        <v>156</v>
      </c>
      <c r="B462" s="60" t="s">
        <v>773</v>
      </c>
      <c r="C462" s="52"/>
      <c r="D462" s="52"/>
      <c r="E462" s="59" t="s">
        <v>19</v>
      </c>
      <c r="F462" s="59"/>
      <c r="G462" s="65"/>
      <c r="H462" s="65"/>
      <c r="I462" s="65"/>
      <c r="J462" s="65"/>
      <c r="K462" s="65"/>
      <c r="L462" s="65"/>
      <c r="M462" s="65"/>
      <c r="N462" s="65"/>
      <c r="O462" s="87"/>
      <c r="P462" s="87"/>
      <c r="Q462" s="87"/>
      <c r="R462" s="87"/>
      <c r="S462" s="87"/>
      <c r="T462" s="87"/>
      <c r="U462" s="87"/>
      <c r="V462" s="87"/>
      <c r="W462" s="87"/>
    </row>
    <row r="463" spans="1:23" ht="13.2" x14ac:dyDescent="0.25">
      <c r="A463" s="59">
        <v>157</v>
      </c>
      <c r="B463" s="60" t="s">
        <v>774</v>
      </c>
      <c r="C463" s="52"/>
      <c r="D463" s="52"/>
      <c r="E463" s="59" t="s">
        <v>19</v>
      </c>
      <c r="F463" s="59"/>
      <c r="G463" s="65"/>
      <c r="H463" s="65"/>
      <c r="I463" s="65"/>
      <c r="J463" s="65"/>
      <c r="K463" s="65"/>
      <c r="L463" s="65"/>
      <c r="M463" s="65"/>
      <c r="N463" s="65"/>
      <c r="O463" s="87"/>
      <c r="P463" s="87"/>
      <c r="Q463" s="87"/>
      <c r="R463" s="87"/>
      <c r="S463" s="87"/>
      <c r="T463" s="87"/>
      <c r="U463" s="87"/>
      <c r="V463" s="87"/>
      <c r="W463" s="87"/>
    </row>
    <row r="464" spans="1:23" ht="13.2" x14ac:dyDescent="0.25">
      <c r="A464" s="59">
        <v>158</v>
      </c>
      <c r="B464" s="60" t="s">
        <v>775</v>
      </c>
      <c r="C464" s="52"/>
      <c r="D464" s="52"/>
      <c r="E464" s="59" t="s">
        <v>19</v>
      </c>
      <c r="F464" s="59"/>
      <c r="G464" s="65"/>
      <c r="H464" s="65"/>
      <c r="I464" s="65"/>
      <c r="J464" s="65"/>
      <c r="K464" s="65"/>
      <c r="L464" s="65"/>
      <c r="M464" s="65"/>
      <c r="N464" s="65"/>
      <c r="O464" s="87"/>
      <c r="P464" s="87"/>
      <c r="Q464" s="87"/>
      <c r="R464" s="87"/>
      <c r="S464" s="87"/>
      <c r="T464" s="87"/>
      <c r="U464" s="87"/>
      <c r="V464" s="87"/>
      <c r="W464" s="87"/>
    </row>
    <row r="465" spans="1:23" ht="13.2" x14ac:dyDescent="0.25">
      <c r="A465" s="59">
        <v>159</v>
      </c>
      <c r="B465" s="60" t="s">
        <v>776</v>
      </c>
      <c r="C465" s="52"/>
      <c r="D465" s="52"/>
      <c r="E465" s="59" t="s">
        <v>19</v>
      </c>
      <c r="F465" s="59"/>
      <c r="G465" s="65"/>
      <c r="H465" s="65"/>
      <c r="I465" s="65"/>
      <c r="J465" s="65"/>
      <c r="K465" s="65"/>
      <c r="L465" s="65"/>
      <c r="M465" s="65"/>
      <c r="N465" s="65"/>
      <c r="O465" s="87"/>
      <c r="P465" s="87"/>
      <c r="Q465" s="87"/>
      <c r="R465" s="87"/>
      <c r="S465" s="87"/>
      <c r="T465" s="87"/>
      <c r="U465" s="87"/>
      <c r="V465" s="87"/>
      <c r="W465" s="87"/>
    </row>
    <row r="466" spans="1:23" ht="13.2" x14ac:dyDescent="0.25">
      <c r="A466" s="59">
        <v>160</v>
      </c>
      <c r="B466" s="60" t="s">
        <v>777</v>
      </c>
      <c r="C466" s="9"/>
      <c r="D466" s="9" t="s">
        <v>171</v>
      </c>
      <c r="E466" s="59" t="s">
        <v>19</v>
      </c>
      <c r="F466" s="59"/>
      <c r="G466" s="65"/>
      <c r="H466" s="65"/>
      <c r="I466" s="65"/>
      <c r="J466" s="65"/>
      <c r="K466" s="65"/>
      <c r="L466" s="65"/>
      <c r="M466" s="65"/>
      <c r="N466" s="65"/>
      <c r="O466" s="87"/>
      <c r="P466" s="87"/>
      <c r="Q466" s="87"/>
      <c r="R466" s="87"/>
      <c r="S466" s="87"/>
      <c r="T466" s="87"/>
      <c r="U466" s="87"/>
      <c r="V466" s="87"/>
      <c r="W466" s="87"/>
    </row>
    <row r="467" spans="1:23" ht="13.2" x14ac:dyDescent="0.25">
      <c r="A467" s="59">
        <v>161</v>
      </c>
      <c r="B467" s="60" t="s">
        <v>778</v>
      </c>
      <c r="C467" s="9"/>
      <c r="D467" s="9" t="s">
        <v>172</v>
      </c>
      <c r="E467" s="59" t="s">
        <v>19</v>
      </c>
      <c r="F467" s="59"/>
      <c r="G467" s="65"/>
      <c r="H467" s="65"/>
      <c r="I467" s="65"/>
      <c r="J467" s="65"/>
      <c r="K467" s="65"/>
      <c r="L467" s="65"/>
      <c r="M467" s="65"/>
      <c r="N467" s="65"/>
      <c r="O467" s="87"/>
      <c r="P467" s="87"/>
      <c r="Q467" s="87"/>
      <c r="R467" s="87"/>
      <c r="S467" s="87"/>
      <c r="T467" s="87"/>
      <c r="U467" s="87"/>
      <c r="V467" s="87"/>
      <c r="W467" s="87"/>
    </row>
    <row r="468" spans="1:23" ht="13.2" x14ac:dyDescent="0.25">
      <c r="A468" s="59">
        <v>162</v>
      </c>
      <c r="B468" s="60" t="s">
        <v>779</v>
      </c>
      <c r="C468" s="9"/>
      <c r="D468" s="9" t="s">
        <v>173</v>
      </c>
      <c r="E468" s="59" t="s">
        <v>19</v>
      </c>
      <c r="F468" s="59"/>
      <c r="G468" s="65"/>
      <c r="H468" s="65"/>
      <c r="I468" s="65"/>
      <c r="J468" s="65"/>
      <c r="K468" s="65"/>
      <c r="L468" s="65"/>
      <c r="M468" s="65"/>
      <c r="N468" s="65"/>
      <c r="O468" s="87"/>
      <c r="P468" s="87"/>
      <c r="Q468" s="87"/>
      <c r="R468" s="87"/>
      <c r="S468" s="87"/>
      <c r="T468" s="87"/>
      <c r="U468" s="87"/>
      <c r="V468" s="87"/>
      <c r="W468" s="87"/>
    </row>
    <row r="469" spans="1:23" ht="13.2" x14ac:dyDescent="0.25">
      <c r="A469" s="61">
        <v>163</v>
      </c>
      <c r="B469" s="60" t="s">
        <v>780</v>
      </c>
      <c r="C469" s="9"/>
      <c r="D469" s="9" t="s">
        <v>174</v>
      </c>
      <c r="E469" s="59" t="s">
        <v>19</v>
      </c>
      <c r="F469" s="65"/>
      <c r="G469" s="64"/>
      <c r="H469" s="64"/>
      <c r="I469" s="64"/>
      <c r="J469" s="61"/>
      <c r="K469" s="64"/>
      <c r="L469" s="64"/>
      <c r="M469" s="64"/>
      <c r="N469" s="64"/>
      <c r="O469" s="87"/>
      <c r="P469" s="87"/>
      <c r="Q469" s="87"/>
      <c r="R469" s="87"/>
      <c r="S469" s="87"/>
      <c r="T469" s="87"/>
      <c r="U469" s="87"/>
      <c r="V469" s="87"/>
      <c r="W469" s="87"/>
    </row>
    <row r="470" spans="1:23" ht="13.2" x14ac:dyDescent="0.25">
      <c r="A470" s="61">
        <v>164</v>
      </c>
      <c r="B470" s="60" t="s">
        <v>781</v>
      </c>
      <c r="C470" s="9"/>
      <c r="D470" s="9" t="s">
        <v>174</v>
      </c>
      <c r="E470" s="59" t="s">
        <v>19</v>
      </c>
      <c r="F470" s="65"/>
      <c r="G470" s="64"/>
      <c r="H470" s="64"/>
      <c r="I470" s="64"/>
      <c r="J470" s="61"/>
      <c r="K470" s="64"/>
      <c r="L470" s="64"/>
      <c r="M470" s="64"/>
      <c r="N470" s="64"/>
      <c r="O470" s="87"/>
      <c r="P470" s="87"/>
      <c r="Q470" s="87"/>
      <c r="R470" s="87"/>
      <c r="S470" s="87"/>
      <c r="T470" s="87"/>
      <c r="U470" s="87"/>
      <c r="V470" s="87"/>
      <c r="W470" s="87"/>
    </row>
    <row r="471" spans="1:23" ht="13.2" x14ac:dyDescent="0.25">
      <c r="A471" s="61">
        <v>165</v>
      </c>
      <c r="B471" s="60" t="s">
        <v>782</v>
      </c>
      <c r="C471" s="9"/>
      <c r="D471" s="9" t="s">
        <v>174</v>
      </c>
      <c r="E471" s="59" t="s">
        <v>19</v>
      </c>
      <c r="F471" s="65"/>
      <c r="G471" s="64"/>
      <c r="H471" s="64"/>
      <c r="I471" s="64"/>
      <c r="J471" s="61"/>
      <c r="K471" s="64"/>
      <c r="L471" s="64"/>
      <c r="M471" s="64"/>
      <c r="N471" s="64"/>
      <c r="O471" s="87"/>
      <c r="P471" s="87"/>
      <c r="Q471" s="87"/>
      <c r="R471" s="87"/>
      <c r="S471" s="87"/>
      <c r="T471" s="87"/>
      <c r="U471" s="87"/>
      <c r="V471" s="87"/>
      <c r="W471" s="87"/>
    </row>
    <row r="472" spans="1:23" ht="13.2" x14ac:dyDescent="0.25">
      <c r="A472" s="59">
        <v>166</v>
      </c>
      <c r="B472" s="60" t="s">
        <v>783</v>
      </c>
      <c r="C472" s="9"/>
      <c r="D472" s="9" t="s">
        <v>175</v>
      </c>
      <c r="E472" s="59" t="s">
        <v>19</v>
      </c>
      <c r="F472" s="59"/>
      <c r="G472" s="65"/>
      <c r="H472" s="65"/>
      <c r="I472" s="65"/>
      <c r="J472" s="65"/>
      <c r="K472" s="65"/>
      <c r="L472" s="65"/>
      <c r="M472" s="65"/>
      <c r="N472" s="65"/>
      <c r="O472" s="87"/>
      <c r="P472" s="87"/>
      <c r="Q472" s="87"/>
      <c r="R472" s="87"/>
      <c r="S472" s="87"/>
      <c r="T472" s="87"/>
      <c r="U472" s="87"/>
      <c r="V472" s="87"/>
      <c r="W472" s="87"/>
    </row>
    <row r="473" spans="1:23" ht="13.2" x14ac:dyDescent="0.25">
      <c r="A473" s="59">
        <v>167</v>
      </c>
      <c r="B473" s="60" t="s">
        <v>784</v>
      </c>
      <c r="C473" s="9"/>
      <c r="D473" s="9" t="s">
        <v>175</v>
      </c>
      <c r="E473" s="59" t="s">
        <v>19</v>
      </c>
      <c r="F473" s="59"/>
      <c r="G473" s="65"/>
      <c r="H473" s="65"/>
      <c r="I473" s="65"/>
      <c r="J473" s="65"/>
      <c r="K473" s="65"/>
      <c r="L473" s="65"/>
      <c r="M473" s="65"/>
      <c r="N473" s="65"/>
      <c r="O473" s="87"/>
      <c r="P473" s="87"/>
      <c r="Q473" s="87"/>
      <c r="R473" s="87"/>
      <c r="S473" s="87"/>
      <c r="T473" s="87"/>
      <c r="U473" s="87"/>
      <c r="V473" s="87"/>
      <c r="W473" s="87"/>
    </row>
    <row r="474" spans="1:23" ht="13.2" x14ac:dyDescent="0.25">
      <c r="A474" s="59">
        <v>168</v>
      </c>
      <c r="B474" s="60" t="s">
        <v>785</v>
      </c>
      <c r="C474" s="53"/>
      <c r="D474" s="53" t="s">
        <v>176</v>
      </c>
      <c r="E474" s="59" t="s">
        <v>19</v>
      </c>
      <c r="F474" s="59"/>
      <c r="G474" s="123"/>
      <c r="H474" s="123"/>
      <c r="I474" s="123"/>
      <c r="J474" s="123"/>
      <c r="K474" s="123"/>
      <c r="L474" s="123"/>
      <c r="M474" s="123"/>
      <c r="N474" s="123"/>
      <c r="O474" s="87"/>
      <c r="P474" s="87"/>
      <c r="Q474" s="87"/>
      <c r="R474" s="87"/>
      <c r="S474" s="87"/>
      <c r="T474" s="87"/>
      <c r="U474" s="87"/>
      <c r="V474" s="87"/>
      <c r="W474" s="87"/>
    </row>
    <row r="475" spans="1:23" ht="13.2" x14ac:dyDescent="0.25">
      <c r="A475" s="59">
        <v>169</v>
      </c>
      <c r="B475" s="60" t="s">
        <v>786</v>
      </c>
      <c r="C475" s="54"/>
      <c r="D475" s="54" t="s">
        <v>176</v>
      </c>
      <c r="E475" s="59" t="s">
        <v>19</v>
      </c>
      <c r="F475" s="59"/>
      <c r="G475" s="123"/>
      <c r="H475" s="123"/>
      <c r="I475" s="123"/>
      <c r="J475" s="123"/>
      <c r="K475" s="123"/>
      <c r="L475" s="123"/>
      <c r="M475" s="123"/>
      <c r="N475" s="123"/>
      <c r="O475" s="87"/>
      <c r="P475" s="87"/>
      <c r="Q475" s="87"/>
      <c r="R475" s="87"/>
      <c r="S475" s="87"/>
      <c r="T475" s="87"/>
      <c r="U475" s="87"/>
      <c r="V475" s="87"/>
      <c r="W475" s="87"/>
    </row>
    <row r="476" spans="1:23" ht="13.2" x14ac:dyDescent="0.25">
      <c r="A476" s="59">
        <v>170</v>
      </c>
      <c r="B476" s="60" t="s">
        <v>787</v>
      </c>
      <c r="C476" s="54"/>
      <c r="D476" s="54" t="s">
        <v>176</v>
      </c>
      <c r="E476" s="59" t="s">
        <v>19</v>
      </c>
      <c r="F476" s="59"/>
      <c r="G476" s="123"/>
      <c r="H476" s="123"/>
      <c r="I476" s="123"/>
      <c r="J476" s="123"/>
      <c r="K476" s="123"/>
      <c r="L476" s="123"/>
      <c r="M476" s="123"/>
      <c r="N476" s="123"/>
      <c r="O476" s="87"/>
      <c r="P476" s="87"/>
      <c r="Q476" s="87"/>
      <c r="R476" s="87"/>
      <c r="S476" s="87"/>
      <c r="T476" s="87"/>
      <c r="U476" s="87"/>
      <c r="V476" s="87"/>
      <c r="W476" s="87"/>
    </row>
    <row r="477" spans="1:23" ht="13.2" x14ac:dyDescent="0.25">
      <c r="A477" s="59">
        <v>171</v>
      </c>
      <c r="B477" s="60" t="s">
        <v>788</v>
      </c>
      <c r="C477" s="54"/>
      <c r="D477" s="54" t="s">
        <v>176</v>
      </c>
      <c r="E477" s="59" t="s">
        <v>19</v>
      </c>
      <c r="F477" s="59"/>
      <c r="G477" s="123"/>
      <c r="H477" s="123"/>
      <c r="I477" s="123"/>
      <c r="J477" s="123"/>
      <c r="K477" s="123"/>
      <c r="L477" s="123"/>
      <c r="M477" s="123"/>
      <c r="N477" s="123"/>
      <c r="O477" s="87"/>
      <c r="P477" s="87"/>
      <c r="Q477" s="87"/>
      <c r="R477" s="87"/>
      <c r="S477" s="87"/>
      <c r="T477" s="87"/>
      <c r="U477" s="87"/>
      <c r="V477" s="87"/>
      <c r="W477" s="87"/>
    </row>
    <row r="478" spans="1:23" ht="13.2" x14ac:dyDescent="0.25">
      <c r="A478" s="59">
        <v>172</v>
      </c>
      <c r="B478" s="60" t="s">
        <v>789</v>
      </c>
      <c r="C478" s="54"/>
      <c r="D478" s="54" t="s">
        <v>176</v>
      </c>
      <c r="E478" s="59" t="s">
        <v>19</v>
      </c>
      <c r="F478" s="59"/>
      <c r="G478" s="123"/>
      <c r="H478" s="123"/>
      <c r="I478" s="123"/>
      <c r="J478" s="123"/>
      <c r="K478" s="123"/>
      <c r="L478" s="123"/>
      <c r="M478" s="123"/>
      <c r="N478" s="123"/>
      <c r="O478" s="87"/>
      <c r="P478" s="87"/>
      <c r="Q478" s="87"/>
      <c r="R478" s="87"/>
      <c r="S478" s="87"/>
      <c r="T478" s="87"/>
      <c r="U478" s="87"/>
      <c r="V478" s="87"/>
      <c r="W478" s="87"/>
    </row>
    <row r="479" spans="1:23" ht="13.2" x14ac:dyDescent="0.25">
      <c r="A479" s="59">
        <v>173</v>
      </c>
      <c r="B479" s="60" t="s">
        <v>790</v>
      </c>
      <c r="C479" s="54"/>
      <c r="D479" s="54" t="s">
        <v>176</v>
      </c>
      <c r="E479" s="59" t="s">
        <v>19</v>
      </c>
      <c r="F479" s="59"/>
      <c r="G479" s="123"/>
      <c r="H479" s="123"/>
      <c r="I479" s="123"/>
      <c r="J479" s="123"/>
      <c r="K479" s="123"/>
      <c r="L479" s="123"/>
      <c r="M479" s="123"/>
      <c r="N479" s="123"/>
      <c r="O479" s="87"/>
      <c r="P479" s="87"/>
      <c r="Q479" s="87"/>
      <c r="R479" s="87"/>
      <c r="S479" s="87"/>
      <c r="T479" s="87"/>
      <c r="U479" s="87"/>
      <c r="V479" s="87"/>
      <c r="W479" s="87"/>
    </row>
    <row r="480" spans="1:23" ht="13.2" x14ac:dyDescent="0.25">
      <c r="A480" s="59">
        <v>174</v>
      </c>
      <c r="B480" s="60" t="s">
        <v>791</v>
      </c>
      <c r="C480" s="54"/>
      <c r="D480" s="54" t="s">
        <v>176</v>
      </c>
      <c r="E480" s="59" t="s">
        <v>19</v>
      </c>
      <c r="F480" s="67"/>
      <c r="G480" s="123"/>
      <c r="H480" s="123"/>
      <c r="I480" s="123"/>
      <c r="J480" s="123"/>
      <c r="K480" s="123"/>
      <c r="L480" s="123"/>
      <c r="M480" s="123"/>
      <c r="N480" s="123"/>
      <c r="O480" s="87"/>
      <c r="P480" s="87"/>
      <c r="Q480" s="87"/>
      <c r="R480" s="87"/>
      <c r="S480" s="87"/>
      <c r="T480" s="87"/>
      <c r="U480" s="87"/>
      <c r="V480" s="87"/>
      <c r="W480" s="87"/>
    </row>
    <row r="481" spans="1:23" ht="13.2" x14ac:dyDescent="0.25">
      <c r="A481" s="59">
        <v>175</v>
      </c>
      <c r="B481" s="60" t="s">
        <v>792</v>
      </c>
      <c r="C481" s="54"/>
      <c r="D481" s="54" t="s">
        <v>176</v>
      </c>
      <c r="E481" s="59" t="s">
        <v>19</v>
      </c>
      <c r="F481" s="59"/>
      <c r="G481" s="123"/>
      <c r="H481" s="123"/>
      <c r="I481" s="123"/>
      <c r="J481" s="123"/>
      <c r="K481" s="123"/>
      <c r="L481" s="123"/>
      <c r="M481" s="123"/>
      <c r="N481" s="123"/>
      <c r="O481" s="87"/>
      <c r="P481" s="87"/>
      <c r="Q481" s="87"/>
      <c r="R481" s="87"/>
      <c r="S481" s="87"/>
      <c r="T481" s="87"/>
      <c r="U481" s="87"/>
      <c r="V481" s="87"/>
      <c r="W481" s="87"/>
    </row>
    <row r="482" spans="1:23" ht="13.2" x14ac:dyDescent="0.25">
      <c r="A482" s="59">
        <v>176</v>
      </c>
      <c r="B482" s="60" t="s">
        <v>793</v>
      </c>
      <c r="C482" s="54"/>
      <c r="D482" s="54" t="s">
        <v>176</v>
      </c>
      <c r="E482" s="59" t="s">
        <v>19</v>
      </c>
      <c r="F482" s="59"/>
      <c r="G482" s="123"/>
      <c r="H482" s="123"/>
      <c r="I482" s="123"/>
      <c r="J482" s="123"/>
      <c r="K482" s="123"/>
      <c r="L482" s="123"/>
      <c r="M482" s="123"/>
      <c r="N482" s="123"/>
      <c r="O482" s="87"/>
      <c r="P482" s="87"/>
      <c r="Q482" s="87"/>
      <c r="R482" s="87"/>
      <c r="S482" s="87"/>
      <c r="T482" s="87"/>
      <c r="U482" s="87"/>
      <c r="V482" s="87"/>
      <c r="W482" s="87"/>
    </row>
    <row r="483" spans="1:23" ht="13.2" x14ac:dyDescent="0.25">
      <c r="A483" s="61">
        <v>177</v>
      </c>
      <c r="B483" s="60" t="s">
        <v>794</v>
      </c>
      <c r="C483" s="9"/>
      <c r="D483" s="9" t="s">
        <v>177</v>
      </c>
      <c r="E483" s="59" t="s">
        <v>19</v>
      </c>
      <c r="F483" s="59"/>
      <c r="G483" s="64"/>
      <c r="H483" s="64"/>
      <c r="I483" s="64"/>
      <c r="J483" s="64"/>
      <c r="K483" s="64"/>
      <c r="L483" s="64"/>
      <c r="M483" s="64"/>
      <c r="N483" s="64"/>
      <c r="O483" s="87"/>
      <c r="P483" s="87"/>
      <c r="Q483" s="87"/>
      <c r="R483" s="87"/>
      <c r="S483" s="87"/>
      <c r="T483" s="87"/>
      <c r="U483" s="87"/>
      <c r="V483" s="87"/>
      <c r="W483" s="87"/>
    </row>
    <row r="484" spans="1:23" ht="13.2" x14ac:dyDescent="0.25">
      <c r="A484" s="61">
        <v>178</v>
      </c>
      <c r="B484" s="60" t="s">
        <v>795</v>
      </c>
      <c r="C484" s="9"/>
      <c r="D484" s="9" t="s">
        <v>177</v>
      </c>
      <c r="E484" s="59" t="s">
        <v>19</v>
      </c>
      <c r="F484" s="59"/>
      <c r="G484" s="64"/>
      <c r="H484" s="64"/>
      <c r="I484" s="64"/>
      <c r="J484" s="64"/>
      <c r="K484" s="64"/>
      <c r="L484" s="64"/>
      <c r="M484" s="64"/>
      <c r="N484" s="64"/>
      <c r="O484" s="87"/>
      <c r="P484" s="87"/>
      <c r="Q484" s="87"/>
      <c r="R484" s="87"/>
      <c r="S484" s="87"/>
      <c r="T484" s="87"/>
      <c r="U484" s="87"/>
      <c r="V484" s="87"/>
      <c r="W484" s="87"/>
    </row>
    <row r="485" spans="1:23" ht="13.2" x14ac:dyDescent="0.25">
      <c r="A485" s="61">
        <v>179</v>
      </c>
      <c r="B485" s="60" t="s">
        <v>796</v>
      </c>
      <c r="C485" s="9"/>
      <c r="D485" s="9" t="s">
        <v>177</v>
      </c>
      <c r="E485" s="59" t="s">
        <v>19</v>
      </c>
      <c r="F485" s="61"/>
      <c r="G485" s="64"/>
      <c r="H485" s="64"/>
      <c r="I485" s="64"/>
      <c r="J485" s="64"/>
      <c r="K485" s="64"/>
      <c r="L485" s="64"/>
      <c r="M485" s="64"/>
      <c r="N485" s="64"/>
      <c r="O485" s="87"/>
      <c r="P485" s="87"/>
      <c r="Q485" s="87"/>
      <c r="R485" s="87"/>
      <c r="S485" s="87"/>
      <c r="T485" s="87"/>
      <c r="U485" s="87"/>
      <c r="V485" s="87"/>
      <c r="W485" s="87"/>
    </row>
    <row r="486" spans="1:23" ht="13.2" x14ac:dyDescent="0.25">
      <c r="A486" s="138"/>
      <c r="B486" s="139"/>
      <c r="C486" s="55"/>
      <c r="D486" s="55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87"/>
      <c r="P486" s="87"/>
      <c r="Q486" s="87"/>
      <c r="R486" s="87"/>
      <c r="S486" s="87"/>
      <c r="T486" s="87"/>
      <c r="U486" s="87"/>
      <c r="V486" s="87"/>
      <c r="W486" s="87"/>
    </row>
    <row r="487" spans="1:23" ht="13.2" x14ac:dyDescent="0.25">
      <c r="A487" s="86" t="s">
        <v>0</v>
      </c>
      <c r="B487" s="58" t="s">
        <v>1</v>
      </c>
      <c r="C487" s="44" t="s">
        <v>2</v>
      </c>
      <c r="D487" s="44" t="s">
        <v>3</v>
      </c>
      <c r="E487" s="57" t="s">
        <v>195</v>
      </c>
      <c r="F487" s="57" t="s">
        <v>9</v>
      </c>
      <c r="G487" s="86" t="s">
        <v>40</v>
      </c>
      <c r="H487" s="86" t="s">
        <v>43</v>
      </c>
      <c r="I487" s="86" t="s">
        <v>47</v>
      </c>
      <c r="J487" s="86" t="s">
        <v>50</v>
      </c>
      <c r="K487" s="86" t="s">
        <v>53</v>
      </c>
      <c r="L487" s="86" t="s">
        <v>56</v>
      </c>
      <c r="M487" s="86" t="s">
        <v>60</v>
      </c>
      <c r="N487" s="86" t="s">
        <v>37</v>
      </c>
      <c r="O487" s="87"/>
      <c r="P487" s="87"/>
      <c r="Q487" s="87"/>
      <c r="R487" s="87"/>
      <c r="S487" s="87"/>
      <c r="T487" s="87"/>
      <c r="U487" s="87"/>
      <c r="V487" s="87"/>
      <c r="W487" s="87"/>
    </row>
    <row r="488" spans="1:23" ht="13.2" x14ac:dyDescent="0.25">
      <c r="A488" s="61">
        <v>134</v>
      </c>
      <c r="B488" s="60" t="s">
        <v>751</v>
      </c>
      <c r="C488" s="9"/>
      <c r="D488" s="9" t="s">
        <v>27</v>
      </c>
      <c r="E488" s="59" t="s">
        <v>12</v>
      </c>
      <c r="F488" s="61"/>
      <c r="G488" s="64"/>
      <c r="H488" s="64"/>
      <c r="I488" s="64"/>
      <c r="J488" s="64"/>
      <c r="K488" s="64"/>
      <c r="L488" s="64"/>
      <c r="M488" s="64"/>
      <c r="N488" s="64"/>
      <c r="O488" s="87"/>
      <c r="P488" s="87"/>
      <c r="Q488" s="87"/>
      <c r="R488" s="87"/>
      <c r="S488" s="87"/>
      <c r="T488" s="87"/>
      <c r="U488" s="87"/>
      <c r="V488" s="87"/>
      <c r="W488" s="87"/>
    </row>
    <row r="489" spans="1:23" ht="13.2" x14ac:dyDescent="0.25">
      <c r="A489" s="59">
        <v>135</v>
      </c>
      <c r="B489" s="60" t="s">
        <v>752</v>
      </c>
      <c r="C489" s="9"/>
      <c r="D489" s="9" t="s">
        <v>80</v>
      </c>
      <c r="E489" s="59" t="s">
        <v>12</v>
      </c>
      <c r="F489" s="59"/>
      <c r="G489" s="65"/>
      <c r="H489" s="65"/>
      <c r="I489" s="65"/>
      <c r="J489" s="65"/>
      <c r="K489" s="65"/>
      <c r="L489" s="65"/>
      <c r="M489" s="65"/>
      <c r="N489" s="65"/>
      <c r="O489" s="87"/>
      <c r="P489" s="87"/>
      <c r="Q489" s="87"/>
      <c r="R489" s="87"/>
      <c r="S489" s="87"/>
      <c r="T489" s="87"/>
      <c r="U489" s="87"/>
      <c r="V489" s="87"/>
      <c r="W489" s="87"/>
    </row>
    <row r="490" spans="1:23" ht="13.2" x14ac:dyDescent="0.25">
      <c r="A490" s="59">
        <v>136</v>
      </c>
      <c r="B490" s="60" t="s">
        <v>753</v>
      </c>
      <c r="C490" s="9"/>
      <c r="D490" s="9" t="s">
        <v>15</v>
      </c>
      <c r="E490" s="59" t="s">
        <v>12</v>
      </c>
      <c r="F490" s="59"/>
      <c r="G490" s="65"/>
      <c r="H490" s="65"/>
      <c r="I490" s="65"/>
      <c r="J490" s="65"/>
      <c r="K490" s="65"/>
      <c r="L490" s="65"/>
      <c r="M490" s="65"/>
      <c r="N490" s="65"/>
      <c r="O490" s="87"/>
      <c r="P490" s="87"/>
      <c r="Q490" s="87"/>
      <c r="R490" s="87"/>
      <c r="S490" s="87"/>
      <c r="T490" s="87"/>
      <c r="U490" s="87"/>
      <c r="V490" s="87"/>
      <c r="W490" s="87"/>
    </row>
    <row r="491" spans="1:23" ht="13.2" x14ac:dyDescent="0.25">
      <c r="A491" s="59">
        <v>137</v>
      </c>
      <c r="B491" s="60" t="s">
        <v>754</v>
      </c>
      <c r="C491" s="52"/>
      <c r="D491" s="52"/>
      <c r="E491" s="59" t="s">
        <v>12</v>
      </c>
      <c r="F491" s="59"/>
      <c r="G491" s="65"/>
      <c r="H491" s="65"/>
      <c r="I491" s="65"/>
      <c r="J491" s="65"/>
      <c r="K491" s="65"/>
      <c r="L491" s="65"/>
      <c r="M491" s="65"/>
      <c r="N491" s="65"/>
      <c r="O491" s="87"/>
      <c r="P491" s="87"/>
      <c r="Q491" s="87"/>
      <c r="R491" s="87"/>
      <c r="S491" s="87"/>
      <c r="T491" s="87"/>
      <c r="U491" s="87"/>
      <c r="V491" s="87"/>
      <c r="W491" s="87"/>
    </row>
    <row r="492" spans="1:23" ht="13.2" x14ac:dyDescent="0.25">
      <c r="A492" s="59">
        <v>138</v>
      </c>
      <c r="B492" s="60" t="s">
        <v>755</v>
      </c>
      <c r="C492" s="52"/>
      <c r="D492" s="52"/>
      <c r="E492" s="59" t="s">
        <v>12</v>
      </c>
      <c r="F492" s="59"/>
      <c r="G492" s="65"/>
      <c r="H492" s="65"/>
      <c r="I492" s="65"/>
      <c r="J492" s="65"/>
      <c r="K492" s="65"/>
      <c r="L492" s="65"/>
      <c r="M492" s="65"/>
      <c r="N492" s="65"/>
      <c r="O492" s="87"/>
      <c r="P492" s="87"/>
      <c r="Q492" s="87"/>
      <c r="R492" s="87"/>
      <c r="S492" s="87"/>
      <c r="T492" s="87"/>
      <c r="U492" s="87"/>
      <c r="V492" s="87"/>
      <c r="W492" s="87"/>
    </row>
    <row r="493" spans="1:23" ht="13.2" x14ac:dyDescent="0.25">
      <c r="A493" s="59">
        <v>139</v>
      </c>
      <c r="B493" s="60" t="s">
        <v>756</v>
      </c>
      <c r="C493" s="9"/>
      <c r="D493" s="9" t="s">
        <v>169</v>
      </c>
      <c r="E493" s="59" t="s">
        <v>12</v>
      </c>
      <c r="F493" s="59"/>
      <c r="G493" s="65"/>
      <c r="H493" s="65"/>
      <c r="I493" s="65"/>
      <c r="J493" s="65"/>
      <c r="K493" s="65"/>
      <c r="L493" s="65"/>
      <c r="M493" s="65"/>
      <c r="N493" s="65"/>
      <c r="O493" s="87"/>
      <c r="P493" s="87"/>
      <c r="Q493" s="87"/>
      <c r="R493" s="87"/>
      <c r="S493" s="87"/>
      <c r="T493" s="87"/>
      <c r="U493" s="87"/>
      <c r="V493" s="87"/>
      <c r="W493" s="87"/>
    </row>
    <row r="494" spans="1:23" ht="13.2" x14ac:dyDescent="0.25">
      <c r="A494" s="59">
        <v>140</v>
      </c>
      <c r="B494" s="60" t="s">
        <v>757</v>
      </c>
      <c r="C494" s="9"/>
      <c r="D494" s="9" t="s">
        <v>169</v>
      </c>
      <c r="E494" s="59" t="s">
        <v>12</v>
      </c>
      <c r="F494" s="59"/>
      <c r="G494" s="65"/>
      <c r="H494" s="65"/>
      <c r="I494" s="65"/>
      <c r="J494" s="65"/>
      <c r="K494" s="65"/>
      <c r="L494" s="65"/>
      <c r="M494" s="65"/>
      <c r="N494" s="65"/>
      <c r="O494" s="87"/>
      <c r="P494" s="87"/>
      <c r="Q494" s="87"/>
      <c r="R494" s="87"/>
      <c r="S494" s="87"/>
      <c r="T494" s="87"/>
      <c r="U494" s="87"/>
      <c r="V494" s="87"/>
      <c r="W494" s="87"/>
    </row>
    <row r="495" spans="1:23" ht="13.2" x14ac:dyDescent="0.25">
      <c r="A495" s="59">
        <v>141</v>
      </c>
      <c r="B495" s="60" t="s">
        <v>758</v>
      </c>
      <c r="C495" s="52"/>
      <c r="D495" s="52"/>
      <c r="E495" s="59" t="s">
        <v>12</v>
      </c>
      <c r="F495" s="59"/>
      <c r="G495" s="65"/>
      <c r="H495" s="65"/>
      <c r="I495" s="65"/>
      <c r="J495" s="65"/>
      <c r="K495" s="65"/>
      <c r="L495" s="65"/>
      <c r="M495" s="65"/>
      <c r="N495" s="65"/>
      <c r="O495" s="87"/>
      <c r="P495" s="87"/>
      <c r="Q495" s="87"/>
      <c r="R495" s="87"/>
      <c r="S495" s="87"/>
      <c r="T495" s="87"/>
      <c r="U495" s="87"/>
      <c r="V495" s="87"/>
      <c r="W495" s="87"/>
    </row>
    <row r="496" spans="1:23" ht="13.2" x14ac:dyDescent="0.25">
      <c r="A496" s="59">
        <v>142</v>
      </c>
      <c r="B496" s="60" t="s">
        <v>759</v>
      </c>
      <c r="C496" s="52"/>
      <c r="D496" s="52"/>
      <c r="E496" s="59" t="s">
        <v>12</v>
      </c>
      <c r="F496" s="59"/>
      <c r="G496" s="65"/>
      <c r="H496" s="65"/>
      <c r="I496" s="65"/>
      <c r="J496" s="65"/>
      <c r="K496" s="65"/>
      <c r="L496" s="65"/>
      <c r="M496" s="65"/>
      <c r="N496" s="65"/>
      <c r="O496" s="87"/>
      <c r="P496" s="87"/>
      <c r="Q496" s="87"/>
      <c r="R496" s="87"/>
      <c r="S496" s="87"/>
      <c r="T496" s="87"/>
      <c r="U496" s="87"/>
      <c r="V496" s="87"/>
      <c r="W496" s="87"/>
    </row>
    <row r="497" spans="1:23" ht="13.2" x14ac:dyDescent="0.25">
      <c r="A497" s="59">
        <v>143</v>
      </c>
      <c r="B497" s="60" t="s">
        <v>760</v>
      </c>
      <c r="C497" s="52"/>
      <c r="D497" s="52"/>
      <c r="E497" s="59" t="s">
        <v>12</v>
      </c>
      <c r="F497" s="59"/>
      <c r="G497" s="65"/>
      <c r="H497" s="65"/>
      <c r="I497" s="65"/>
      <c r="J497" s="65"/>
      <c r="K497" s="65"/>
      <c r="L497" s="65"/>
      <c r="M497" s="65"/>
      <c r="N497" s="65"/>
      <c r="O497" s="87"/>
      <c r="P497" s="87"/>
      <c r="Q497" s="87"/>
      <c r="R497" s="87"/>
      <c r="S497" s="87"/>
      <c r="T497" s="87"/>
      <c r="U497" s="87"/>
      <c r="V497" s="87"/>
      <c r="W497" s="87"/>
    </row>
    <row r="498" spans="1:23" ht="13.2" x14ac:dyDescent="0.25">
      <c r="A498" s="59">
        <v>144</v>
      </c>
      <c r="B498" s="60" t="s">
        <v>761</v>
      </c>
      <c r="C498" s="52"/>
      <c r="D498" s="52"/>
      <c r="E498" s="59" t="s">
        <v>12</v>
      </c>
      <c r="F498" s="59"/>
      <c r="G498" s="65"/>
      <c r="H498" s="65"/>
      <c r="I498" s="65"/>
      <c r="J498" s="65"/>
      <c r="K498" s="65"/>
      <c r="L498" s="65"/>
      <c r="M498" s="65"/>
      <c r="N498" s="65"/>
      <c r="O498" s="87"/>
      <c r="P498" s="87"/>
      <c r="Q498" s="87"/>
      <c r="R498" s="87"/>
      <c r="S498" s="87"/>
      <c r="T498" s="87"/>
      <c r="U498" s="87"/>
      <c r="V498" s="87"/>
      <c r="W498" s="87"/>
    </row>
    <row r="499" spans="1:23" ht="13.2" x14ac:dyDescent="0.25">
      <c r="A499" s="59">
        <v>145</v>
      </c>
      <c r="B499" s="60" t="s">
        <v>762</v>
      </c>
      <c r="C499" s="52"/>
      <c r="D499" s="52"/>
      <c r="E499" s="59" t="s">
        <v>12</v>
      </c>
      <c r="F499" s="59"/>
      <c r="G499" s="65"/>
      <c r="H499" s="65"/>
      <c r="I499" s="65"/>
      <c r="J499" s="65"/>
      <c r="K499" s="65"/>
      <c r="L499" s="65"/>
      <c r="M499" s="65"/>
      <c r="N499" s="65"/>
      <c r="O499" s="87"/>
      <c r="P499" s="87"/>
      <c r="Q499" s="87"/>
      <c r="R499" s="87"/>
      <c r="S499" s="87"/>
      <c r="T499" s="87"/>
      <c r="U499" s="87"/>
      <c r="V499" s="87"/>
      <c r="W499" s="87"/>
    </row>
    <row r="500" spans="1:23" ht="26.4" x14ac:dyDescent="0.25">
      <c r="A500" s="59">
        <v>146</v>
      </c>
      <c r="B500" s="60" t="s">
        <v>763</v>
      </c>
      <c r="C500" s="52"/>
      <c r="D500" s="52"/>
      <c r="E500" s="59" t="s">
        <v>12</v>
      </c>
      <c r="F500" s="59"/>
      <c r="G500" s="65"/>
      <c r="H500" s="65"/>
      <c r="I500" s="65"/>
      <c r="J500" s="65"/>
      <c r="K500" s="65"/>
      <c r="L500" s="65"/>
      <c r="M500" s="65"/>
      <c r="N500" s="65"/>
      <c r="O500" s="87"/>
      <c r="P500" s="87"/>
      <c r="Q500" s="87"/>
      <c r="R500" s="87"/>
      <c r="S500" s="87"/>
      <c r="T500" s="87"/>
      <c r="U500" s="87"/>
      <c r="V500" s="87"/>
      <c r="W500" s="87"/>
    </row>
    <row r="501" spans="1:23" ht="13.2" x14ac:dyDescent="0.25">
      <c r="A501" s="59">
        <v>147</v>
      </c>
      <c r="B501" s="60" t="s">
        <v>764</v>
      </c>
      <c r="C501" s="52"/>
      <c r="D501" s="52"/>
      <c r="E501" s="59" t="s">
        <v>12</v>
      </c>
      <c r="F501" s="59"/>
      <c r="G501" s="65"/>
      <c r="H501" s="65"/>
      <c r="I501" s="65"/>
      <c r="J501" s="65"/>
      <c r="K501" s="65"/>
      <c r="L501" s="65"/>
      <c r="M501" s="65"/>
      <c r="N501" s="65"/>
      <c r="O501" s="87"/>
      <c r="P501" s="87"/>
      <c r="Q501" s="87"/>
      <c r="R501" s="87"/>
      <c r="S501" s="87"/>
      <c r="T501" s="87"/>
      <c r="U501" s="87"/>
      <c r="V501" s="87"/>
      <c r="W501" s="87"/>
    </row>
    <row r="502" spans="1:23" ht="13.2" x14ac:dyDescent="0.25">
      <c r="A502" s="59">
        <v>148</v>
      </c>
      <c r="B502" s="60" t="s">
        <v>765</v>
      </c>
      <c r="C502" s="52"/>
      <c r="D502" s="52"/>
      <c r="E502" s="59" t="s">
        <v>12</v>
      </c>
      <c r="F502" s="59"/>
      <c r="G502" s="65"/>
      <c r="H502" s="65"/>
      <c r="I502" s="65"/>
      <c r="J502" s="65"/>
      <c r="K502" s="65"/>
      <c r="L502" s="65"/>
      <c r="M502" s="65"/>
      <c r="N502" s="65"/>
      <c r="O502" s="87"/>
      <c r="P502" s="87"/>
      <c r="Q502" s="87"/>
      <c r="R502" s="87"/>
      <c r="S502" s="87"/>
      <c r="T502" s="87"/>
      <c r="U502" s="87"/>
      <c r="V502" s="87"/>
      <c r="W502" s="87"/>
    </row>
    <row r="503" spans="1:23" ht="13.2" x14ac:dyDescent="0.25">
      <c r="A503" s="59">
        <v>149</v>
      </c>
      <c r="B503" s="60" t="s">
        <v>766</v>
      </c>
      <c r="C503" s="52"/>
      <c r="D503" s="52"/>
      <c r="E503" s="59" t="s">
        <v>12</v>
      </c>
      <c r="F503" s="59"/>
      <c r="G503" s="65"/>
      <c r="H503" s="65"/>
      <c r="I503" s="65"/>
      <c r="J503" s="65"/>
      <c r="K503" s="65"/>
      <c r="L503" s="65"/>
      <c r="M503" s="65"/>
      <c r="N503" s="65"/>
      <c r="O503" s="87"/>
      <c r="P503" s="87"/>
      <c r="Q503" s="87"/>
      <c r="R503" s="87"/>
      <c r="S503" s="87"/>
      <c r="T503" s="87"/>
      <c r="U503" s="87"/>
      <c r="V503" s="87"/>
      <c r="W503" s="87"/>
    </row>
    <row r="504" spans="1:23" ht="13.2" x14ac:dyDescent="0.25">
      <c r="A504" s="59">
        <v>150</v>
      </c>
      <c r="B504" s="60" t="s">
        <v>767</v>
      </c>
      <c r="C504" s="52"/>
      <c r="D504" s="52"/>
      <c r="E504" s="59" t="s">
        <v>12</v>
      </c>
      <c r="F504" s="67"/>
      <c r="G504" s="65"/>
      <c r="H504" s="65"/>
      <c r="I504" s="65"/>
      <c r="J504" s="65"/>
      <c r="K504" s="65"/>
      <c r="L504" s="65"/>
      <c r="M504" s="65"/>
      <c r="N504" s="65"/>
      <c r="O504" s="87"/>
      <c r="P504" s="87"/>
      <c r="Q504" s="87"/>
      <c r="R504" s="87"/>
      <c r="S504" s="87"/>
      <c r="T504" s="87"/>
      <c r="U504" s="87"/>
      <c r="V504" s="87"/>
      <c r="W504" s="87"/>
    </row>
    <row r="505" spans="1:23" ht="13.2" x14ac:dyDescent="0.25">
      <c r="A505" s="59">
        <v>151</v>
      </c>
      <c r="B505" s="60" t="s">
        <v>768</v>
      </c>
      <c r="C505" s="9"/>
      <c r="D505" s="9" t="s">
        <v>170</v>
      </c>
      <c r="E505" s="59" t="s">
        <v>12</v>
      </c>
      <c r="F505" s="67"/>
      <c r="G505" s="65"/>
      <c r="H505" s="65"/>
      <c r="I505" s="65"/>
      <c r="J505" s="65"/>
      <c r="K505" s="65"/>
      <c r="L505" s="65"/>
      <c r="M505" s="65"/>
      <c r="N505" s="65"/>
      <c r="O505" s="87"/>
      <c r="P505" s="87"/>
      <c r="Q505" s="87"/>
      <c r="R505" s="87"/>
      <c r="S505" s="87"/>
      <c r="T505" s="87"/>
      <c r="U505" s="87"/>
      <c r="V505" s="87"/>
      <c r="W505" s="87"/>
    </row>
    <row r="506" spans="1:23" ht="13.2" x14ac:dyDescent="0.25">
      <c r="A506" s="141">
        <v>152</v>
      </c>
      <c r="B506" s="60" t="s">
        <v>769</v>
      </c>
      <c r="C506" s="9"/>
      <c r="D506" s="9" t="s">
        <v>170</v>
      </c>
      <c r="E506" s="59" t="s">
        <v>12</v>
      </c>
      <c r="F506" s="59"/>
      <c r="G506" s="65"/>
      <c r="H506" s="65"/>
      <c r="I506" s="65"/>
      <c r="J506" s="65"/>
      <c r="K506" s="65"/>
      <c r="L506" s="65"/>
      <c r="M506" s="65"/>
      <c r="N506" s="65"/>
      <c r="O506" s="87"/>
      <c r="P506" s="87"/>
      <c r="Q506" s="87"/>
      <c r="R506" s="87"/>
      <c r="S506" s="87"/>
      <c r="T506" s="87"/>
      <c r="U506" s="87"/>
      <c r="V506" s="87"/>
      <c r="W506" s="87"/>
    </row>
    <row r="507" spans="1:23" ht="13.2" x14ac:dyDescent="0.25">
      <c r="A507" s="141">
        <v>153</v>
      </c>
      <c r="B507" s="60" t="s">
        <v>770</v>
      </c>
      <c r="C507" s="52"/>
      <c r="D507" s="52"/>
      <c r="E507" s="59" t="s">
        <v>12</v>
      </c>
      <c r="F507" s="59"/>
      <c r="G507" s="65"/>
      <c r="H507" s="65"/>
      <c r="I507" s="65"/>
      <c r="J507" s="65"/>
      <c r="K507" s="65"/>
      <c r="L507" s="65"/>
      <c r="M507" s="65"/>
      <c r="N507" s="65"/>
      <c r="O507" s="87"/>
      <c r="P507" s="87"/>
      <c r="Q507" s="87"/>
      <c r="R507" s="87"/>
      <c r="S507" s="87"/>
      <c r="T507" s="87"/>
      <c r="U507" s="87"/>
      <c r="V507" s="87"/>
      <c r="W507" s="87"/>
    </row>
    <row r="508" spans="1:23" ht="13.2" x14ac:dyDescent="0.25">
      <c r="A508" s="59">
        <v>154</v>
      </c>
      <c r="B508" s="60" t="s">
        <v>771</v>
      </c>
      <c r="C508" s="52"/>
      <c r="D508" s="52"/>
      <c r="E508" s="59" t="s">
        <v>12</v>
      </c>
      <c r="F508" s="67"/>
      <c r="G508" s="65"/>
      <c r="H508" s="65"/>
      <c r="I508" s="65"/>
      <c r="J508" s="65"/>
      <c r="K508" s="65"/>
      <c r="L508" s="65"/>
      <c r="M508" s="65"/>
      <c r="N508" s="65"/>
      <c r="O508" s="87"/>
      <c r="P508" s="87"/>
      <c r="Q508" s="87"/>
      <c r="R508" s="87"/>
      <c r="S508" s="87"/>
      <c r="T508" s="87"/>
      <c r="U508" s="87"/>
      <c r="V508" s="87"/>
      <c r="W508" s="87"/>
    </row>
    <row r="509" spans="1:23" ht="13.2" x14ac:dyDescent="0.25">
      <c r="A509" s="59">
        <v>155</v>
      </c>
      <c r="B509" s="60" t="s">
        <v>772</v>
      </c>
      <c r="C509" s="52"/>
      <c r="D509" s="52"/>
      <c r="E509" s="59" t="s">
        <v>12</v>
      </c>
      <c r="F509" s="59"/>
      <c r="G509" s="65"/>
      <c r="H509" s="65"/>
      <c r="I509" s="123"/>
      <c r="J509" s="123"/>
      <c r="K509" s="123"/>
      <c r="L509" s="123"/>
      <c r="M509" s="123"/>
      <c r="N509" s="65"/>
      <c r="O509" s="87"/>
      <c r="P509" s="87"/>
      <c r="Q509" s="87"/>
      <c r="R509" s="87"/>
      <c r="S509" s="87"/>
      <c r="T509" s="87"/>
      <c r="U509" s="87"/>
      <c r="V509" s="87"/>
      <c r="W509" s="87"/>
    </row>
    <row r="510" spans="1:23" ht="13.2" x14ac:dyDescent="0.25">
      <c r="A510" s="59">
        <v>156</v>
      </c>
      <c r="B510" s="60" t="s">
        <v>773</v>
      </c>
      <c r="C510" s="52"/>
      <c r="D510" s="52"/>
      <c r="E510" s="59" t="s">
        <v>12</v>
      </c>
      <c r="F510" s="59"/>
      <c r="G510" s="65"/>
      <c r="H510" s="65"/>
      <c r="I510" s="65"/>
      <c r="J510" s="65"/>
      <c r="K510" s="65"/>
      <c r="L510" s="65"/>
      <c r="M510" s="65"/>
      <c r="N510" s="65"/>
      <c r="O510" s="87"/>
      <c r="P510" s="87"/>
      <c r="Q510" s="87"/>
      <c r="R510" s="87"/>
      <c r="S510" s="87"/>
      <c r="T510" s="87"/>
      <c r="U510" s="87"/>
      <c r="V510" s="87"/>
      <c r="W510" s="87"/>
    </row>
    <row r="511" spans="1:23" ht="13.2" x14ac:dyDescent="0.25">
      <c r="A511" s="59">
        <v>157</v>
      </c>
      <c r="B511" s="60" t="s">
        <v>774</v>
      </c>
      <c r="C511" s="52"/>
      <c r="D511" s="52"/>
      <c r="E511" s="59" t="s">
        <v>12</v>
      </c>
      <c r="F511" s="59"/>
      <c r="G511" s="65"/>
      <c r="H511" s="65"/>
      <c r="I511" s="123"/>
      <c r="J511" s="123"/>
      <c r="K511" s="123"/>
      <c r="L511" s="123"/>
      <c r="M511" s="123"/>
      <c r="N511" s="65"/>
      <c r="O511" s="87"/>
      <c r="P511" s="87"/>
      <c r="Q511" s="87"/>
      <c r="R511" s="87"/>
      <c r="S511" s="87"/>
      <c r="T511" s="87"/>
      <c r="U511" s="87"/>
      <c r="V511" s="87"/>
      <c r="W511" s="87"/>
    </row>
    <row r="512" spans="1:23" ht="13.2" x14ac:dyDescent="0.25">
      <c r="A512" s="59">
        <v>158</v>
      </c>
      <c r="B512" s="60" t="s">
        <v>775</v>
      </c>
      <c r="C512" s="52"/>
      <c r="D512" s="52"/>
      <c r="E512" s="59" t="s">
        <v>12</v>
      </c>
      <c r="F512" s="59"/>
      <c r="G512" s="65"/>
      <c r="H512" s="65"/>
      <c r="I512" s="123"/>
      <c r="J512" s="123"/>
      <c r="K512" s="123"/>
      <c r="L512" s="123"/>
      <c r="M512" s="123"/>
      <c r="N512" s="65"/>
      <c r="O512" s="87"/>
      <c r="P512" s="87"/>
      <c r="Q512" s="87"/>
      <c r="R512" s="87"/>
      <c r="S512" s="87"/>
      <c r="T512" s="87"/>
      <c r="U512" s="87"/>
      <c r="V512" s="87"/>
      <c r="W512" s="87"/>
    </row>
    <row r="513" spans="1:23" ht="13.2" x14ac:dyDescent="0.25">
      <c r="A513" s="59">
        <v>159</v>
      </c>
      <c r="B513" s="60" t="s">
        <v>776</v>
      </c>
      <c r="C513" s="52"/>
      <c r="D513" s="52"/>
      <c r="E513" s="59" t="s">
        <v>12</v>
      </c>
      <c r="F513" s="59"/>
      <c r="G513" s="65"/>
      <c r="H513" s="65"/>
      <c r="I513" s="65"/>
      <c r="J513" s="65"/>
      <c r="K513" s="65"/>
      <c r="L513" s="65"/>
      <c r="M513" s="65"/>
      <c r="N513" s="65"/>
      <c r="O513" s="87"/>
      <c r="P513" s="87"/>
      <c r="Q513" s="87"/>
      <c r="R513" s="87"/>
      <c r="S513" s="87"/>
      <c r="T513" s="87"/>
      <c r="U513" s="87"/>
      <c r="V513" s="87"/>
      <c r="W513" s="87"/>
    </row>
    <row r="514" spans="1:23" ht="13.2" x14ac:dyDescent="0.25">
      <c r="A514" s="59">
        <v>160</v>
      </c>
      <c r="B514" s="60" t="s">
        <v>777</v>
      </c>
      <c r="C514" s="9"/>
      <c r="D514" s="9" t="s">
        <v>171</v>
      </c>
      <c r="E514" s="59" t="s">
        <v>12</v>
      </c>
      <c r="F514" s="65"/>
      <c r="G514" s="65"/>
      <c r="H514" s="65"/>
      <c r="I514" s="65"/>
      <c r="J514" s="65"/>
      <c r="K514" s="65"/>
      <c r="L514" s="65"/>
      <c r="M514" s="65"/>
      <c r="N514" s="65"/>
      <c r="O514" s="87"/>
      <c r="P514" s="87"/>
      <c r="Q514" s="87"/>
      <c r="R514" s="87"/>
      <c r="S514" s="87"/>
      <c r="T514" s="87"/>
      <c r="U514" s="87"/>
      <c r="V514" s="87"/>
      <c r="W514" s="87"/>
    </row>
    <row r="515" spans="1:23" ht="13.2" x14ac:dyDescent="0.25">
      <c r="A515" s="59">
        <v>161</v>
      </c>
      <c r="B515" s="60" t="s">
        <v>778</v>
      </c>
      <c r="C515" s="9"/>
      <c r="D515" s="9" t="s">
        <v>172</v>
      </c>
      <c r="E515" s="59" t="s">
        <v>12</v>
      </c>
      <c r="F515" s="65"/>
      <c r="G515" s="65"/>
      <c r="H515" s="65"/>
      <c r="I515" s="65"/>
      <c r="J515" s="65"/>
      <c r="K515" s="65"/>
      <c r="L515" s="65"/>
      <c r="M515" s="65"/>
      <c r="N515" s="65"/>
      <c r="O515" s="87"/>
      <c r="P515" s="87"/>
      <c r="Q515" s="87"/>
      <c r="R515" s="87"/>
      <c r="S515" s="87"/>
      <c r="T515" s="87"/>
      <c r="U515" s="87"/>
      <c r="V515" s="87"/>
      <c r="W515" s="87"/>
    </row>
    <row r="516" spans="1:23" ht="13.2" x14ac:dyDescent="0.25">
      <c r="A516" s="59">
        <v>162</v>
      </c>
      <c r="B516" s="60" t="s">
        <v>779</v>
      </c>
      <c r="C516" s="9"/>
      <c r="D516" s="9" t="s">
        <v>173</v>
      </c>
      <c r="E516" s="59" t="s">
        <v>12</v>
      </c>
      <c r="F516" s="65"/>
      <c r="G516" s="65"/>
      <c r="H516" s="65"/>
      <c r="I516" s="65"/>
      <c r="J516" s="59"/>
      <c r="K516" s="59"/>
      <c r="L516" s="59"/>
      <c r="M516" s="59"/>
      <c r="N516" s="65"/>
      <c r="O516" s="87"/>
      <c r="P516" s="87"/>
      <c r="Q516" s="87"/>
      <c r="R516" s="87"/>
      <c r="S516" s="87"/>
      <c r="T516" s="87"/>
      <c r="U516" s="87"/>
      <c r="V516" s="87"/>
      <c r="W516" s="87"/>
    </row>
    <row r="517" spans="1:23" ht="13.2" x14ac:dyDescent="0.25">
      <c r="A517" s="61">
        <v>163</v>
      </c>
      <c r="B517" s="60" t="s">
        <v>780</v>
      </c>
      <c r="C517" s="9"/>
      <c r="D517" s="9" t="s">
        <v>174</v>
      </c>
      <c r="E517" s="59" t="s">
        <v>12</v>
      </c>
      <c r="F517" s="64"/>
      <c r="G517" s="64"/>
      <c r="H517" s="64"/>
      <c r="I517" s="64"/>
      <c r="J517" s="64"/>
      <c r="K517" s="64"/>
      <c r="L517" s="64"/>
      <c r="M517" s="64"/>
      <c r="N517" s="64"/>
      <c r="O517" s="87"/>
      <c r="P517" s="87"/>
      <c r="Q517" s="87"/>
      <c r="R517" s="87"/>
      <c r="S517" s="87"/>
      <c r="T517" s="87"/>
      <c r="U517" s="87"/>
      <c r="V517" s="87"/>
      <c r="W517" s="87"/>
    </row>
    <row r="518" spans="1:23" ht="13.2" x14ac:dyDescent="0.25">
      <c r="A518" s="61">
        <v>164</v>
      </c>
      <c r="B518" s="60" t="s">
        <v>781</v>
      </c>
      <c r="C518" s="9"/>
      <c r="D518" s="9" t="s">
        <v>174</v>
      </c>
      <c r="E518" s="59" t="s">
        <v>12</v>
      </c>
      <c r="F518" s="64"/>
      <c r="G518" s="64"/>
      <c r="H518" s="64"/>
      <c r="I518" s="64"/>
      <c r="J518" s="64"/>
      <c r="K518" s="64"/>
      <c r="L518" s="64"/>
      <c r="M518" s="64"/>
      <c r="N518" s="64"/>
      <c r="O518" s="87"/>
      <c r="P518" s="87"/>
      <c r="Q518" s="87"/>
      <c r="R518" s="87"/>
      <c r="S518" s="87"/>
      <c r="T518" s="87"/>
      <c r="U518" s="87"/>
      <c r="V518" s="87"/>
      <c r="W518" s="87"/>
    </row>
    <row r="519" spans="1:23" ht="13.2" x14ac:dyDescent="0.25">
      <c r="A519" s="61">
        <v>165</v>
      </c>
      <c r="B519" s="60" t="s">
        <v>782</v>
      </c>
      <c r="C519" s="9"/>
      <c r="D519" s="9" t="s">
        <v>174</v>
      </c>
      <c r="E519" s="59" t="s">
        <v>12</v>
      </c>
      <c r="F519" s="64"/>
      <c r="G519" s="64"/>
      <c r="H519" s="64"/>
      <c r="I519" s="64"/>
      <c r="J519" s="64"/>
      <c r="K519" s="64"/>
      <c r="L519" s="64"/>
      <c r="M519" s="64"/>
      <c r="N519" s="64"/>
      <c r="O519" s="87"/>
      <c r="P519" s="87"/>
      <c r="Q519" s="87"/>
      <c r="R519" s="87"/>
      <c r="S519" s="87"/>
      <c r="T519" s="87"/>
      <c r="U519" s="87"/>
      <c r="V519" s="87"/>
      <c r="W519" s="87"/>
    </row>
    <row r="520" spans="1:23" ht="13.2" x14ac:dyDescent="0.25">
      <c r="A520" s="59">
        <v>166</v>
      </c>
      <c r="B520" s="60" t="s">
        <v>783</v>
      </c>
      <c r="C520" s="9"/>
      <c r="D520" s="9" t="s">
        <v>175</v>
      </c>
      <c r="E520" s="59" t="s">
        <v>12</v>
      </c>
      <c r="F520" s="65"/>
      <c r="G520" s="65"/>
      <c r="H520" s="65"/>
      <c r="I520" s="59"/>
      <c r="J520" s="59"/>
      <c r="K520" s="59"/>
      <c r="L520" s="59"/>
      <c r="M520" s="59"/>
      <c r="N520" s="61"/>
      <c r="O520" s="87"/>
      <c r="P520" s="87"/>
      <c r="Q520" s="87"/>
      <c r="R520" s="87"/>
      <c r="S520" s="87"/>
      <c r="T520" s="87"/>
      <c r="U520" s="87"/>
      <c r="V520" s="87"/>
      <c r="W520" s="87"/>
    </row>
    <row r="521" spans="1:23" ht="13.2" x14ac:dyDescent="0.25">
      <c r="A521" s="59">
        <v>167</v>
      </c>
      <c r="B521" s="60" t="s">
        <v>784</v>
      </c>
      <c r="C521" s="9"/>
      <c r="D521" s="9" t="s">
        <v>175</v>
      </c>
      <c r="E521" s="59" t="s">
        <v>12</v>
      </c>
      <c r="F521" s="59"/>
      <c r="G521" s="65"/>
      <c r="H521" s="65"/>
      <c r="I521" s="65"/>
      <c r="J521" s="65"/>
      <c r="K521" s="65"/>
      <c r="L521" s="65"/>
      <c r="M521" s="65"/>
      <c r="N521" s="65"/>
      <c r="O521" s="87"/>
      <c r="P521" s="87"/>
      <c r="Q521" s="87"/>
      <c r="R521" s="87"/>
      <c r="S521" s="87"/>
      <c r="T521" s="87"/>
      <c r="U521" s="87"/>
      <c r="V521" s="87"/>
      <c r="W521" s="87"/>
    </row>
    <row r="522" spans="1:23" ht="13.2" x14ac:dyDescent="0.25">
      <c r="A522" s="59">
        <v>168</v>
      </c>
      <c r="B522" s="60" t="s">
        <v>785</v>
      </c>
      <c r="C522" s="53"/>
      <c r="D522" s="53" t="s">
        <v>176</v>
      </c>
      <c r="E522" s="59" t="s">
        <v>12</v>
      </c>
      <c r="F522" s="123"/>
      <c r="G522" s="123"/>
      <c r="H522" s="123"/>
      <c r="I522" s="67"/>
      <c r="J522" s="67"/>
      <c r="K522" s="67"/>
      <c r="L522" s="67"/>
      <c r="M522" s="123"/>
      <c r="N522" s="123"/>
      <c r="O522" s="87"/>
      <c r="P522" s="87"/>
      <c r="Q522" s="87"/>
      <c r="R522" s="87"/>
      <c r="S522" s="87"/>
      <c r="T522" s="87"/>
      <c r="U522" s="87"/>
      <c r="V522" s="87"/>
      <c r="W522" s="87"/>
    </row>
    <row r="523" spans="1:23" ht="13.2" x14ac:dyDescent="0.25">
      <c r="A523" s="59">
        <v>169</v>
      </c>
      <c r="B523" s="60" t="s">
        <v>786</v>
      </c>
      <c r="C523" s="54"/>
      <c r="D523" s="54" t="s">
        <v>176</v>
      </c>
      <c r="E523" s="59" t="s">
        <v>12</v>
      </c>
      <c r="F523" s="123"/>
      <c r="G523" s="123"/>
      <c r="H523" s="67"/>
      <c r="I523" s="67"/>
      <c r="J523" s="67"/>
      <c r="K523" s="67"/>
      <c r="L523" s="67"/>
      <c r="M523" s="123"/>
      <c r="N523" s="123"/>
      <c r="O523" s="87"/>
      <c r="P523" s="87"/>
      <c r="Q523" s="87"/>
      <c r="R523" s="87"/>
      <c r="S523" s="87"/>
      <c r="T523" s="87"/>
      <c r="U523" s="87"/>
      <c r="V523" s="87"/>
      <c r="W523" s="87"/>
    </row>
    <row r="524" spans="1:23" ht="13.2" x14ac:dyDescent="0.25">
      <c r="A524" s="59">
        <v>170</v>
      </c>
      <c r="B524" s="60" t="s">
        <v>787</v>
      </c>
      <c r="C524" s="54"/>
      <c r="D524" s="54" t="s">
        <v>176</v>
      </c>
      <c r="E524" s="59" t="s">
        <v>12</v>
      </c>
      <c r="F524" s="123"/>
      <c r="G524" s="123"/>
      <c r="H524" s="67"/>
      <c r="I524" s="67"/>
      <c r="J524" s="67"/>
      <c r="K524" s="67"/>
      <c r="L524" s="67"/>
      <c r="M524" s="123"/>
      <c r="N524" s="123"/>
      <c r="O524" s="87"/>
      <c r="P524" s="87"/>
      <c r="Q524" s="87"/>
      <c r="R524" s="87"/>
      <c r="S524" s="87"/>
      <c r="T524" s="87"/>
      <c r="U524" s="87"/>
      <c r="V524" s="87"/>
      <c r="W524" s="87"/>
    </row>
    <row r="525" spans="1:23" ht="13.2" x14ac:dyDescent="0.25">
      <c r="A525" s="59">
        <v>171</v>
      </c>
      <c r="B525" s="60" t="s">
        <v>788</v>
      </c>
      <c r="C525" s="54"/>
      <c r="D525" s="54" t="s">
        <v>176</v>
      </c>
      <c r="E525" s="59" t="s">
        <v>12</v>
      </c>
      <c r="F525" s="123"/>
      <c r="G525" s="123"/>
      <c r="H525" s="123"/>
      <c r="I525" s="123"/>
      <c r="J525" s="123"/>
      <c r="K525" s="123"/>
      <c r="L525" s="123"/>
      <c r="M525" s="123"/>
      <c r="N525" s="123"/>
      <c r="O525" s="87"/>
      <c r="P525" s="87"/>
      <c r="Q525" s="87"/>
      <c r="R525" s="87"/>
      <c r="S525" s="87"/>
      <c r="T525" s="87"/>
      <c r="U525" s="87"/>
      <c r="V525" s="87"/>
      <c r="W525" s="87"/>
    </row>
    <row r="526" spans="1:23" ht="13.2" x14ac:dyDescent="0.25">
      <c r="A526" s="59">
        <v>172</v>
      </c>
      <c r="B526" s="60" t="s">
        <v>789</v>
      </c>
      <c r="C526" s="54"/>
      <c r="D526" s="54" t="s">
        <v>176</v>
      </c>
      <c r="E526" s="59" t="s">
        <v>12</v>
      </c>
      <c r="F526" s="123"/>
      <c r="G526" s="123"/>
      <c r="H526" s="123"/>
      <c r="I526" s="123"/>
      <c r="J526" s="123"/>
      <c r="K526" s="123"/>
      <c r="L526" s="123"/>
      <c r="M526" s="123"/>
      <c r="N526" s="123"/>
      <c r="O526" s="87"/>
      <c r="P526" s="87"/>
      <c r="Q526" s="87"/>
      <c r="R526" s="87"/>
      <c r="S526" s="87"/>
      <c r="T526" s="87"/>
      <c r="U526" s="87"/>
      <c r="V526" s="87"/>
      <c r="W526" s="87"/>
    </row>
    <row r="527" spans="1:23" ht="13.2" x14ac:dyDescent="0.25">
      <c r="A527" s="59">
        <v>173</v>
      </c>
      <c r="B527" s="60" t="s">
        <v>790</v>
      </c>
      <c r="C527" s="54"/>
      <c r="D527" s="54" t="s">
        <v>176</v>
      </c>
      <c r="E527" s="59" t="s">
        <v>12</v>
      </c>
      <c r="F527" s="123"/>
      <c r="G527" s="123"/>
      <c r="H527" s="123"/>
      <c r="I527" s="123"/>
      <c r="J527" s="123"/>
      <c r="K527" s="123"/>
      <c r="L527" s="123"/>
      <c r="M527" s="123"/>
      <c r="N527" s="123"/>
      <c r="O527" s="87"/>
      <c r="P527" s="87"/>
      <c r="Q527" s="87"/>
      <c r="R527" s="87"/>
      <c r="S527" s="87"/>
      <c r="T527" s="87"/>
      <c r="U527" s="87"/>
      <c r="V527" s="87"/>
      <c r="W527" s="87"/>
    </row>
    <row r="528" spans="1:23" ht="13.2" x14ac:dyDescent="0.25">
      <c r="A528" s="59">
        <v>174</v>
      </c>
      <c r="B528" s="60" t="s">
        <v>791</v>
      </c>
      <c r="C528" s="54"/>
      <c r="D528" s="54" t="s">
        <v>176</v>
      </c>
      <c r="E528" s="59" t="s">
        <v>12</v>
      </c>
      <c r="F528" s="123"/>
      <c r="G528" s="123"/>
      <c r="H528" s="123"/>
      <c r="I528" s="123"/>
      <c r="J528" s="123"/>
      <c r="K528" s="123"/>
      <c r="L528" s="123"/>
      <c r="M528" s="123"/>
      <c r="N528" s="123"/>
      <c r="O528" s="87"/>
      <c r="P528" s="87"/>
      <c r="Q528" s="87"/>
      <c r="R528" s="87"/>
      <c r="S528" s="87"/>
      <c r="T528" s="87"/>
      <c r="U528" s="87"/>
      <c r="V528" s="87"/>
      <c r="W528" s="87"/>
    </row>
    <row r="529" spans="1:23" ht="13.2" x14ac:dyDescent="0.25">
      <c r="A529" s="59">
        <v>175</v>
      </c>
      <c r="B529" s="60" t="s">
        <v>792</v>
      </c>
      <c r="C529" s="54"/>
      <c r="D529" s="54" t="s">
        <v>176</v>
      </c>
      <c r="E529" s="59" t="s">
        <v>12</v>
      </c>
      <c r="F529" s="123"/>
      <c r="G529" s="123"/>
      <c r="H529" s="123"/>
      <c r="I529" s="123"/>
      <c r="J529" s="123"/>
      <c r="K529" s="123"/>
      <c r="L529" s="123"/>
      <c r="M529" s="123"/>
      <c r="N529" s="123"/>
      <c r="O529" s="87"/>
      <c r="P529" s="87"/>
      <c r="Q529" s="87"/>
      <c r="R529" s="87"/>
      <c r="S529" s="87"/>
      <c r="T529" s="87"/>
      <c r="U529" s="87"/>
      <c r="V529" s="87"/>
      <c r="W529" s="87"/>
    </row>
    <row r="530" spans="1:23" ht="13.2" x14ac:dyDescent="0.25">
      <c r="A530" s="59">
        <v>176</v>
      </c>
      <c r="B530" s="60" t="s">
        <v>793</v>
      </c>
      <c r="C530" s="54"/>
      <c r="D530" s="54" t="s">
        <v>176</v>
      </c>
      <c r="E530" s="59" t="s">
        <v>12</v>
      </c>
      <c r="F530" s="123"/>
      <c r="G530" s="123"/>
      <c r="H530" s="67"/>
      <c r="I530" s="67"/>
      <c r="J530" s="67"/>
      <c r="K530" s="67"/>
      <c r="L530" s="67"/>
      <c r="M530" s="123"/>
      <c r="N530" s="123"/>
      <c r="O530" s="87"/>
      <c r="P530" s="87"/>
      <c r="Q530" s="87"/>
      <c r="R530" s="87"/>
      <c r="S530" s="87"/>
      <c r="T530" s="87"/>
      <c r="U530" s="87"/>
      <c r="V530" s="87"/>
      <c r="W530" s="87"/>
    </row>
    <row r="531" spans="1:23" ht="13.2" x14ac:dyDescent="0.25">
      <c r="A531" s="61">
        <v>177</v>
      </c>
      <c r="B531" s="60" t="s">
        <v>794</v>
      </c>
      <c r="C531" s="9"/>
      <c r="D531" s="9" t="s">
        <v>177</v>
      </c>
      <c r="E531" s="59" t="s">
        <v>12</v>
      </c>
      <c r="F531" s="64"/>
      <c r="G531" s="64"/>
      <c r="H531" s="64"/>
      <c r="I531" s="64"/>
      <c r="J531" s="64"/>
      <c r="K531" s="64"/>
      <c r="L531" s="64"/>
      <c r="M531" s="64"/>
      <c r="N531" s="64"/>
      <c r="O531" s="87"/>
      <c r="P531" s="87"/>
      <c r="Q531" s="87"/>
      <c r="R531" s="87"/>
      <c r="S531" s="87"/>
      <c r="T531" s="87"/>
      <c r="U531" s="87"/>
      <c r="V531" s="87"/>
      <c r="W531" s="87"/>
    </row>
    <row r="532" spans="1:23" ht="13.2" x14ac:dyDescent="0.25">
      <c r="A532" s="61">
        <v>178</v>
      </c>
      <c r="B532" s="60" t="s">
        <v>795</v>
      </c>
      <c r="C532" s="9"/>
      <c r="D532" s="9" t="s">
        <v>177</v>
      </c>
      <c r="E532" s="59" t="s">
        <v>12</v>
      </c>
      <c r="F532" s="64"/>
      <c r="G532" s="64"/>
      <c r="H532" s="64"/>
      <c r="I532" s="64"/>
      <c r="J532" s="64"/>
      <c r="K532" s="64"/>
      <c r="L532" s="64"/>
      <c r="M532" s="64"/>
      <c r="N532" s="64"/>
      <c r="O532" s="87"/>
      <c r="P532" s="87"/>
      <c r="Q532" s="87"/>
      <c r="R532" s="87"/>
      <c r="S532" s="87"/>
      <c r="T532" s="87"/>
      <c r="U532" s="87"/>
      <c r="V532" s="87"/>
      <c r="W532" s="87"/>
    </row>
    <row r="533" spans="1:23" ht="13.2" x14ac:dyDescent="0.25">
      <c r="A533" s="61">
        <v>179</v>
      </c>
      <c r="B533" s="60" t="s">
        <v>796</v>
      </c>
      <c r="C533" s="9"/>
      <c r="D533" s="9" t="s">
        <v>177</v>
      </c>
      <c r="E533" s="59" t="s">
        <v>12</v>
      </c>
      <c r="F533" s="64"/>
      <c r="G533" s="64"/>
      <c r="H533" s="64"/>
      <c r="I533" s="64"/>
      <c r="J533" s="64"/>
      <c r="K533" s="64"/>
      <c r="L533" s="64"/>
      <c r="M533" s="64"/>
      <c r="N533" s="64"/>
      <c r="O533" s="87"/>
      <c r="P533" s="87"/>
      <c r="Q533" s="87"/>
      <c r="R533" s="87"/>
      <c r="S533" s="87"/>
      <c r="T533" s="87"/>
      <c r="U533" s="87"/>
      <c r="V533" s="87"/>
      <c r="W533" s="87"/>
    </row>
    <row r="534" spans="1:23" ht="13.2" x14ac:dyDescent="0.25">
      <c r="A534" s="138"/>
      <c r="B534" s="139"/>
      <c r="C534" s="55"/>
      <c r="D534" s="55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87"/>
      <c r="P534" s="87"/>
      <c r="Q534" s="87"/>
      <c r="R534" s="87"/>
      <c r="S534" s="87"/>
      <c r="T534" s="87"/>
      <c r="U534" s="87"/>
      <c r="V534" s="87"/>
      <c r="W534" s="87"/>
    </row>
    <row r="535" spans="1:23" ht="13.2" x14ac:dyDescent="0.25">
      <c r="A535" s="86" t="s">
        <v>0</v>
      </c>
      <c r="B535" s="58" t="s">
        <v>1</v>
      </c>
      <c r="C535" s="44" t="s">
        <v>2</v>
      </c>
      <c r="D535" s="44" t="s">
        <v>3</v>
      </c>
      <c r="E535" s="57" t="s">
        <v>195</v>
      </c>
      <c r="F535" s="57" t="s">
        <v>9</v>
      </c>
      <c r="G535" s="86" t="s">
        <v>40</v>
      </c>
      <c r="H535" s="86" t="s">
        <v>43</v>
      </c>
      <c r="I535" s="86" t="s">
        <v>47</v>
      </c>
      <c r="J535" s="86" t="s">
        <v>50</v>
      </c>
      <c r="K535" s="86" t="s">
        <v>53</v>
      </c>
      <c r="L535" s="86" t="s">
        <v>56</v>
      </c>
      <c r="M535" s="86" t="s">
        <v>60</v>
      </c>
      <c r="N535" s="86" t="s">
        <v>37</v>
      </c>
      <c r="O535" s="87"/>
      <c r="P535" s="87"/>
      <c r="Q535" s="87"/>
      <c r="R535" s="87"/>
      <c r="S535" s="87"/>
      <c r="T535" s="87"/>
      <c r="U535" s="87"/>
      <c r="V535" s="87"/>
      <c r="W535" s="87"/>
    </row>
    <row r="536" spans="1:23" ht="13.2" x14ac:dyDescent="0.25">
      <c r="A536" s="61">
        <v>134</v>
      </c>
      <c r="B536" s="60" t="s">
        <v>751</v>
      </c>
      <c r="C536" s="9"/>
      <c r="D536" s="9" t="s">
        <v>27</v>
      </c>
      <c r="E536" s="59" t="s">
        <v>4</v>
      </c>
      <c r="F536" s="61"/>
      <c r="G536" s="64"/>
      <c r="H536" s="64"/>
      <c r="I536" s="64"/>
      <c r="J536" s="64"/>
      <c r="K536" s="64"/>
      <c r="L536" s="64"/>
      <c r="M536" s="64"/>
      <c r="N536" s="64"/>
      <c r="O536" s="87"/>
      <c r="P536" s="87"/>
      <c r="Q536" s="87"/>
      <c r="R536" s="87"/>
      <c r="S536" s="87"/>
      <c r="T536" s="87"/>
      <c r="U536" s="87"/>
      <c r="V536" s="87"/>
      <c r="W536" s="87"/>
    </row>
    <row r="537" spans="1:23" ht="13.2" x14ac:dyDescent="0.25">
      <c r="A537" s="59">
        <v>135</v>
      </c>
      <c r="B537" s="60" t="s">
        <v>752</v>
      </c>
      <c r="C537" s="9"/>
      <c r="D537" s="9" t="s">
        <v>80</v>
      </c>
      <c r="E537" s="59" t="s">
        <v>4</v>
      </c>
      <c r="F537" s="59"/>
      <c r="G537" s="65"/>
      <c r="H537" s="65"/>
      <c r="I537" s="65"/>
      <c r="J537" s="65"/>
      <c r="K537" s="65"/>
      <c r="L537" s="65"/>
      <c r="M537" s="65"/>
      <c r="N537" s="65"/>
      <c r="O537" s="87"/>
      <c r="P537" s="87"/>
      <c r="Q537" s="87"/>
      <c r="R537" s="87"/>
      <c r="S537" s="87"/>
      <c r="T537" s="87"/>
      <c r="U537" s="87"/>
      <c r="V537" s="87"/>
      <c r="W537" s="87"/>
    </row>
    <row r="538" spans="1:23" ht="13.2" x14ac:dyDescent="0.25">
      <c r="A538" s="59">
        <v>136</v>
      </c>
      <c r="B538" s="60" t="s">
        <v>753</v>
      </c>
      <c r="C538" s="9"/>
      <c r="D538" s="9" t="s">
        <v>15</v>
      </c>
      <c r="E538" s="59" t="s">
        <v>4</v>
      </c>
      <c r="F538" s="59"/>
      <c r="G538" s="65"/>
      <c r="H538" s="65"/>
      <c r="I538" s="65"/>
      <c r="J538" s="65"/>
      <c r="K538" s="65"/>
      <c r="L538" s="65"/>
      <c r="M538" s="65"/>
      <c r="N538" s="65"/>
      <c r="O538" s="87"/>
      <c r="P538" s="87"/>
      <c r="Q538" s="87"/>
      <c r="R538" s="87"/>
      <c r="S538" s="87"/>
      <c r="T538" s="87"/>
      <c r="U538" s="87"/>
      <c r="V538" s="87"/>
      <c r="W538" s="87"/>
    </row>
    <row r="539" spans="1:23" ht="13.2" x14ac:dyDescent="0.25">
      <c r="A539" s="59">
        <v>137</v>
      </c>
      <c r="B539" s="60" t="s">
        <v>754</v>
      </c>
      <c r="C539" s="52"/>
      <c r="D539" s="52"/>
      <c r="E539" s="59" t="s">
        <v>4</v>
      </c>
      <c r="F539" s="59"/>
      <c r="G539" s="65"/>
      <c r="H539" s="65"/>
      <c r="I539" s="65"/>
      <c r="J539" s="65"/>
      <c r="K539" s="65"/>
      <c r="L539" s="65"/>
      <c r="M539" s="65"/>
      <c r="N539" s="65"/>
      <c r="O539" s="87"/>
      <c r="P539" s="87"/>
      <c r="Q539" s="87"/>
      <c r="R539" s="87"/>
      <c r="S539" s="87"/>
      <c r="T539" s="87"/>
      <c r="U539" s="87"/>
      <c r="V539" s="87"/>
      <c r="W539" s="87"/>
    </row>
    <row r="540" spans="1:23" ht="13.2" x14ac:dyDescent="0.25">
      <c r="A540" s="59">
        <v>138</v>
      </c>
      <c r="B540" s="60" t="s">
        <v>755</v>
      </c>
      <c r="C540" s="52"/>
      <c r="D540" s="52"/>
      <c r="E540" s="59" t="s">
        <v>4</v>
      </c>
      <c r="F540" s="59"/>
      <c r="G540" s="65"/>
      <c r="H540" s="65"/>
      <c r="I540" s="65"/>
      <c r="J540" s="65"/>
      <c r="K540" s="65"/>
      <c r="L540" s="65"/>
      <c r="M540" s="65"/>
      <c r="N540" s="65"/>
      <c r="O540" s="87"/>
      <c r="P540" s="87"/>
      <c r="Q540" s="87"/>
      <c r="R540" s="87"/>
      <c r="S540" s="87"/>
      <c r="T540" s="87"/>
      <c r="U540" s="87"/>
      <c r="V540" s="87"/>
      <c r="W540" s="87"/>
    </row>
    <row r="541" spans="1:23" ht="13.2" x14ac:dyDescent="0.25">
      <c r="A541" s="59">
        <v>139</v>
      </c>
      <c r="B541" s="60" t="s">
        <v>756</v>
      </c>
      <c r="C541" s="9"/>
      <c r="D541" s="9" t="s">
        <v>169</v>
      </c>
      <c r="E541" s="59" t="s">
        <v>4</v>
      </c>
      <c r="F541" s="59"/>
      <c r="G541" s="65"/>
      <c r="H541" s="65"/>
      <c r="I541" s="65"/>
      <c r="J541" s="65"/>
      <c r="K541" s="65"/>
      <c r="L541" s="65"/>
      <c r="M541" s="65"/>
      <c r="N541" s="65"/>
      <c r="O541" s="87"/>
      <c r="P541" s="87"/>
      <c r="Q541" s="87"/>
      <c r="R541" s="87"/>
      <c r="S541" s="87"/>
      <c r="T541" s="87"/>
      <c r="U541" s="87"/>
      <c r="V541" s="87"/>
      <c r="W541" s="87"/>
    </row>
    <row r="542" spans="1:23" ht="13.2" x14ac:dyDescent="0.25">
      <c r="A542" s="59">
        <v>140</v>
      </c>
      <c r="B542" s="60" t="s">
        <v>757</v>
      </c>
      <c r="C542" s="9"/>
      <c r="D542" s="9" t="s">
        <v>169</v>
      </c>
      <c r="E542" s="59" t="s">
        <v>4</v>
      </c>
      <c r="F542" s="59"/>
      <c r="G542" s="65"/>
      <c r="H542" s="65"/>
      <c r="I542" s="65"/>
      <c r="J542" s="65"/>
      <c r="K542" s="65"/>
      <c r="L542" s="65"/>
      <c r="M542" s="65"/>
      <c r="N542" s="65"/>
      <c r="O542" s="87"/>
      <c r="P542" s="87"/>
      <c r="Q542" s="87"/>
      <c r="R542" s="87"/>
      <c r="S542" s="87"/>
      <c r="T542" s="87"/>
      <c r="U542" s="87"/>
      <c r="V542" s="87"/>
      <c r="W542" s="87"/>
    </row>
    <row r="543" spans="1:23" ht="13.2" x14ac:dyDescent="0.25">
      <c r="A543" s="59">
        <v>141</v>
      </c>
      <c r="B543" s="60" t="s">
        <v>758</v>
      </c>
      <c r="C543" s="52"/>
      <c r="D543" s="52"/>
      <c r="E543" s="59" t="s">
        <v>4</v>
      </c>
      <c r="F543" s="59"/>
      <c r="G543" s="65"/>
      <c r="H543" s="65"/>
      <c r="I543" s="65"/>
      <c r="J543" s="65"/>
      <c r="K543" s="65"/>
      <c r="L543" s="65"/>
      <c r="M543" s="65"/>
      <c r="N543" s="65"/>
      <c r="O543" s="87"/>
      <c r="P543" s="87"/>
      <c r="Q543" s="87"/>
      <c r="R543" s="87"/>
      <c r="S543" s="87"/>
      <c r="T543" s="87"/>
      <c r="U543" s="87"/>
      <c r="V543" s="87"/>
      <c r="W543" s="87"/>
    </row>
    <row r="544" spans="1:23" ht="13.2" x14ac:dyDescent="0.25">
      <c r="A544" s="59">
        <v>142</v>
      </c>
      <c r="B544" s="60" t="s">
        <v>759</v>
      </c>
      <c r="C544" s="52"/>
      <c r="D544" s="52"/>
      <c r="E544" s="59" t="s">
        <v>4</v>
      </c>
      <c r="F544" s="59"/>
      <c r="G544" s="65"/>
      <c r="H544" s="65"/>
      <c r="I544" s="65"/>
      <c r="J544" s="65"/>
      <c r="K544" s="65"/>
      <c r="L544" s="65"/>
      <c r="M544" s="65"/>
      <c r="N544" s="65"/>
      <c r="O544" s="87"/>
      <c r="P544" s="87"/>
      <c r="Q544" s="87"/>
      <c r="R544" s="87"/>
      <c r="S544" s="87"/>
      <c r="T544" s="87"/>
      <c r="U544" s="87"/>
      <c r="V544" s="87"/>
      <c r="W544" s="87"/>
    </row>
    <row r="545" spans="1:23" ht="13.2" x14ac:dyDescent="0.25">
      <c r="A545" s="59">
        <v>143</v>
      </c>
      <c r="B545" s="60" t="s">
        <v>760</v>
      </c>
      <c r="C545" s="52"/>
      <c r="D545" s="52"/>
      <c r="E545" s="59" t="s">
        <v>4</v>
      </c>
      <c r="F545" s="59"/>
      <c r="G545" s="65"/>
      <c r="H545" s="65"/>
      <c r="I545" s="65"/>
      <c r="J545" s="65"/>
      <c r="K545" s="65"/>
      <c r="L545" s="65"/>
      <c r="M545" s="65"/>
      <c r="N545" s="65"/>
      <c r="O545" s="87"/>
      <c r="P545" s="87"/>
      <c r="Q545" s="87"/>
      <c r="R545" s="87"/>
      <c r="S545" s="87"/>
      <c r="T545" s="87"/>
      <c r="U545" s="87"/>
      <c r="V545" s="87"/>
      <c r="W545" s="87"/>
    </row>
    <row r="546" spans="1:23" ht="13.2" x14ac:dyDescent="0.25">
      <c r="A546" s="59">
        <v>144</v>
      </c>
      <c r="B546" s="60" t="s">
        <v>761</v>
      </c>
      <c r="C546" s="52"/>
      <c r="D546" s="52"/>
      <c r="E546" s="59" t="s">
        <v>4</v>
      </c>
      <c r="F546" s="59"/>
      <c r="G546" s="65"/>
      <c r="H546" s="65"/>
      <c r="I546" s="65"/>
      <c r="J546" s="65"/>
      <c r="K546" s="65"/>
      <c r="L546" s="65"/>
      <c r="M546" s="65"/>
      <c r="N546" s="65"/>
      <c r="O546" s="87"/>
      <c r="P546" s="87"/>
      <c r="Q546" s="87"/>
      <c r="R546" s="87"/>
      <c r="S546" s="87"/>
      <c r="T546" s="87"/>
      <c r="U546" s="87"/>
      <c r="V546" s="87"/>
      <c r="W546" s="87"/>
    </row>
    <row r="547" spans="1:23" ht="13.2" x14ac:dyDescent="0.25">
      <c r="A547" s="59">
        <v>145</v>
      </c>
      <c r="B547" s="60" t="s">
        <v>762</v>
      </c>
      <c r="C547" s="52"/>
      <c r="D547" s="52"/>
      <c r="E547" s="59" t="s">
        <v>4</v>
      </c>
      <c r="F547" s="59"/>
      <c r="G547" s="65"/>
      <c r="H547" s="65"/>
      <c r="I547" s="65"/>
      <c r="J547" s="65"/>
      <c r="K547" s="65"/>
      <c r="L547" s="65"/>
      <c r="M547" s="65"/>
      <c r="N547" s="65"/>
      <c r="O547" s="87"/>
      <c r="P547" s="87"/>
      <c r="Q547" s="87"/>
      <c r="R547" s="87"/>
      <c r="S547" s="87"/>
      <c r="T547" s="87"/>
      <c r="U547" s="87"/>
      <c r="V547" s="87"/>
      <c r="W547" s="87"/>
    </row>
    <row r="548" spans="1:23" ht="26.4" x14ac:dyDescent="0.25">
      <c r="A548" s="59">
        <v>146</v>
      </c>
      <c r="B548" s="60" t="s">
        <v>763</v>
      </c>
      <c r="C548" s="52"/>
      <c r="D548" s="52"/>
      <c r="E548" s="59" t="s">
        <v>4</v>
      </c>
      <c r="F548" s="59"/>
      <c r="G548" s="65"/>
      <c r="H548" s="65"/>
      <c r="I548" s="65"/>
      <c r="J548" s="65"/>
      <c r="K548" s="65"/>
      <c r="L548" s="65"/>
      <c r="M548" s="65"/>
      <c r="N548" s="65"/>
      <c r="O548" s="87"/>
      <c r="P548" s="87"/>
      <c r="Q548" s="87"/>
      <c r="R548" s="87"/>
      <c r="S548" s="87"/>
      <c r="T548" s="87"/>
      <c r="U548" s="87"/>
      <c r="V548" s="87"/>
      <c r="W548" s="87"/>
    </row>
    <row r="549" spans="1:23" ht="13.2" x14ac:dyDescent="0.25">
      <c r="A549" s="59">
        <v>147</v>
      </c>
      <c r="B549" s="60" t="s">
        <v>764</v>
      </c>
      <c r="C549" s="52"/>
      <c r="D549" s="52"/>
      <c r="E549" s="59" t="s">
        <v>4</v>
      </c>
      <c r="F549" s="59"/>
      <c r="G549" s="65"/>
      <c r="H549" s="65"/>
      <c r="I549" s="65"/>
      <c r="J549" s="65"/>
      <c r="K549" s="65"/>
      <c r="L549" s="65"/>
      <c r="M549" s="65"/>
      <c r="N549" s="65"/>
      <c r="O549" s="87"/>
      <c r="P549" s="87"/>
      <c r="Q549" s="87"/>
      <c r="R549" s="87"/>
      <c r="S549" s="87"/>
      <c r="T549" s="87"/>
      <c r="U549" s="87"/>
      <c r="V549" s="87"/>
      <c r="W549" s="87"/>
    </row>
    <row r="550" spans="1:23" ht="13.2" x14ac:dyDescent="0.25">
      <c r="A550" s="59">
        <v>148</v>
      </c>
      <c r="B550" s="60" t="s">
        <v>765</v>
      </c>
      <c r="C550" s="52"/>
      <c r="D550" s="52"/>
      <c r="E550" s="59" t="s">
        <v>4</v>
      </c>
      <c r="F550" s="59"/>
      <c r="G550" s="65"/>
      <c r="H550" s="65"/>
      <c r="I550" s="65"/>
      <c r="J550" s="65"/>
      <c r="K550" s="65"/>
      <c r="L550" s="65"/>
      <c r="M550" s="65"/>
      <c r="N550" s="65"/>
      <c r="O550" s="87"/>
      <c r="P550" s="87"/>
      <c r="Q550" s="87"/>
      <c r="R550" s="87"/>
      <c r="S550" s="87"/>
      <c r="T550" s="87"/>
      <c r="U550" s="87"/>
      <c r="V550" s="87"/>
      <c r="W550" s="87"/>
    </row>
    <row r="551" spans="1:23" ht="13.2" x14ac:dyDescent="0.25">
      <c r="A551" s="59">
        <v>149</v>
      </c>
      <c r="B551" s="60" t="s">
        <v>766</v>
      </c>
      <c r="C551" s="52"/>
      <c r="D551" s="52"/>
      <c r="E551" s="59" t="s">
        <v>4</v>
      </c>
      <c r="F551" s="59"/>
      <c r="G551" s="65"/>
      <c r="H551" s="65"/>
      <c r="I551" s="65"/>
      <c r="J551" s="65"/>
      <c r="K551" s="65"/>
      <c r="L551" s="65"/>
      <c r="M551" s="65"/>
      <c r="N551" s="65"/>
      <c r="O551" s="87"/>
      <c r="P551" s="87"/>
      <c r="Q551" s="87"/>
      <c r="R551" s="87"/>
      <c r="S551" s="87"/>
      <c r="T551" s="87"/>
      <c r="U551" s="87"/>
      <c r="V551" s="87"/>
      <c r="W551" s="87"/>
    </row>
    <row r="552" spans="1:23" ht="13.2" x14ac:dyDescent="0.25">
      <c r="A552" s="59">
        <v>150</v>
      </c>
      <c r="B552" s="60" t="s">
        <v>767</v>
      </c>
      <c r="C552" s="52"/>
      <c r="D552" s="52"/>
      <c r="E552" s="59" t="s">
        <v>4</v>
      </c>
      <c r="F552" s="67"/>
      <c r="G552" s="65"/>
      <c r="H552" s="65"/>
      <c r="I552" s="65"/>
      <c r="J552" s="65"/>
      <c r="K552" s="65"/>
      <c r="L552" s="65"/>
      <c r="M552" s="65"/>
      <c r="N552" s="65"/>
      <c r="O552" s="87"/>
      <c r="P552" s="87"/>
      <c r="Q552" s="87"/>
      <c r="R552" s="87"/>
      <c r="S552" s="87"/>
      <c r="T552" s="87"/>
      <c r="U552" s="87"/>
      <c r="V552" s="87"/>
      <c r="W552" s="87"/>
    </row>
    <row r="553" spans="1:23" ht="13.2" x14ac:dyDescent="0.25">
      <c r="A553" s="59">
        <v>151</v>
      </c>
      <c r="B553" s="60" t="s">
        <v>768</v>
      </c>
      <c r="C553" s="9"/>
      <c r="D553" s="9" t="s">
        <v>170</v>
      </c>
      <c r="E553" s="59" t="s">
        <v>4</v>
      </c>
      <c r="F553" s="67"/>
      <c r="G553" s="65"/>
      <c r="H553" s="65"/>
      <c r="I553" s="65"/>
      <c r="J553" s="65"/>
      <c r="K553" s="65"/>
      <c r="L553" s="65"/>
      <c r="M553" s="65"/>
      <c r="N553" s="65"/>
      <c r="O553" s="87"/>
      <c r="P553" s="87"/>
      <c r="Q553" s="87"/>
      <c r="R553" s="87"/>
      <c r="S553" s="87"/>
      <c r="T553" s="87"/>
      <c r="U553" s="87"/>
      <c r="V553" s="87"/>
      <c r="W553" s="87"/>
    </row>
    <row r="554" spans="1:23" ht="13.2" x14ac:dyDescent="0.25">
      <c r="A554" s="141">
        <v>152</v>
      </c>
      <c r="B554" s="60" t="s">
        <v>769</v>
      </c>
      <c r="C554" s="9"/>
      <c r="D554" s="9" t="s">
        <v>170</v>
      </c>
      <c r="E554" s="59" t="s">
        <v>4</v>
      </c>
      <c r="F554" s="59"/>
      <c r="G554" s="65"/>
      <c r="H554" s="65"/>
      <c r="I554" s="65"/>
      <c r="J554" s="65"/>
      <c r="K554" s="65"/>
      <c r="L554" s="65"/>
      <c r="M554" s="65"/>
      <c r="N554" s="65"/>
      <c r="O554" s="87"/>
      <c r="P554" s="87"/>
      <c r="Q554" s="87"/>
      <c r="R554" s="87"/>
      <c r="S554" s="87"/>
      <c r="T554" s="87"/>
      <c r="U554" s="87"/>
      <c r="V554" s="87"/>
      <c r="W554" s="87"/>
    </row>
    <row r="555" spans="1:23" ht="13.2" x14ac:dyDescent="0.25">
      <c r="A555" s="141">
        <v>153</v>
      </c>
      <c r="B555" s="60" t="s">
        <v>770</v>
      </c>
      <c r="C555" s="52"/>
      <c r="D555" s="52"/>
      <c r="E555" s="59" t="s">
        <v>4</v>
      </c>
      <c r="F555" s="59"/>
      <c r="G555" s="65"/>
      <c r="H555" s="65"/>
      <c r="I555" s="65"/>
      <c r="J555" s="65"/>
      <c r="K555" s="65"/>
      <c r="L555" s="65"/>
      <c r="M555" s="65"/>
      <c r="N555" s="65"/>
      <c r="O555" s="87"/>
      <c r="P555" s="87"/>
      <c r="Q555" s="87"/>
      <c r="R555" s="87"/>
      <c r="S555" s="87"/>
      <c r="T555" s="87"/>
      <c r="U555" s="87"/>
      <c r="V555" s="87"/>
      <c r="W555" s="87"/>
    </row>
    <row r="556" spans="1:23" ht="13.2" x14ac:dyDescent="0.25">
      <c r="A556" s="59">
        <v>154</v>
      </c>
      <c r="B556" s="60" t="s">
        <v>771</v>
      </c>
      <c r="C556" s="52"/>
      <c r="D556" s="52"/>
      <c r="E556" s="59" t="s">
        <v>4</v>
      </c>
      <c r="F556" s="67"/>
      <c r="G556" s="65"/>
      <c r="H556" s="65"/>
      <c r="I556" s="65"/>
      <c r="J556" s="65"/>
      <c r="K556" s="65"/>
      <c r="L556" s="65"/>
      <c r="M556" s="65"/>
      <c r="N556" s="65"/>
      <c r="O556" s="87"/>
      <c r="P556" s="87"/>
      <c r="Q556" s="87"/>
      <c r="R556" s="87"/>
      <c r="S556" s="87"/>
      <c r="T556" s="87"/>
      <c r="U556" s="87"/>
      <c r="V556" s="87"/>
      <c r="W556" s="87"/>
    </row>
    <row r="557" spans="1:23" ht="13.2" x14ac:dyDescent="0.25">
      <c r="A557" s="59">
        <v>155</v>
      </c>
      <c r="B557" s="60" t="s">
        <v>772</v>
      </c>
      <c r="C557" s="52"/>
      <c r="D557" s="52"/>
      <c r="E557" s="59" t="s">
        <v>4</v>
      </c>
      <c r="F557" s="59"/>
      <c r="G557" s="65"/>
      <c r="H557" s="65"/>
      <c r="I557" s="123"/>
      <c r="J557" s="123"/>
      <c r="K557" s="123"/>
      <c r="L557" s="123"/>
      <c r="M557" s="123"/>
      <c r="N557" s="65"/>
      <c r="O557" s="87"/>
      <c r="P557" s="87"/>
      <c r="Q557" s="87"/>
      <c r="R557" s="87"/>
      <c r="S557" s="87"/>
      <c r="T557" s="87"/>
      <c r="U557" s="87"/>
      <c r="V557" s="87"/>
      <c r="W557" s="87"/>
    </row>
    <row r="558" spans="1:23" ht="13.2" x14ac:dyDescent="0.25">
      <c r="A558" s="59">
        <v>156</v>
      </c>
      <c r="B558" s="60" t="s">
        <v>773</v>
      </c>
      <c r="C558" s="52"/>
      <c r="D558" s="52"/>
      <c r="E558" s="59" t="s">
        <v>4</v>
      </c>
      <c r="F558" s="59"/>
      <c r="G558" s="65"/>
      <c r="H558" s="65"/>
      <c r="I558" s="65"/>
      <c r="J558" s="65"/>
      <c r="K558" s="65"/>
      <c r="L558" s="65"/>
      <c r="M558" s="65"/>
      <c r="N558" s="65"/>
      <c r="O558" s="87"/>
      <c r="P558" s="87"/>
      <c r="Q558" s="87"/>
      <c r="R558" s="87"/>
      <c r="S558" s="87"/>
      <c r="T558" s="87"/>
      <c r="U558" s="87"/>
      <c r="V558" s="87"/>
      <c r="W558" s="87"/>
    </row>
    <row r="559" spans="1:23" ht="13.2" x14ac:dyDescent="0.25">
      <c r="A559" s="59">
        <v>157</v>
      </c>
      <c r="B559" s="60" t="s">
        <v>774</v>
      </c>
      <c r="C559" s="52"/>
      <c r="D559" s="52"/>
      <c r="E559" s="59" t="s">
        <v>4</v>
      </c>
      <c r="F559" s="59"/>
      <c r="G559" s="65"/>
      <c r="H559" s="65"/>
      <c r="I559" s="123"/>
      <c r="J559" s="123"/>
      <c r="K559" s="123"/>
      <c r="L559" s="123"/>
      <c r="M559" s="123"/>
      <c r="N559" s="65"/>
      <c r="O559" s="87"/>
      <c r="P559" s="87"/>
      <c r="Q559" s="87"/>
      <c r="R559" s="87"/>
      <c r="S559" s="87"/>
      <c r="T559" s="87"/>
      <c r="U559" s="87"/>
      <c r="V559" s="87"/>
      <c r="W559" s="87"/>
    </row>
    <row r="560" spans="1:23" ht="13.2" x14ac:dyDescent="0.25">
      <c r="A560" s="59">
        <v>158</v>
      </c>
      <c r="B560" s="60" t="s">
        <v>775</v>
      </c>
      <c r="C560" s="52"/>
      <c r="D560" s="52"/>
      <c r="E560" s="59" t="s">
        <v>4</v>
      </c>
      <c r="F560" s="59"/>
      <c r="G560" s="65"/>
      <c r="H560" s="65"/>
      <c r="I560" s="123"/>
      <c r="J560" s="123"/>
      <c r="K560" s="123"/>
      <c r="L560" s="123"/>
      <c r="M560" s="123"/>
      <c r="N560" s="65"/>
      <c r="O560" s="87"/>
      <c r="P560" s="87"/>
      <c r="Q560" s="87"/>
      <c r="R560" s="87"/>
      <c r="S560" s="87"/>
      <c r="T560" s="87"/>
      <c r="U560" s="87"/>
      <c r="V560" s="87"/>
      <c r="W560" s="87"/>
    </row>
    <row r="561" spans="1:23" ht="13.2" x14ac:dyDescent="0.25">
      <c r="A561" s="59">
        <v>159</v>
      </c>
      <c r="B561" s="60" t="s">
        <v>776</v>
      </c>
      <c r="C561" s="52"/>
      <c r="D561" s="52"/>
      <c r="E561" s="59" t="s">
        <v>4</v>
      </c>
      <c r="F561" s="59"/>
      <c r="G561" s="65"/>
      <c r="H561" s="65"/>
      <c r="I561" s="65"/>
      <c r="J561" s="65"/>
      <c r="K561" s="65"/>
      <c r="L561" s="65"/>
      <c r="M561" s="65"/>
      <c r="N561" s="65"/>
      <c r="O561" s="87"/>
      <c r="P561" s="87"/>
      <c r="Q561" s="87"/>
      <c r="R561" s="87"/>
      <c r="S561" s="87"/>
      <c r="T561" s="87"/>
      <c r="U561" s="87"/>
      <c r="V561" s="87"/>
      <c r="W561" s="87"/>
    </row>
    <row r="562" spans="1:23" ht="13.2" x14ac:dyDescent="0.25">
      <c r="A562" s="59">
        <v>160</v>
      </c>
      <c r="B562" s="60" t="s">
        <v>777</v>
      </c>
      <c r="C562" s="9"/>
      <c r="D562" s="9" t="s">
        <v>171</v>
      </c>
      <c r="E562" s="59" t="s">
        <v>4</v>
      </c>
      <c r="F562" s="65"/>
      <c r="G562" s="65"/>
      <c r="H562" s="65"/>
      <c r="I562" s="65"/>
      <c r="J562" s="65"/>
      <c r="K562" s="65"/>
      <c r="L562" s="65"/>
      <c r="M562" s="65"/>
      <c r="N562" s="65"/>
      <c r="O562" s="87"/>
      <c r="P562" s="87"/>
      <c r="Q562" s="87"/>
      <c r="R562" s="87"/>
      <c r="S562" s="87"/>
      <c r="T562" s="87"/>
      <c r="U562" s="87"/>
      <c r="V562" s="87"/>
      <c r="W562" s="87"/>
    </row>
    <row r="563" spans="1:23" ht="13.2" x14ac:dyDescent="0.25">
      <c r="A563" s="59">
        <v>161</v>
      </c>
      <c r="B563" s="60" t="s">
        <v>778</v>
      </c>
      <c r="C563" s="9"/>
      <c r="D563" s="9" t="s">
        <v>172</v>
      </c>
      <c r="E563" s="59" t="s">
        <v>4</v>
      </c>
      <c r="F563" s="65"/>
      <c r="G563" s="65"/>
      <c r="H563" s="65"/>
      <c r="I563" s="65"/>
      <c r="J563" s="65"/>
      <c r="K563" s="65"/>
      <c r="L563" s="65"/>
      <c r="M563" s="65"/>
      <c r="N563" s="65"/>
      <c r="O563" s="87"/>
      <c r="P563" s="87"/>
      <c r="Q563" s="87"/>
      <c r="R563" s="87"/>
      <c r="S563" s="87"/>
      <c r="T563" s="87"/>
      <c r="U563" s="87"/>
      <c r="V563" s="87"/>
      <c r="W563" s="87"/>
    </row>
    <row r="564" spans="1:23" ht="13.2" x14ac:dyDescent="0.25">
      <c r="A564" s="59">
        <v>162</v>
      </c>
      <c r="B564" s="60" t="s">
        <v>779</v>
      </c>
      <c r="C564" s="9"/>
      <c r="D564" s="9" t="s">
        <v>173</v>
      </c>
      <c r="E564" s="59" t="s">
        <v>4</v>
      </c>
      <c r="F564" s="65"/>
      <c r="G564" s="65"/>
      <c r="H564" s="65"/>
      <c r="I564" s="65"/>
      <c r="J564" s="59"/>
      <c r="K564" s="59"/>
      <c r="L564" s="59"/>
      <c r="M564" s="59"/>
      <c r="N564" s="65"/>
      <c r="O564" s="87"/>
      <c r="P564" s="87"/>
      <c r="Q564" s="87"/>
      <c r="R564" s="87"/>
      <c r="S564" s="87"/>
      <c r="T564" s="87"/>
      <c r="U564" s="87"/>
      <c r="V564" s="87"/>
      <c r="W564" s="87"/>
    </row>
    <row r="565" spans="1:23" ht="13.2" x14ac:dyDescent="0.25">
      <c r="A565" s="61">
        <v>163</v>
      </c>
      <c r="B565" s="60" t="s">
        <v>780</v>
      </c>
      <c r="C565" s="9"/>
      <c r="D565" s="9" t="s">
        <v>174</v>
      </c>
      <c r="E565" s="59" t="s">
        <v>4</v>
      </c>
      <c r="F565" s="64"/>
      <c r="G565" s="64"/>
      <c r="H565" s="64"/>
      <c r="I565" s="64"/>
      <c r="J565" s="64"/>
      <c r="K565" s="64"/>
      <c r="L565" s="64"/>
      <c r="M565" s="64"/>
      <c r="N565" s="64"/>
      <c r="O565" s="87"/>
      <c r="P565" s="87"/>
      <c r="Q565" s="87"/>
      <c r="R565" s="87"/>
      <c r="S565" s="87"/>
      <c r="T565" s="87"/>
      <c r="U565" s="87"/>
      <c r="V565" s="87"/>
      <c r="W565" s="87"/>
    </row>
    <row r="566" spans="1:23" ht="13.2" x14ac:dyDescent="0.25">
      <c r="A566" s="61">
        <v>164</v>
      </c>
      <c r="B566" s="60" t="s">
        <v>781</v>
      </c>
      <c r="C566" s="9"/>
      <c r="D566" s="9" t="s">
        <v>174</v>
      </c>
      <c r="E566" s="59" t="s">
        <v>4</v>
      </c>
      <c r="F566" s="64"/>
      <c r="G566" s="64"/>
      <c r="H566" s="64"/>
      <c r="I566" s="64"/>
      <c r="J566" s="64"/>
      <c r="K566" s="64"/>
      <c r="L566" s="64"/>
      <c r="M566" s="64"/>
      <c r="N566" s="64"/>
      <c r="O566" s="87"/>
      <c r="P566" s="87"/>
      <c r="Q566" s="87"/>
      <c r="R566" s="87"/>
      <c r="S566" s="87"/>
      <c r="T566" s="87"/>
      <c r="U566" s="87"/>
      <c r="V566" s="87"/>
      <c r="W566" s="87"/>
    </row>
    <row r="567" spans="1:23" ht="13.2" x14ac:dyDescent="0.25">
      <c r="A567" s="61">
        <v>165</v>
      </c>
      <c r="B567" s="60" t="s">
        <v>782</v>
      </c>
      <c r="C567" s="9"/>
      <c r="D567" s="9" t="s">
        <v>174</v>
      </c>
      <c r="E567" s="59" t="s">
        <v>4</v>
      </c>
      <c r="F567" s="64"/>
      <c r="G567" s="64"/>
      <c r="H567" s="64"/>
      <c r="I567" s="64"/>
      <c r="J567" s="64"/>
      <c r="K567" s="64"/>
      <c r="L567" s="64"/>
      <c r="M567" s="64"/>
      <c r="N567" s="64"/>
      <c r="O567" s="87"/>
      <c r="P567" s="87"/>
      <c r="Q567" s="87"/>
      <c r="R567" s="87"/>
      <c r="S567" s="87"/>
      <c r="T567" s="87"/>
      <c r="U567" s="87"/>
      <c r="V567" s="87"/>
      <c r="W567" s="87"/>
    </row>
    <row r="568" spans="1:23" ht="13.2" x14ac:dyDescent="0.25">
      <c r="A568" s="59">
        <v>166</v>
      </c>
      <c r="B568" s="60" t="s">
        <v>783</v>
      </c>
      <c r="C568" s="9"/>
      <c r="D568" s="9" t="s">
        <v>175</v>
      </c>
      <c r="E568" s="59" t="s">
        <v>4</v>
      </c>
      <c r="F568" s="65"/>
      <c r="G568" s="65"/>
      <c r="H568" s="65"/>
      <c r="I568" s="59"/>
      <c r="J568" s="59"/>
      <c r="K568" s="59"/>
      <c r="L568" s="59"/>
      <c r="M568" s="59"/>
      <c r="N568" s="61"/>
      <c r="O568" s="87"/>
      <c r="P568" s="87"/>
      <c r="Q568" s="87"/>
      <c r="R568" s="87"/>
      <c r="S568" s="87"/>
      <c r="T568" s="87"/>
      <c r="U568" s="87"/>
      <c r="V568" s="87"/>
      <c r="W568" s="87"/>
    </row>
    <row r="569" spans="1:23" ht="13.2" x14ac:dyDescent="0.25">
      <c r="A569" s="59">
        <v>167</v>
      </c>
      <c r="B569" s="60" t="s">
        <v>784</v>
      </c>
      <c r="C569" s="9"/>
      <c r="D569" s="9" t="s">
        <v>175</v>
      </c>
      <c r="E569" s="59" t="s">
        <v>4</v>
      </c>
      <c r="F569" s="59"/>
      <c r="G569" s="65"/>
      <c r="H569" s="65"/>
      <c r="I569" s="65"/>
      <c r="J569" s="65"/>
      <c r="K569" s="65"/>
      <c r="L569" s="65"/>
      <c r="M569" s="65"/>
      <c r="N569" s="65"/>
      <c r="O569" s="87"/>
      <c r="P569" s="87"/>
      <c r="Q569" s="87"/>
      <c r="R569" s="87"/>
      <c r="S569" s="87"/>
      <c r="T569" s="87"/>
      <c r="U569" s="87"/>
      <c r="V569" s="87"/>
      <c r="W569" s="87"/>
    </row>
    <row r="570" spans="1:23" ht="13.2" x14ac:dyDescent="0.25">
      <c r="A570" s="59">
        <v>168</v>
      </c>
      <c r="B570" s="60" t="s">
        <v>785</v>
      </c>
      <c r="C570" s="53"/>
      <c r="D570" s="53" t="s">
        <v>176</v>
      </c>
      <c r="E570" s="59" t="s">
        <v>4</v>
      </c>
      <c r="F570" s="123"/>
      <c r="G570" s="123"/>
      <c r="H570" s="123"/>
      <c r="I570" s="67"/>
      <c r="J570" s="67"/>
      <c r="K570" s="67"/>
      <c r="L570" s="67"/>
      <c r="M570" s="123"/>
      <c r="N570" s="123"/>
      <c r="O570" s="87"/>
      <c r="P570" s="87"/>
      <c r="Q570" s="87"/>
      <c r="R570" s="87"/>
      <c r="S570" s="87"/>
      <c r="T570" s="87"/>
      <c r="U570" s="87"/>
      <c r="V570" s="87"/>
      <c r="W570" s="87"/>
    </row>
    <row r="571" spans="1:23" ht="13.2" x14ac:dyDescent="0.25">
      <c r="A571" s="59">
        <v>169</v>
      </c>
      <c r="B571" s="60" t="s">
        <v>786</v>
      </c>
      <c r="C571" s="54"/>
      <c r="D571" s="54" t="s">
        <v>176</v>
      </c>
      <c r="E571" s="59" t="s">
        <v>4</v>
      </c>
      <c r="F571" s="123"/>
      <c r="G571" s="123"/>
      <c r="H571" s="67"/>
      <c r="I571" s="67"/>
      <c r="J571" s="67"/>
      <c r="K571" s="67"/>
      <c r="L571" s="67"/>
      <c r="M571" s="123"/>
      <c r="N571" s="123"/>
      <c r="O571" s="87"/>
      <c r="P571" s="87"/>
      <c r="Q571" s="87"/>
      <c r="R571" s="87"/>
      <c r="S571" s="87"/>
      <c r="T571" s="87"/>
      <c r="U571" s="87"/>
      <c r="V571" s="87"/>
      <c r="W571" s="87"/>
    </row>
    <row r="572" spans="1:23" ht="13.2" x14ac:dyDescent="0.25">
      <c r="A572" s="59">
        <v>170</v>
      </c>
      <c r="B572" s="60" t="s">
        <v>787</v>
      </c>
      <c r="C572" s="54"/>
      <c r="D572" s="54" t="s">
        <v>176</v>
      </c>
      <c r="E572" s="59" t="s">
        <v>4</v>
      </c>
      <c r="F572" s="123"/>
      <c r="G572" s="123"/>
      <c r="H572" s="67"/>
      <c r="I572" s="67"/>
      <c r="J572" s="67"/>
      <c r="K572" s="67"/>
      <c r="L572" s="67"/>
      <c r="M572" s="123"/>
      <c r="N572" s="123"/>
      <c r="O572" s="87"/>
      <c r="P572" s="87"/>
      <c r="Q572" s="87"/>
      <c r="R572" s="87"/>
      <c r="S572" s="87"/>
      <c r="T572" s="87"/>
      <c r="U572" s="87"/>
      <c r="V572" s="87"/>
      <c r="W572" s="87"/>
    </row>
    <row r="573" spans="1:23" ht="13.2" x14ac:dyDescent="0.25">
      <c r="A573" s="59">
        <v>171</v>
      </c>
      <c r="B573" s="60" t="s">
        <v>788</v>
      </c>
      <c r="C573" s="54"/>
      <c r="D573" s="54" t="s">
        <v>176</v>
      </c>
      <c r="E573" s="59" t="s">
        <v>4</v>
      </c>
      <c r="F573" s="123"/>
      <c r="G573" s="123"/>
      <c r="H573" s="123"/>
      <c r="I573" s="123"/>
      <c r="J573" s="123"/>
      <c r="K573" s="123"/>
      <c r="L573" s="123"/>
      <c r="M573" s="123"/>
      <c r="N573" s="123"/>
      <c r="O573" s="87"/>
      <c r="P573" s="87"/>
      <c r="Q573" s="87"/>
      <c r="R573" s="87"/>
      <c r="S573" s="87"/>
      <c r="T573" s="87"/>
      <c r="U573" s="87"/>
      <c r="V573" s="87"/>
      <c r="W573" s="87"/>
    </row>
    <row r="574" spans="1:23" ht="13.2" x14ac:dyDescent="0.25">
      <c r="A574" s="59">
        <v>172</v>
      </c>
      <c r="B574" s="60" t="s">
        <v>789</v>
      </c>
      <c r="C574" s="54"/>
      <c r="D574" s="54" t="s">
        <v>176</v>
      </c>
      <c r="E574" s="59" t="s">
        <v>4</v>
      </c>
      <c r="F574" s="123"/>
      <c r="G574" s="123"/>
      <c r="H574" s="123"/>
      <c r="I574" s="123"/>
      <c r="J574" s="123"/>
      <c r="K574" s="123"/>
      <c r="L574" s="123"/>
      <c r="M574" s="123"/>
      <c r="N574" s="123"/>
      <c r="O574" s="87"/>
      <c r="P574" s="87"/>
      <c r="Q574" s="87"/>
      <c r="R574" s="87"/>
      <c r="S574" s="87"/>
      <c r="T574" s="87"/>
      <c r="U574" s="87"/>
      <c r="V574" s="87"/>
      <c r="W574" s="87"/>
    </row>
    <row r="575" spans="1:23" ht="13.2" x14ac:dyDescent="0.25">
      <c r="A575" s="59">
        <v>173</v>
      </c>
      <c r="B575" s="60" t="s">
        <v>790</v>
      </c>
      <c r="C575" s="54"/>
      <c r="D575" s="54" t="s">
        <v>176</v>
      </c>
      <c r="E575" s="59" t="s">
        <v>4</v>
      </c>
      <c r="F575" s="123"/>
      <c r="G575" s="123"/>
      <c r="H575" s="123"/>
      <c r="I575" s="123"/>
      <c r="J575" s="123"/>
      <c r="K575" s="123"/>
      <c r="L575" s="123"/>
      <c r="M575" s="123"/>
      <c r="N575" s="123"/>
      <c r="O575" s="87"/>
      <c r="P575" s="87"/>
      <c r="Q575" s="87"/>
      <c r="R575" s="87"/>
      <c r="S575" s="87"/>
      <c r="T575" s="87"/>
      <c r="U575" s="87"/>
      <c r="V575" s="87"/>
      <c r="W575" s="87"/>
    </row>
    <row r="576" spans="1:23" ht="13.2" x14ac:dyDescent="0.25">
      <c r="A576" s="59">
        <v>174</v>
      </c>
      <c r="B576" s="60" t="s">
        <v>791</v>
      </c>
      <c r="C576" s="54"/>
      <c r="D576" s="54" t="s">
        <v>176</v>
      </c>
      <c r="E576" s="59" t="s">
        <v>4</v>
      </c>
      <c r="F576" s="123"/>
      <c r="G576" s="123"/>
      <c r="H576" s="123"/>
      <c r="I576" s="123"/>
      <c r="J576" s="123"/>
      <c r="K576" s="123"/>
      <c r="L576" s="123"/>
      <c r="M576" s="123"/>
      <c r="N576" s="123"/>
      <c r="O576" s="87"/>
      <c r="P576" s="87"/>
      <c r="Q576" s="87"/>
      <c r="R576" s="87"/>
      <c r="S576" s="87"/>
      <c r="T576" s="87"/>
      <c r="U576" s="87"/>
      <c r="V576" s="87"/>
      <c r="W576" s="87"/>
    </row>
    <row r="577" spans="1:23" ht="13.2" x14ac:dyDescent="0.25">
      <c r="A577" s="59">
        <v>175</v>
      </c>
      <c r="B577" s="60" t="s">
        <v>792</v>
      </c>
      <c r="C577" s="54"/>
      <c r="D577" s="54" t="s">
        <v>176</v>
      </c>
      <c r="E577" s="59" t="s">
        <v>4</v>
      </c>
      <c r="F577" s="123"/>
      <c r="G577" s="123"/>
      <c r="H577" s="123"/>
      <c r="I577" s="123"/>
      <c r="J577" s="123"/>
      <c r="K577" s="123"/>
      <c r="L577" s="123"/>
      <c r="M577" s="123"/>
      <c r="N577" s="123"/>
      <c r="O577" s="87"/>
      <c r="P577" s="87"/>
      <c r="Q577" s="87"/>
      <c r="R577" s="87"/>
      <c r="S577" s="87"/>
      <c r="T577" s="87"/>
      <c r="U577" s="87"/>
      <c r="V577" s="87"/>
      <c r="W577" s="87"/>
    </row>
    <row r="578" spans="1:23" ht="13.2" x14ac:dyDescent="0.25">
      <c r="A578" s="59">
        <v>176</v>
      </c>
      <c r="B578" s="60" t="s">
        <v>793</v>
      </c>
      <c r="C578" s="54"/>
      <c r="D578" s="54" t="s">
        <v>176</v>
      </c>
      <c r="E578" s="59" t="s">
        <v>4</v>
      </c>
      <c r="F578" s="123"/>
      <c r="G578" s="123"/>
      <c r="H578" s="67"/>
      <c r="I578" s="67"/>
      <c r="J578" s="67"/>
      <c r="K578" s="67"/>
      <c r="L578" s="67"/>
      <c r="M578" s="123"/>
      <c r="N578" s="123"/>
      <c r="O578" s="87"/>
      <c r="P578" s="87"/>
      <c r="Q578" s="87"/>
      <c r="R578" s="87"/>
      <c r="S578" s="87"/>
      <c r="T578" s="87"/>
      <c r="U578" s="87"/>
      <c r="V578" s="87"/>
      <c r="W578" s="87"/>
    </row>
    <row r="579" spans="1:23" ht="13.2" x14ac:dyDescent="0.25">
      <c r="A579" s="61">
        <v>177</v>
      </c>
      <c r="B579" s="60" t="s">
        <v>794</v>
      </c>
      <c r="C579" s="9"/>
      <c r="D579" s="9" t="s">
        <v>177</v>
      </c>
      <c r="E579" s="59" t="s">
        <v>4</v>
      </c>
      <c r="F579" s="64"/>
      <c r="G579" s="64"/>
      <c r="H579" s="64"/>
      <c r="I579" s="64"/>
      <c r="J579" s="64"/>
      <c r="K579" s="64"/>
      <c r="L579" s="64"/>
      <c r="M579" s="64"/>
      <c r="N579" s="64"/>
      <c r="O579" s="87"/>
      <c r="P579" s="87"/>
      <c r="Q579" s="87"/>
      <c r="R579" s="87"/>
      <c r="S579" s="87"/>
      <c r="T579" s="87"/>
      <c r="U579" s="87"/>
      <c r="V579" s="87"/>
      <c r="W579" s="87"/>
    </row>
    <row r="580" spans="1:23" ht="13.2" x14ac:dyDescent="0.25">
      <c r="A580" s="61">
        <v>178</v>
      </c>
      <c r="B580" s="60" t="s">
        <v>795</v>
      </c>
      <c r="C580" s="9"/>
      <c r="D580" s="9" t="s">
        <v>177</v>
      </c>
      <c r="E580" s="59" t="s">
        <v>4</v>
      </c>
      <c r="F580" s="64"/>
      <c r="G580" s="64"/>
      <c r="H580" s="64"/>
      <c r="I580" s="64"/>
      <c r="J580" s="64"/>
      <c r="K580" s="64"/>
      <c r="L580" s="64"/>
      <c r="M580" s="64"/>
      <c r="N580" s="64"/>
      <c r="O580" s="87"/>
      <c r="P580" s="87"/>
      <c r="Q580" s="87"/>
      <c r="R580" s="87"/>
      <c r="S580" s="87"/>
      <c r="T580" s="87"/>
      <c r="U580" s="87"/>
      <c r="V580" s="87"/>
      <c r="W580" s="87"/>
    </row>
    <row r="581" spans="1:23" ht="13.2" x14ac:dyDescent="0.25">
      <c r="A581" s="61">
        <v>179</v>
      </c>
      <c r="B581" s="60" t="s">
        <v>796</v>
      </c>
      <c r="C581" s="9"/>
      <c r="D581" s="9" t="s">
        <v>177</v>
      </c>
      <c r="E581" s="59" t="s">
        <v>4</v>
      </c>
      <c r="F581" s="64"/>
      <c r="G581" s="64"/>
      <c r="H581" s="64"/>
      <c r="I581" s="64"/>
      <c r="J581" s="64"/>
      <c r="K581" s="64"/>
      <c r="L581" s="64"/>
      <c r="M581" s="64"/>
      <c r="N581" s="64"/>
      <c r="O581" s="87"/>
      <c r="P581" s="87"/>
      <c r="Q581" s="87"/>
      <c r="R581" s="87"/>
      <c r="S581" s="87"/>
      <c r="T581" s="87"/>
      <c r="U581" s="87"/>
      <c r="V581" s="87"/>
      <c r="W581" s="87"/>
    </row>
    <row r="582" spans="1:23" ht="13.2" x14ac:dyDescent="0.25">
      <c r="A582" s="126"/>
      <c r="B582" s="127"/>
      <c r="C582" s="56"/>
      <c r="D582" s="56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</row>
    <row r="583" spans="1:23" ht="13.2" x14ac:dyDescent="0.25">
      <c r="A583" s="86" t="s">
        <v>0</v>
      </c>
      <c r="B583" s="58" t="s">
        <v>1</v>
      </c>
      <c r="C583" s="44" t="s">
        <v>2</v>
      </c>
      <c r="D583" s="44" t="s">
        <v>3</v>
      </c>
      <c r="E583" s="57" t="s">
        <v>195</v>
      </c>
      <c r="F583" s="57" t="s">
        <v>9</v>
      </c>
      <c r="G583" s="143" t="s">
        <v>14</v>
      </c>
      <c r="H583" s="144" t="s">
        <v>17</v>
      </c>
      <c r="I583" s="144" t="s">
        <v>20</v>
      </c>
      <c r="J583" s="144" t="s">
        <v>23</v>
      </c>
      <c r="K583" s="144" t="s">
        <v>26</v>
      </c>
      <c r="L583" s="144" t="s">
        <v>29</v>
      </c>
      <c r="M583" s="144" t="s">
        <v>33</v>
      </c>
      <c r="N583" s="144" t="s">
        <v>37</v>
      </c>
      <c r="O583" s="87"/>
      <c r="P583" s="87"/>
      <c r="Q583" s="87"/>
      <c r="R583" s="87"/>
      <c r="S583" s="87"/>
      <c r="T583" s="87"/>
      <c r="U583" s="87"/>
      <c r="V583" s="87"/>
      <c r="W583" s="87"/>
    </row>
    <row r="584" spans="1:23" ht="13.2" x14ac:dyDescent="0.25">
      <c r="A584" s="59">
        <v>180</v>
      </c>
      <c r="B584" s="60" t="s">
        <v>797</v>
      </c>
      <c r="C584" s="9"/>
      <c r="D584" s="9" t="s">
        <v>177</v>
      </c>
      <c r="E584" s="59" t="s">
        <v>19</v>
      </c>
      <c r="F584" s="59"/>
      <c r="G584" s="65"/>
      <c r="H584" s="65"/>
      <c r="I584" s="65"/>
      <c r="J584" s="65"/>
      <c r="K584" s="65"/>
      <c r="L584" s="65"/>
      <c r="M584" s="65"/>
      <c r="N584" s="65"/>
      <c r="O584" s="87"/>
      <c r="P584" s="87"/>
      <c r="Q584" s="87"/>
      <c r="R584" s="87"/>
      <c r="S584" s="87"/>
      <c r="T584" s="87"/>
      <c r="U584" s="87"/>
      <c r="V584" s="87"/>
      <c r="W584" s="87"/>
    </row>
    <row r="585" spans="1:23" ht="13.2" x14ac:dyDescent="0.25">
      <c r="A585" s="59">
        <v>181</v>
      </c>
      <c r="B585" s="60" t="s">
        <v>798</v>
      </c>
      <c r="C585" s="54"/>
      <c r="D585" s="54" t="s">
        <v>178</v>
      </c>
      <c r="E585" s="59" t="s">
        <v>19</v>
      </c>
      <c r="F585" s="59"/>
      <c r="G585" s="123"/>
      <c r="H585" s="145"/>
      <c r="I585" s="123"/>
      <c r="J585" s="123"/>
      <c r="K585" s="123"/>
      <c r="L585" s="123"/>
      <c r="M585" s="123"/>
      <c r="N585" s="123"/>
      <c r="O585" s="87"/>
      <c r="P585" s="87"/>
      <c r="Q585" s="87"/>
      <c r="R585" s="87"/>
      <c r="S585" s="87"/>
      <c r="T585" s="87"/>
      <c r="U585" s="87"/>
      <c r="V585" s="87"/>
      <c r="W585" s="87"/>
    </row>
    <row r="586" spans="1:23" ht="13.2" x14ac:dyDescent="0.25">
      <c r="A586" s="59">
        <v>182</v>
      </c>
      <c r="B586" s="60" t="s">
        <v>799</v>
      </c>
      <c r="C586" s="16"/>
      <c r="D586" s="16" t="s">
        <v>178</v>
      </c>
      <c r="E586" s="59" t="s">
        <v>19</v>
      </c>
      <c r="F586" s="123"/>
      <c r="G586" s="65"/>
      <c r="H586" s="65"/>
      <c r="I586" s="59"/>
      <c r="J586" s="59"/>
      <c r="K586" s="59"/>
      <c r="L586" s="65"/>
      <c r="M586" s="65"/>
      <c r="N586" s="65"/>
      <c r="O586" s="87"/>
      <c r="P586" s="87"/>
      <c r="Q586" s="87"/>
      <c r="R586" s="87"/>
      <c r="S586" s="87"/>
      <c r="T586" s="87"/>
      <c r="U586" s="87"/>
      <c r="V586" s="87"/>
      <c r="W586" s="87"/>
    </row>
    <row r="587" spans="1:23" ht="13.2" x14ac:dyDescent="0.25">
      <c r="A587" s="59">
        <v>183</v>
      </c>
      <c r="B587" s="60" t="s">
        <v>800</v>
      </c>
      <c r="C587" s="16"/>
      <c r="D587" s="16" t="s">
        <v>178</v>
      </c>
      <c r="E587" s="59" t="s">
        <v>19</v>
      </c>
      <c r="F587" s="123"/>
      <c r="G587" s="65"/>
      <c r="H587" s="123"/>
      <c r="I587" s="67"/>
      <c r="J587" s="67"/>
      <c r="K587" s="67"/>
      <c r="L587" s="123"/>
      <c r="M587" s="123"/>
      <c r="N587" s="65"/>
      <c r="O587" s="87"/>
      <c r="P587" s="87"/>
      <c r="Q587" s="87"/>
      <c r="R587" s="87"/>
      <c r="S587" s="87"/>
      <c r="T587" s="87"/>
      <c r="U587" s="87"/>
      <c r="V587" s="87"/>
      <c r="W587" s="87"/>
    </row>
    <row r="588" spans="1:23" ht="13.2" x14ac:dyDescent="0.25">
      <c r="A588" s="59">
        <v>184</v>
      </c>
      <c r="B588" s="60" t="s">
        <v>801</v>
      </c>
      <c r="C588" s="16"/>
      <c r="D588" s="16" t="s">
        <v>178</v>
      </c>
      <c r="E588" s="59" t="s">
        <v>19</v>
      </c>
      <c r="F588" s="123"/>
      <c r="G588" s="65"/>
      <c r="H588" s="123"/>
      <c r="I588" s="123"/>
      <c r="J588" s="123"/>
      <c r="K588" s="123"/>
      <c r="L588" s="123"/>
      <c r="M588" s="123"/>
      <c r="N588" s="65"/>
      <c r="O588" s="87"/>
      <c r="P588" s="87"/>
      <c r="Q588" s="87"/>
      <c r="R588" s="87"/>
      <c r="S588" s="87"/>
      <c r="T588" s="87"/>
      <c r="U588" s="87"/>
      <c r="V588" s="87"/>
      <c r="W588" s="87"/>
    </row>
    <row r="589" spans="1:23" ht="13.2" x14ac:dyDescent="0.25">
      <c r="A589" s="59">
        <v>185</v>
      </c>
      <c r="B589" s="60" t="s">
        <v>802</v>
      </c>
      <c r="C589" s="16"/>
      <c r="D589" s="16" t="s">
        <v>178</v>
      </c>
      <c r="E589" s="59" t="s">
        <v>19</v>
      </c>
      <c r="F589" s="123"/>
      <c r="G589" s="65"/>
      <c r="H589" s="123"/>
      <c r="I589" s="123"/>
      <c r="J589" s="123"/>
      <c r="K589" s="123"/>
      <c r="L589" s="123"/>
      <c r="M589" s="123"/>
      <c r="N589" s="65"/>
      <c r="O589" s="87"/>
      <c r="P589" s="87"/>
      <c r="Q589" s="87"/>
      <c r="R589" s="87"/>
      <c r="S589" s="87"/>
      <c r="T589" s="87"/>
      <c r="U589" s="87"/>
      <c r="V589" s="87"/>
      <c r="W589" s="87"/>
    </row>
    <row r="590" spans="1:23" ht="13.2" x14ac:dyDescent="0.25">
      <c r="A590" s="59">
        <v>186</v>
      </c>
      <c r="B590" s="60" t="s">
        <v>803</v>
      </c>
      <c r="C590" s="16"/>
      <c r="D590" s="16" t="s">
        <v>178</v>
      </c>
      <c r="E590" s="59" t="s">
        <v>19</v>
      </c>
      <c r="F590" s="123"/>
      <c r="G590" s="65"/>
      <c r="H590" s="123"/>
      <c r="I590" s="123"/>
      <c r="J590" s="123"/>
      <c r="K590" s="123"/>
      <c r="L590" s="123"/>
      <c r="M590" s="123"/>
      <c r="N590" s="67"/>
      <c r="O590" s="87"/>
      <c r="P590" s="87"/>
      <c r="Q590" s="87"/>
      <c r="R590" s="87"/>
      <c r="S590" s="87"/>
      <c r="T590" s="87"/>
      <c r="U590" s="87"/>
      <c r="V590" s="87"/>
      <c r="W590" s="87"/>
    </row>
    <row r="591" spans="1:23" ht="13.2" x14ac:dyDescent="0.25">
      <c r="A591" s="59">
        <v>187</v>
      </c>
      <c r="B591" s="60" t="s">
        <v>804</v>
      </c>
      <c r="C591" s="16"/>
      <c r="D591" s="16" t="s">
        <v>178</v>
      </c>
      <c r="E591" s="59" t="s">
        <v>19</v>
      </c>
      <c r="F591" s="59"/>
      <c r="G591" s="65"/>
      <c r="H591" s="123"/>
      <c r="I591" s="123"/>
      <c r="J591" s="123"/>
      <c r="K591" s="123"/>
      <c r="L591" s="123"/>
      <c r="M591" s="123"/>
      <c r="N591" s="65"/>
      <c r="O591" s="87"/>
      <c r="P591" s="87"/>
      <c r="Q591" s="87"/>
      <c r="R591" s="87"/>
      <c r="S591" s="87"/>
      <c r="T591" s="87"/>
      <c r="U591" s="87"/>
      <c r="V591" s="87"/>
      <c r="W591" s="87"/>
    </row>
    <row r="592" spans="1:23" ht="13.2" x14ac:dyDescent="0.25">
      <c r="A592" s="59">
        <v>188</v>
      </c>
      <c r="B592" s="60" t="s">
        <v>805</v>
      </c>
      <c r="C592" s="16"/>
      <c r="D592" s="16" t="s">
        <v>178</v>
      </c>
      <c r="E592" s="59" t="s">
        <v>19</v>
      </c>
      <c r="F592" s="59"/>
      <c r="G592" s="65"/>
      <c r="H592" s="123"/>
      <c r="I592" s="123"/>
      <c r="J592" s="123"/>
      <c r="K592" s="123"/>
      <c r="L592" s="123"/>
      <c r="M592" s="123"/>
      <c r="N592" s="65"/>
      <c r="O592" s="87"/>
      <c r="P592" s="87"/>
      <c r="Q592" s="87"/>
      <c r="R592" s="87"/>
      <c r="S592" s="87"/>
      <c r="T592" s="87"/>
      <c r="U592" s="87"/>
      <c r="V592" s="87"/>
      <c r="W592" s="87"/>
    </row>
    <row r="593" spans="1:23" ht="13.2" x14ac:dyDescent="0.25">
      <c r="A593" s="59">
        <v>189</v>
      </c>
      <c r="B593" s="60" t="s">
        <v>806</v>
      </c>
      <c r="C593" s="16"/>
      <c r="D593" s="16" t="s">
        <v>178</v>
      </c>
      <c r="E593" s="59" t="s">
        <v>19</v>
      </c>
      <c r="F593" s="67"/>
      <c r="G593" s="65"/>
      <c r="H593" s="123"/>
      <c r="I593" s="123"/>
      <c r="J593" s="123"/>
      <c r="K593" s="123"/>
      <c r="L593" s="123"/>
      <c r="M593" s="123"/>
      <c r="N593" s="65"/>
      <c r="O593" s="87"/>
      <c r="P593" s="87"/>
      <c r="Q593" s="87"/>
      <c r="R593" s="87"/>
      <c r="S593" s="87"/>
      <c r="T593" s="87"/>
      <c r="U593" s="87"/>
      <c r="V593" s="87"/>
      <c r="W593" s="87"/>
    </row>
    <row r="594" spans="1:23" ht="13.2" x14ac:dyDescent="0.25">
      <c r="A594" s="59">
        <v>190</v>
      </c>
      <c r="B594" s="60" t="s">
        <v>807</v>
      </c>
      <c r="C594" s="9"/>
      <c r="D594" s="9" t="s">
        <v>178</v>
      </c>
      <c r="E594" s="59" t="s">
        <v>19</v>
      </c>
      <c r="F594" s="67"/>
      <c r="G594" s="65"/>
      <c r="H594" s="123"/>
      <c r="I594" s="123"/>
      <c r="J594" s="123"/>
      <c r="K594" s="123"/>
      <c r="L594" s="123"/>
      <c r="M594" s="123"/>
      <c r="N594" s="65"/>
      <c r="O594" s="87"/>
      <c r="P594" s="87"/>
      <c r="Q594" s="87"/>
      <c r="R594" s="87"/>
      <c r="S594" s="87"/>
      <c r="T594" s="87"/>
      <c r="U594" s="87"/>
      <c r="V594" s="87"/>
      <c r="W594" s="87"/>
    </row>
    <row r="595" spans="1:23" ht="13.2" x14ac:dyDescent="0.25">
      <c r="A595" s="59">
        <v>191</v>
      </c>
      <c r="B595" s="60" t="s">
        <v>808</v>
      </c>
      <c r="C595" s="16"/>
      <c r="D595" s="16" t="s">
        <v>178</v>
      </c>
      <c r="E595" s="59" t="s">
        <v>19</v>
      </c>
      <c r="F595" s="67"/>
      <c r="G595" s="65"/>
      <c r="H595" s="123"/>
      <c r="I595" s="123"/>
      <c r="J595" s="123"/>
      <c r="K595" s="123"/>
      <c r="L595" s="123"/>
      <c r="M595" s="123"/>
      <c r="N595" s="65"/>
      <c r="O595" s="87"/>
      <c r="P595" s="87"/>
      <c r="Q595" s="87"/>
      <c r="R595" s="87"/>
      <c r="S595" s="87"/>
      <c r="T595" s="87"/>
      <c r="U595" s="87"/>
      <c r="V595" s="87"/>
      <c r="W595" s="87"/>
    </row>
    <row r="596" spans="1:23" ht="13.2" x14ac:dyDescent="0.25">
      <c r="A596" s="59">
        <v>192</v>
      </c>
      <c r="B596" s="60" t="s">
        <v>809</v>
      </c>
      <c r="C596" s="16"/>
      <c r="D596" s="16" t="s">
        <v>178</v>
      </c>
      <c r="E596" s="59" t="s">
        <v>19</v>
      </c>
      <c r="F596" s="123"/>
      <c r="G596" s="65"/>
      <c r="H596" s="65"/>
      <c r="I596" s="65"/>
      <c r="J596" s="65"/>
      <c r="K596" s="65"/>
      <c r="L596" s="65"/>
      <c r="M596" s="65"/>
      <c r="N596" s="65"/>
      <c r="O596" s="87"/>
      <c r="P596" s="87"/>
      <c r="Q596" s="87"/>
      <c r="R596" s="87"/>
      <c r="S596" s="87"/>
      <c r="T596" s="87"/>
      <c r="U596" s="87"/>
      <c r="V596" s="87"/>
      <c r="W596" s="87"/>
    </row>
    <row r="597" spans="1:23" ht="13.2" x14ac:dyDescent="0.25">
      <c r="A597" s="59">
        <v>193</v>
      </c>
      <c r="B597" s="60" t="s">
        <v>810</v>
      </c>
      <c r="C597" s="16"/>
      <c r="D597" s="16" t="s">
        <v>178</v>
      </c>
      <c r="E597" s="59" t="s">
        <v>19</v>
      </c>
      <c r="F597" s="123"/>
      <c r="G597" s="65"/>
      <c r="H597" s="123"/>
      <c r="I597" s="123"/>
      <c r="J597" s="67"/>
      <c r="K597" s="123"/>
      <c r="L597" s="67"/>
      <c r="M597" s="123"/>
      <c r="N597" s="65"/>
      <c r="O597" s="87"/>
      <c r="P597" s="87"/>
      <c r="Q597" s="87"/>
      <c r="R597" s="87"/>
      <c r="S597" s="87"/>
      <c r="T597" s="87"/>
      <c r="U597" s="87"/>
      <c r="V597" s="87"/>
      <c r="W597" s="87"/>
    </row>
    <row r="598" spans="1:23" ht="13.2" x14ac:dyDescent="0.25">
      <c r="A598" s="59">
        <v>194</v>
      </c>
      <c r="B598" s="60" t="s">
        <v>811</v>
      </c>
      <c r="C598" s="16"/>
      <c r="D598" s="16" t="s">
        <v>178</v>
      </c>
      <c r="E598" s="59" t="s">
        <v>19</v>
      </c>
      <c r="F598" s="123"/>
      <c r="G598" s="65"/>
      <c r="H598" s="123"/>
      <c r="I598" s="123"/>
      <c r="J598" s="67"/>
      <c r="K598" s="67"/>
      <c r="L598" s="67"/>
      <c r="M598" s="123"/>
      <c r="N598" s="65"/>
      <c r="O598" s="87"/>
      <c r="P598" s="87"/>
      <c r="Q598" s="87"/>
      <c r="R598" s="87"/>
      <c r="S598" s="87"/>
      <c r="T598" s="87"/>
      <c r="U598" s="87"/>
      <c r="V598" s="87"/>
      <c r="W598" s="87"/>
    </row>
    <row r="599" spans="1:23" ht="13.2" x14ac:dyDescent="0.25">
      <c r="A599" s="59">
        <v>195</v>
      </c>
      <c r="B599" s="60" t="s">
        <v>812</v>
      </c>
      <c r="C599" s="16"/>
      <c r="D599" s="16" t="s">
        <v>178</v>
      </c>
      <c r="E599" s="59" t="s">
        <v>19</v>
      </c>
      <c r="F599" s="123"/>
      <c r="G599" s="65"/>
      <c r="H599" s="123"/>
      <c r="I599" s="123"/>
      <c r="J599" s="123"/>
      <c r="K599" s="123"/>
      <c r="L599" s="123"/>
      <c r="M599" s="123"/>
      <c r="N599" s="65"/>
      <c r="O599" s="87"/>
      <c r="P599" s="87"/>
      <c r="Q599" s="87"/>
      <c r="R599" s="87"/>
      <c r="S599" s="87"/>
      <c r="T599" s="87"/>
      <c r="U599" s="87"/>
      <c r="V599" s="87"/>
      <c r="W599" s="87"/>
    </row>
    <row r="600" spans="1:23" ht="13.2" x14ac:dyDescent="0.25">
      <c r="A600" s="59">
        <v>196</v>
      </c>
      <c r="B600" s="60" t="s">
        <v>813</v>
      </c>
      <c r="C600" s="16"/>
      <c r="D600" s="16" t="s">
        <v>178</v>
      </c>
      <c r="E600" s="59" t="s">
        <v>19</v>
      </c>
      <c r="F600" s="67"/>
      <c r="G600" s="65"/>
      <c r="H600" s="123"/>
      <c r="I600" s="123"/>
      <c r="J600" s="123"/>
      <c r="K600" s="123"/>
      <c r="L600" s="123"/>
      <c r="M600" s="123"/>
      <c r="N600" s="65"/>
      <c r="O600" s="87"/>
      <c r="P600" s="87"/>
      <c r="Q600" s="87"/>
      <c r="R600" s="87"/>
      <c r="S600" s="87"/>
      <c r="T600" s="87"/>
      <c r="U600" s="87"/>
      <c r="V600" s="87"/>
      <c r="W600" s="87"/>
    </row>
    <row r="601" spans="1:23" ht="13.2" x14ac:dyDescent="0.25">
      <c r="A601" s="59">
        <v>197</v>
      </c>
      <c r="B601" s="60" t="s">
        <v>814</v>
      </c>
      <c r="C601" s="16"/>
      <c r="D601" s="16" t="s">
        <v>178</v>
      </c>
      <c r="E601" s="59" t="s">
        <v>19</v>
      </c>
      <c r="F601" s="123"/>
      <c r="G601" s="65"/>
      <c r="H601" s="123"/>
      <c r="I601" s="123"/>
      <c r="J601" s="123"/>
      <c r="K601" s="123"/>
      <c r="L601" s="123"/>
      <c r="M601" s="123"/>
      <c r="N601" s="65"/>
      <c r="O601" s="87"/>
      <c r="P601" s="87"/>
      <c r="Q601" s="87"/>
      <c r="R601" s="87"/>
      <c r="S601" s="87"/>
      <c r="T601" s="87"/>
      <c r="U601" s="87"/>
      <c r="V601" s="87"/>
      <c r="W601" s="87"/>
    </row>
    <row r="602" spans="1:23" ht="13.2" x14ac:dyDescent="0.25">
      <c r="A602" s="59">
        <v>198</v>
      </c>
      <c r="B602" s="60" t="s">
        <v>815</v>
      </c>
      <c r="C602" s="16"/>
      <c r="D602" s="16" t="s">
        <v>178</v>
      </c>
      <c r="E602" s="59" t="s">
        <v>19</v>
      </c>
      <c r="F602" s="123"/>
      <c r="G602" s="65"/>
      <c r="H602" s="123"/>
      <c r="I602" s="67"/>
      <c r="J602" s="67"/>
      <c r="K602" s="123"/>
      <c r="L602" s="123"/>
      <c r="M602" s="123"/>
      <c r="N602" s="65"/>
      <c r="O602" s="87"/>
      <c r="P602" s="87"/>
      <c r="Q602" s="87"/>
      <c r="R602" s="87"/>
      <c r="S602" s="87"/>
      <c r="T602" s="87"/>
      <c r="U602" s="87"/>
      <c r="V602" s="87"/>
      <c r="W602" s="87"/>
    </row>
    <row r="603" spans="1:23" ht="13.2" x14ac:dyDescent="0.25">
      <c r="A603" s="59">
        <v>199</v>
      </c>
      <c r="B603" s="60" t="s">
        <v>816</v>
      </c>
      <c r="C603" s="16"/>
      <c r="D603" s="16" t="s">
        <v>178</v>
      </c>
      <c r="E603" s="59" t="s">
        <v>19</v>
      </c>
      <c r="F603" s="123"/>
      <c r="G603" s="65"/>
      <c r="H603" s="123"/>
      <c r="I603" s="123"/>
      <c r="J603" s="67"/>
      <c r="K603" s="67"/>
      <c r="L603" s="67"/>
      <c r="M603" s="123"/>
      <c r="N603" s="65"/>
      <c r="O603" s="87"/>
      <c r="P603" s="87"/>
      <c r="Q603" s="87"/>
      <c r="R603" s="87"/>
      <c r="S603" s="87"/>
      <c r="T603" s="87"/>
      <c r="U603" s="87"/>
      <c r="V603" s="87"/>
      <c r="W603" s="87"/>
    </row>
    <row r="604" spans="1:23" ht="13.2" x14ac:dyDescent="0.25">
      <c r="A604" s="59">
        <v>200</v>
      </c>
      <c r="B604" s="60" t="s">
        <v>817</v>
      </c>
      <c r="C604" s="16"/>
      <c r="D604" s="16" t="s">
        <v>178</v>
      </c>
      <c r="E604" s="59" t="s">
        <v>19</v>
      </c>
      <c r="F604" s="67"/>
      <c r="G604" s="65"/>
      <c r="H604" s="65"/>
      <c r="I604" s="65"/>
      <c r="J604" s="65"/>
      <c r="K604" s="65"/>
      <c r="L604" s="65"/>
      <c r="M604" s="65"/>
      <c r="N604" s="65"/>
      <c r="O604" s="87"/>
      <c r="P604" s="87"/>
      <c r="Q604" s="87"/>
      <c r="R604" s="87"/>
      <c r="S604" s="87"/>
      <c r="T604" s="87"/>
      <c r="U604" s="87"/>
      <c r="V604" s="87"/>
      <c r="W604" s="87"/>
    </row>
    <row r="605" spans="1:23" ht="13.2" x14ac:dyDescent="0.25">
      <c r="A605" s="59">
        <v>201</v>
      </c>
      <c r="B605" s="60" t="s">
        <v>818</v>
      </c>
      <c r="C605" s="16"/>
      <c r="D605" s="16" t="s">
        <v>178</v>
      </c>
      <c r="E605" s="59" t="s">
        <v>19</v>
      </c>
      <c r="F605" s="67"/>
      <c r="G605" s="65"/>
      <c r="H605" s="65"/>
      <c r="I605" s="65"/>
      <c r="J605" s="65"/>
      <c r="K605" s="65"/>
      <c r="L605" s="65"/>
      <c r="M605" s="65"/>
      <c r="N605" s="65"/>
      <c r="O605" s="87"/>
      <c r="P605" s="87"/>
      <c r="Q605" s="87"/>
      <c r="R605" s="87"/>
      <c r="S605" s="87"/>
      <c r="T605" s="87"/>
      <c r="U605" s="87"/>
      <c r="V605" s="87"/>
      <c r="W605" s="87"/>
    </row>
    <row r="606" spans="1:23" ht="13.2" x14ac:dyDescent="0.25">
      <c r="A606" s="59">
        <v>202</v>
      </c>
      <c r="B606" s="60" t="s">
        <v>188</v>
      </c>
      <c r="C606" s="16"/>
      <c r="D606" s="16" t="s">
        <v>178</v>
      </c>
      <c r="E606" s="59" t="s">
        <v>19</v>
      </c>
      <c r="F606" s="67"/>
      <c r="G606" s="65"/>
      <c r="H606" s="65"/>
      <c r="I606" s="65"/>
      <c r="J606" s="65"/>
      <c r="K606" s="65"/>
      <c r="L606" s="65"/>
      <c r="M606" s="65"/>
      <c r="N606" s="65"/>
      <c r="O606" s="87"/>
      <c r="P606" s="87"/>
      <c r="Q606" s="87"/>
      <c r="R606" s="87"/>
      <c r="S606" s="87"/>
      <c r="T606" s="87"/>
      <c r="U606" s="87"/>
      <c r="V606" s="87"/>
      <c r="W606" s="87"/>
    </row>
    <row r="607" spans="1:23" ht="13.2" x14ac:dyDescent="0.25">
      <c r="A607" s="59">
        <v>203</v>
      </c>
      <c r="B607" s="60" t="s">
        <v>819</v>
      </c>
      <c r="C607" s="16"/>
      <c r="D607" s="16" t="s">
        <v>178</v>
      </c>
      <c r="E607" s="59" t="s">
        <v>19</v>
      </c>
      <c r="F607" s="123"/>
      <c r="G607" s="65"/>
      <c r="H607" s="65"/>
      <c r="I607" s="65"/>
      <c r="J607" s="65"/>
      <c r="K607" s="65"/>
      <c r="L607" s="65"/>
      <c r="M607" s="65"/>
      <c r="N607" s="65"/>
      <c r="O607" s="87"/>
      <c r="P607" s="87"/>
      <c r="Q607" s="87"/>
      <c r="R607" s="87"/>
      <c r="S607" s="87"/>
      <c r="T607" s="87"/>
      <c r="U607" s="87"/>
      <c r="V607" s="87"/>
      <c r="W607" s="87"/>
    </row>
    <row r="608" spans="1:23" ht="13.2" x14ac:dyDescent="0.25">
      <c r="A608" s="59">
        <v>204</v>
      </c>
      <c r="B608" s="60" t="s">
        <v>820</v>
      </c>
      <c r="C608" s="16"/>
      <c r="D608" s="16" t="s">
        <v>178</v>
      </c>
      <c r="E608" s="59" t="s">
        <v>19</v>
      </c>
      <c r="F608" s="123"/>
      <c r="G608" s="65"/>
      <c r="H608" s="65"/>
      <c r="I608" s="59"/>
      <c r="J608" s="59"/>
      <c r="K608" s="59"/>
      <c r="L608" s="65"/>
      <c r="M608" s="65"/>
      <c r="N608" s="65"/>
      <c r="O608" s="87"/>
      <c r="P608" s="87"/>
      <c r="Q608" s="87"/>
      <c r="R608" s="87"/>
      <c r="S608" s="87"/>
      <c r="T608" s="87"/>
      <c r="U608" s="87"/>
      <c r="V608" s="87"/>
      <c r="W608" s="87"/>
    </row>
    <row r="609" spans="1:23" ht="13.2" x14ac:dyDescent="0.25">
      <c r="A609" s="59">
        <v>205</v>
      </c>
      <c r="B609" s="60" t="s">
        <v>821</v>
      </c>
      <c r="C609" s="16"/>
      <c r="D609" s="16" t="s">
        <v>178</v>
      </c>
      <c r="E609" s="59" t="s">
        <v>19</v>
      </c>
      <c r="F609" s="123"/>
      <c r="G609" s="65"/>
      <c r="H609" s="59"/>
      <c r="I609" s="59"/>
      <c r="J609" s="59"/>
      <c r="K609" s="59"/>
      <c r="L609" s="65"/>
      <c r="M609" s="65"/>
      <c r="N609" s="65"/>
      <c r="O609" s="87"/>
      <c r="P609" s="87"/>
      <c r="Q609" s="87"/>
      <c r="R609" s="87"/>
      <c r="S609" s="87"/>
      <c r="T609" s="87"/>
      <c r="U609" s="87"/>
      <c r="V609" s="87"/>
      <c r="W609" s="87"/>
    </row>
    <row r="610" spans="1:23" ht="13.2" x14ac:dyDescent="0.25">
      <c r="A610" s="59">
        <v>206</v>
      </c>
      <c r="B610" s="60" t="s">
        <v>822</v>
      </c>
      <c r="C610" s="16"/>
      <c r="D610" s="16" t="s">
        <v>178</v>
      </c>
      <c r="E610" s="59" t="s">
        <v>19</v>
      </c>
      <c r="F610" s="59"/>
      <c r="G610" s="65"/>
      <c r="H610" s="65"/>
      <c r="I610" s="65"/>
      <c r="J610" s="65"/>
      <c r="K610" s="65"/>
      <c r="L610" s="65"/>
      <c r="M610" s="65"/>
      <c r="N610" s="65"/>
      <c r="O610" s="87"/>
      <c r="P610" s="87"/>
      <c r="Q610" s="87"/>
      <c r="R610" s="87"/>
      <c r="S610" s="87"/>
      <c r="T610" s="87"/>
      <c r="U610" s="87"/>
      <c r="V610" s="87"/>
      <c r="W610" s="87"/>
    </row>
    <row r="611" spans="1:23" ht="13.2" x14ac:dyDescent="0.25">
      <c r="A611" s="59">
        <v>207</v>
      </c>
      <c r="B611" s="60" t="s">
        <v>823</v>
      </c>
      <c r="C611" s="16"/>
      <c r="D611" s="16" t="s">
        <v>178</v>
      </c>
      <c r="E611" s="59" t="s">
        <v>19</v>
      </c>
      <c r="F611" s="65"/>
      <c r="G611" s="65"/>
      <c r="H611" s="65"/>
      <c r="I611" s="65"/>
      <c r="J611" s="65"/>
      <c r="K611" s="65"/>
      <c r="L611" s="65"/>
      <c r="M611" s="65"/>
      <c r="N611" s="65"/>
      <c r="O611" s="87"/>
      <c r="P611" s="87"/>
      <c r="Q611" s="87"/>
      <c r="R611" s="87"/>
      <c r="S611" s="87"/>
      <c r="T611" s="87"/>
      <c r="U611" s="87"/>
      <c r="V611" s="87"/>
      <c r="W611" s="87"/>
    </row>
    <row r="612" spans="1:23" ht="13.2" x14ac:dyDescent="0.25">
      <c r="A612" s="59">
        <v>208</v>
      </c>
      <c r="B612" s="60" t="s">
        <v>824</v>
      </c>
      <c r="C612" s="16"/>
      <c r="D612" s="16" t="s">
        <v>178</v>
      </c>
      <c r="E612" s="59" t="s">
        <v>19</v>
      </c>
      <c r="F612" s="59"/>
      <c r="G612" s="65"/>
      <c r="H612" s="59"/>
      <c r="I612" s="59"/>
      <c r="J612" s="59"/>
      <c r="K612" s="59"/>
      <c r="L612" s="59"/>
      <c r="M612" s="65"/>
      <c r="N612" s="65"/>
      <c r="O612" s="87"/>
      <c r="P612" s="87"/>
      <c r="Q612" s="87"/>
      <c r="R612" s="87"/>
      <c r="S612" s="87"/>
      <c r="T612" s="87"/>
      <c r="U612" s="87"/>
      <c r="V612" s="87"/>
      <c r="W612" s="87"/>
    </row>
    <row r="613" spans="1:23" ht="13.2" x14ac:dyDescent="0.25">
      <c r="A613" s="59">
        <v>209</v>
      </c>
      <c r="B613" s="60" t="s">
        <v>825</v>
      </c>
      <c r="C613" s="16"/>
      <c r="D613" s="16" t="s">
        <v>178</v>
      </c>
      <c r="E613" s="59" t="s">
        <v>19</v>
      </c>
      <c r="F613" s="65"/>
      <c r="G613" s="65"/>
      <c r="H613" s="65"/>
      <c r="I613" s="65"/>
      <c r="J613" s="59"/>
      <c r="K613" s="65"/>
      <c r="L613" s="65"/>
      <c r="M613" s="65"/>
      <c r="N613" s="65"/>
      <c r="O613" s="87"/>
      <c r="P613" s="87"/>
      <c r="Q613" s="87"/>
      <c r="R613" s="87"/>
      <c r="S613" s="87"/>
      <c r="T613" s="87"/>
      <c r="U613" s="87"/>
      <c r="V613" s="87"/>
      <c r="W613" s="87"/>
    </row>
    <row r="614" spans="1:23" ht="13.2" x14ac:dyDescent="0.25">
      <c r="A614" s="59">
        <v>210</v>
      </c>
      <c r="B614" s="60" t="s">
        <v>826</v>
      </c>
      <c r="C614" s="16"/>
      <c r="D614" s="16" t="s">
        <v>178</v>
      </c>
      <c r="E614" s="59" t="s">
        <v>19</v>
      </c>
      <c r="F614" s="123"/>
      <c r="G614" s="65"/>
      <c r="H614" s="65"/>
      <c r="I614" s="65"/>
      <c r="J614" s="65"/>
      <c r="K614" s="59"/>
      <c r="L614" s="65"/>
      <c r="M614" s="65"/>
      <c r="N614" s="65"/>
      <c r="O614" s="87"/>
      <c r="P614" s="87"/>
      <c r="Q614" s="87"/>
      <c r="R614" s="87"/>
      <c r="S614" s="87"/>
      <c r="T614" s="87"/>
      <c r="U614" s="87"/>
      <c r="V614" s="87"/>
      <c r="W614" s="87"/>
    </row>
    <row r="615" spans="1:23" ht="13.2" x14ac:dyDescent="0.25">
      <c r="A615" s="59">
        <v>211</v>
      </c>
      <c r="B615" s="60" t="s">
        <v>827</v>
      </c>
      <c r="C615" s="16"/>
      <c r="D615" s="16" t="s">
        <v>178</v>
      </c>
      <c r="E615" s="59" t="s">
        <v>19</v>
      </c>
      <c r="F615" s="123"/>
      <c r="G615" s="64"/>
      <c r="H615" s="64"/>
      <c r="I615" s="61"/>
      <c r="J615" s="61"/>
      <c r="K615" s="61"/>
      <c r="L615" s="64"/>
      <c r="M615" s="64"/>
      <c r="N615" s="64"/>
      <c r="O615" s="87"/>
      <c r="P615" s="87"/>
      <c r="Q615" s="87"/>
      <c r="R615" s="87"/>
      <c r="S615" s="87"/>
      <c r="T615" s="87"/>
      <c r="U615" s="87"/>
      <c r="V615" s="87"/>
      <c r="W615" s="87"/>
    </row>
    <row r="616" spans="1:23" ht="13.2" x14ac:dyDescent="0.25">
      <c r="A616" s="59">
        <v>212</v>
      </c>
      <c r="B616" s="60" t="s">
        <v>828</v>
      </c>
      <c r="C616" s="16"/>
      <c r="D616" s="16" t="s">
        <v>178</v>
      </c>
      <c r="E616" s="59" t="s">
        <v>19</v>
      </c>
      <c r="F616" s="123"/>
      <c r="G616" s="64"/>
      <c r="H616" s="64"/>
      <c r="I616" s="64"/>
      <c r="J616" s="61"/>
      <c r="K616" s="64"/>
      <c r="L616" s="61"/>
      <c r="M616" s="61"/>
      <c r="N616" s="64"/>
      <c r="O616" s="87"/>
      <c r="P616" s="87"/>
      <c r="Q616" s="87"/>
      <c r="R616" s="87"/>
      <c r="S616" s="87"/>
      <c r="T616" s="87"/>
      <c r="U616" s="87"/>
      <c r="V616" s="87"/>
      <c r="W616" s="87"/>
    </row>
    <row r="617" spans="1:23" ht="13.2" x14ac:dyDescent="0.25">
      <c r="A617" s="59">
        <v>213</v>
      </c>
      <c r="B617" s="60" t="s">
        <v>829</v>
      </c>
      <c r="C617" s="16"/>
      <c r="D617" s="16" t="s">
        <v>178</v>
      </c>
      <c r="E617" s="59" t="s">
        <v>19</v>
      </c>
      <c r="F617" s="123"/>
      <c r="G617" s="64"/>
      <c r="H617" s="64"/>
      <c r="I617" s="64"/>
      <c r="J617" s="64"/>
      <c r="K617" s="64"/>
      <c r="L617" s="64"/>
      <c r="M617" s="64"/>
      <c r="N617" s="64"/>
      <c r="O617" s="87"/>
      <c r="P617" s="87"/>
      <c r="Q617" s="87"/>
      <c r="R617" s="87"/>
      <c r="S617" s="87"/>
      <c r="T617" s="87"/>
      <c r="U617" s="87"/>
      <c r="V617" s="87"/>
      <c r="W617" s="87"/>
    </row>
    <row r="618" spans="1:23" ht="13.2" x14ac:dyDescent="0.25">
      <c r="A618" s="59">
        <v>214</v>
      </c>
      <c r="B618" s="60" t="s">
        <v>830</v>
      </c>
      <c r="C618" s="9"/>
      <c r="D618" s="9" t="s">
        <v>178</v>
      </c>
      <c r="E618" s="59" t="s">
        <v>19</v>
      </c>
      <c r="F618" s="67"/>
      <c r="G618" s="64"/>
      <c r="H618" s="64"/>
      <c r="I618" s="64"/>
      <c r="J618" s="64"/>
      <c r="K618" s="64"/>
      <c r="L618" s="64"/>
      <c r="M618" s="64"/>
      <c r="N618" s="64"/>
      <c r="O618" s="87"/>
      <c r="P618" s="87"/>
      <c r="Q618" s="87"/>
      <c r="R618" s="87"/>
      <c r="S618" s="87"/>
      <c r="T618" s="87"/>
      <c r="U618" s="87"/>
      <c r="V618" s="87"/>
      <c r="W618" s="87"/>
    </row>
    <row r="619" spans="1:23" ht="13.2" x14ac:dyDescent="0.25">
      <c r="A619" s="59">
        <v>215</v>
      </c>
      <c r="B619" s="60" t="s">
        <v>831</v>
      </c>
      <c r="C619" s="9"/>
      <c r="D619" s="9" t="s">
        <v>178</v>
      </c>
      <c r="E619" s="59" t="s">
        <v>19</v>
      </c>
      <c r="F619" s="123"/>
      <c r="G619" s="64"/>
      <c r="H619" s="64"/>
      <c r="I619" s="64"/>
      <c r="J619" s="64"/>
      <c r="K619" s="64"/>
      <c r="L619" s="64"/>
      <c r="M619" s="64"/>
      <c r="N619" s="64"/>
      <c r="O619" s="87"/>
      <c r="P619" s="87"/>
      <c r="Q619" s="87"/>
      <c r="R619" s="87"/>
      <c r="S619" s="87"/>
      <c r="T619" s="87"/>
      <c r="U619" s="87"/>
      <c r="V619" s="87"/>
      <c r="W619" s="87"/>
    </row>
    <row r="620" spans="1:23" ht="13.2" x14ac:dyDescent="0.25">
      <c r="A620" s="59">
        <v>216</v>
      </c>
      <c r="B620" s="60" t="s">
        <v>832</v>
      </c>
      <c r="C620" s="9"/>
      <c r="D620" s="9" t="s">
        <v>178</v>
      </c>
      <c r="E620" s="59" t="s">
        <v>19</v>
      </c>
      <c r="F620" s="67"/>
      <c r="G620" s="64"/>
      <c r="H620" s="64"/>
      <c r="I620" s="64"/>
      <c r="J620" s="64"/>
      <c r="K620" s="64"/>
      <c r="L620" s="64"/>
      <c r="M620" s="64"/>
      <c r="N620" s="64"/>
      <c r="O620" s="87"/>
      <c r="P620" s="87"/>
      <c r="Q620" s="87"/>
      <c r="R620" s="87"/>
      <c r="S620" s="87"/>
      <c r="T620" s="87"/>
      <c r="U620" s="87"/>
      <c r="V620" s="87"/>
      <c r="W620" s="87"/>
    </row>
    <row r="621" spans="1:23" ht="13.2" x14ac:dyDescent="0.25">
      <c r="A621" s="59">
        <v>217</v>
      </c>
      <c r="B621" s="60" t="s">
        <v>833</v>
      </c>
      <c r="C621" s="9"/>
      <c r="D621" s="9" t="s">
        <v>178</v>
      </c>
      <c r="E621" s="59" t="s">
        <v>19</v>
      </c>
      <c r="F621" s="67"/>
      <c r="G621" s="64"/>
      <c r="H621" s="64"/>
      <c r="I621" s="64"/>
      <c r="J621" s="64"/>
      <c r="K621" s="64"/>
      <c r="L621" s="64"/>
      <c r="M621" s="64"/>
      <c r="N621" s="64"/>
      <c r="O621" s="87"/>
      <c r="P621" s="87"/>
      <c r="Q621" s="87"/>
      <c r="R621" s="87"/>
      <c r="S621" s="87"/>
      <c r="T621" s="87"/>
      <c r="U621" s="87"/>
      <c r="V621" s="87"/>
      <c r="W621" s="87"/>
    </row>
    <row r="622" spans="1:23" ht="13.2" x14ac:dyDescent="0.25">
      <c r="A622" s="59">
        <v>218</v>
      </c>
      <c r="B622" s="60" t="s">
        <v>834</v>
      </c>
      <c r="C622" s="9"/>
      <c r="D622" s="9" t="s">
        <v>178</v>
      </c>
      <c r="E622" s="59" t="s">
        <v>19</v>
      </c>
      <c r="F622" s="67"/>
      <c r="G622" s="64"/>
      <c r="H622" s="64"/>
      <c r="I622" s="64"/>
      <c r="J622" s="64"/>
      <c r="K622" s="64"/>
      <c r="L622" s="64"/>
      <c r="M622" s="64"/>
      <c r="N622" s="64"/>
      <c r="O622" s="87"/>
      <c r="P622" s="87"/>
      <c r="Q622" s="87"/>
      <c r="R622" s="87"/>
      <c r="S622" s="87"/>
      <c r="T622" s="87"/>
      <c r="U622" s="87"/>
      <c r="V622" s="87"/>
      <c r="W622" s="87"/>
    </row>
    <row r="623" spans="1:23" ht="13.2" x14ac:dyDescent="0.25">
      <c r="A623" s="59">
        <v>219</v>
      </c>
      <c r="B623" s="60" t="s">
        <v>835</v>
      </c>
      <c r="C623" s="9"/>
      <c r="D623" s="9" t="s">
        <v>179</v>
      </c>
      <c r="E623" s="59" t="s">
        <v>19</v>
      </c>
      <c r="F623" s="123"/>
      <c r="G623" s="64"/>
      <c r="H623" s="61"/>
      <c r="I623" s="61"/>
      <c r="J623" s="61"/>
      <c r="K623" s="61"/>
      <c r="L623" s="61"/>
      <c r="M623" s="61"/>
      <c r="N623" s="64"/>
      <c r="O623" s="87"/>
      <c r="P623" s="87"/>
      <c r="Q623" s="87"/>
      <c r="R623" s="87"/>
      <c r="S623" s="87"/>
      <c r="T623" s="87"/>
      <c r="U623" s="87"/>
      <c r="V623" s="87"/>
      <c r="W623" s="87"/>
    </row>
    <row r="624" spans="1:23" ht="13.2" x14ac:dyDescent="0.25">
      <c r="A624" s="59">
        <v>220</v>
      </c>
      <c r="B624" s="60" t="s">
        <v>836</v>
      </c>
      <c r="C624" s="9"/>
      <c r="D624" s="9" t="s">
        <v>179</v>
      </c>
      <c r="E624" s="59" t="s">
        <v>19</v>
      </c>
      <c r="F624" s="67"/>
      <c r="G624" s="64"/>
      <c r="H624" s="64"/>
      <c r="I624" s="64"/>
      <c r="J624" s="64"/>
      <c r="K624" s="64"/>
      <c r="L624" s="64"/>
      <c r="M624" s="64"/>
      <c r="N624" s="64"/>
      <c r="O624" s="87"/>
      <c r="P624" s="87"/>
      <c r="Q624" s="87"/>
      <c r="R624" s="87"/>
      <c r="S624" s="87"/>
      <c r="T624" s="87"/>
      <c r="U624" s="87"/>
      <c r="V624" s="87"/>
      <c r="W624" s="87"/>
    </row>
    <row r="625" spans="1:23" ht="13.2" x14ac:dyDescent="0.25">
      <c r="A625" s="59">
        <v>221</v>
      </c>
      <c r="B625" s="60" t="s">
        <v>837</v>
      </c>
      <c r="C625" s="9"/>
      <c r="D625" s="9" t="s">
        <v>179</v>
      </c>
      <c r="E625" s="59" t="s">
        <v>19</v>
      </c>
      <c r="F625" s="67"/>
      <c r="G625" s="64"/>
      <c r="H625" s="64"/>
      <c r="I625" s="64"/>
      <c r="J625" s="64"/>
      <c r="K625" s="64"/>
      <c r="L625" s="64"/>
      <c r="M625" s="64"/>
      <c r="N625" s="64"/>
      <c r="O625" s="87"/>
      <c r="P625" s="87"/>
      <c r="Q625" s="87"/>
      <c r="R625" s="87"/>
      <c r="S625" s="87"/>
      <c r="T625" s="87"/>
      <c r="U625" s="87"/>
      <c r="V625" s="87"/>
      <c r="W625" s="87"/>
    </row>
    <row r="626" spans="1:23" ht="13.2" x14ac:dyDescent="0.25">
      <c r="A626" s="59">
        <v>222</v>
      </c>
      <c r="B626" s="60" t="s">
        <v>838</v>
      </c>
      <c r="C626" s="9"/>
      <c r="D626" s="9" t="s">
        <v>179</v>
      </c>
      <c r="E626" s="59" t="s">
        <v>19</v>
      </c>
      <c r="F626" s="67"/>
      <c r="G626" s="64"/>
      <c r="H626" s="64"/>
      <c r="I626" s="64"/>
      <c r="J626" s="64"/>
      <c r="K626" s="64"/>
      <c r="L626" s="64"/>
      <c r="M626" s="64"/>
      <c r="N626" s="64"/>
      <c r="O626" s="87"/>
      <c r="P626" s="87"/>
      <c r="Q626" s="87"/>
      <c r="R626" s="87"/>
      <c r="S626" s="87"/>
      <c r="T626" s="87"/>
      <c r="U626" s="87"/>
      <c r="V626" s="87"/>
      <c r="W626" s="87"/>
    </row>
    <row r="627" spans="1:23" ht="13.2" x14ac:dyDescent="0.25">
      <c r="A627" s="61">
        <v>223</v>
      </c>
      <c r="B627" s="60" t="s">
        <v>839</v>
      </c>
      <c r="C627" s="9"/>
      <c r="D627" s="9" t="s">
        <v>179</v>
      </c>
      <c r="E627" s="59" t="s">
        <v>19</v>
      </c>
      <c r="F627" s="68"/>
      <c r="G627" s="68"/>
      <c r="H627" s="68"/>
      <c r="I627" s="147"/>
      <c r="J627" s="147"/>
      <c r="K627" s="147"/>
      <c r="L627" s="147"/>
      <c r="M627" s="147"/>
      <c r="N627" s="147"/>
      <c r="O627" s="87"/>
      <c r="P627" s="87"/>
      <c r="Q627" s="87"/>
      <c r="R627" s="87"/>
      <c r="S627" s="87"/>
      <c r="T627" s="87"/>
      <c r="U627" s="87"/>
      <c r="V627" s="87"/>
      <c r="W627" s="87"/>
    </row>
    <row r="628" spans="1:23" ht="13.2" x14ac:dyDescent="0.25">
      <c r="A628" s="61">
        <v>224</v>
      </c>
      <c r="B628" s="60" t="s">
        <v>840</v>
      </c>
      <c r="C628" s="9"/>
      <c r="D628" s="9" t="s">
        <v>179</v>
      </c>
      <c r="E628" s="59" t="s">
        <v>19</v>
      </c>
      <c r="F628" s="68"/>
      <c r="G628" s="68"/>
      <c r="H628" s="68"/>
      <c r="I628" s="147"/>
      <c r="J628" s="147"/>
      <c r="K628" s="147"/>
      <c r="L628" s="147"/>
      <c r="M628" s="147"/>
      <c r="N628" s="147"/>
      <c r="O628" s="87"/>
      <c r="P628" s="87"/>
      <c r="Q628" s="87"/>
      <c r="R628" s="87"/>
      <c r="S628" s="87"/>
      <c r="T628" s="87"/>
      <c r="U628" s="87"/>
      <c r="V628" s="87"/>
      <c r="W628" s="87"/>
    </row>
    <row r="629" spans="1:23" ht="13.2" x14ac:dyDescent="0.25">
      <c r="A629" s="61">
        <v>225</v>
      </c>
      <c r="B629" s="60" t="s">
        <v>841</v>
      </c>
      <c r="C629" s="9"/>
      <c r="D629" s="9" t="s">
        <v>179</v>
      </c>
      <c r="E629" s="59" t="s">
        <v>19</v>
      </c>
      <c r="F629" s="147"/>
      <c r="G629" s="68"/>
      <c r="H629" s="68"/>
      <c r="I629" s="68"/>
      <c r="J629" s="68"/>
      <c r="K629" s="68"/>
      <c r="L629" s="68"/>
      <c r="M629" s="68"/>
      <c r="N629" s="68"/>
      <c r="O629" s="87"/>
      <c r="P629" s="87"/>
      <c r="Q629" s="87"/>
      <c r="R629" s="87"/>
      <c r="S629" s="87"/>
      <c r="T629" s="87"/>
      <c r="U629" s="87"/>
      <c r="V629" s="87"/>
      <c r="W629" s="87"/>
    </row>
    <row r="630" spans="1:23" ht="13.2" x14ac:dyDescent="0.25">
      <c r="A630" s="61">
        <v>226</v>
      </c>
      <c r="B630" s="60" t="s">
        <v>842</v>
      </c>
      <c r="C630" s="9"/>
      <c r="D630" s="9" t="s">
        <v>179</v>
      </c>
      <c r="E630" s="59" t="s">
        <v>19</v>
      </c>
      <c r="F630" s="147"/>
      <c r="G630" s="68"/>
      <c r="H630" s="68"/>
      <c r="I630" s="68"/>
      <c r="J630" s="68"/>
      <c r="K630" s="68"/>
      <c r="L630" s="68"/>
      <c r="M630" s="68"/>
      <c r="N630" s="68"/>
      <c r="O630" s="87"/>
      <c r="P630" s="87"/>
      <c r="Q630" s="87"/>
      <c r="R630" s="87"/>
      <c r="S630" s="87"/>
      <c r="T630" s="87"/>
      <c r="U630" s="87"/>
      <c r="V630" s="87"/>
      <c r="W630" s="87"/>
    </row>
    <row r="631" spans="1:23" ht="13.2" x14ac:dyDescent="0.25">
      <c r="A631" s="126"/>
      <c r="B631" s="127"/>
      <c r="C631" s="56"/>
      <c r="D631" s="56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87"/>
      <c r="P631" s="87"/>
      <c r="Q631" s="87"/>
      <c r="R631" s="87"/>
      <c r="S631" s="87"/>
      <c r="T631" s="87"/>
      <c r="U631" s="87"/>
      <c r="V631" s="87"/>
      <c r="W631" s="87"/>
    </row>
    <row r="632" spans="1:23" ht="13.2" x14ac:dyDescent="0.25">
      <c r="A632" s="86" t="s">
        <v>0</v>
      </c>
      <c r="B632" s="58" t="s">
        <v>1</v>
      </c>
      <c r="C632" s="44" t="s">
        <v>2</v>
      </c>
      <c r="D632" s="44" t="s">
        <v>3</v>
      </c>
      <c r="E632" s="57" t="s">
        <v>195</v>
      </c>
      <c r="F632" s="57" t="s">
        <v>9</v>
      </c>
      <c r="G632" s="144" t="s">
        <v>14</v>
      </c>
      <c r="H632" s="144" t="s">
        <v>17</v>
      </c>
      <c r="I632" s="144" t="s">
        <v>20</v>
      </c>
      <c r="J632" s="144" t="s">
        <v>23</v>
      </c>
      <c r="K632" s="144" t="s">
        <v>26</v>
      </c>
      <c r="L632" s="144" t="s">
        <v>29</v>
      </c>
      <c r="M632" s="144" t="s">
        <v>33</v>
      </c>
      <c r="N632" s="144" t="s">
        <v>37</v>
      </c>
      <c r="O632" s="87"/>
      <c r="P632" s="87"/>
      <c r="Q632" s="87"/>
      <c r="R632" s="87"/>
      <c r="S632" s="87"/>
      <c r="T632" s="87"/>
      <c r="U632" s="87"/>
      <c r="V632" s="87"/>
      <c r="W632" s="87"/>
    </row>
    <row r="633" spans="1:23" ht="13.2" x14ac:dyDescent="0.25">
      <c r="A633" s="59">
        <v>180</v>
      </c>
      <c r="B633" s="60" t="s">
        <v>797</v>
      </c>
      <c r="C633" s="9"/>
      <c r="D633" s="9" t="s">
        <v>177</v>
      </c>
      <c r="E633" s="59" t="s">
        <v>12</v>
      </c>
      <c r="F633" s="65"/>
      <c r="G633" s="65"/>
      <c r="H633" s="65"/>
      <c r="I633" s="65"/>
      <c r="J633" s="65"/>
      <c r="K633" s="65"/>
      <c r="L633" s="65"/>
      <c r="M633" s="65"/>
      <c r="N633" s="65"/>
      <c r="O633" s="87"/>
      <c r="P633" s="87"/>
      <c r="Q633" s="87"/>
      <c r="R633" s="87"/>
      <c r="S633" s="87"/>
      <c r="T633" s="87"/>
      <c r="U633" s="87"/>
      <c r="V633" s="87"/>
      <c r="W633" s="87"/>
    </row>
    <row r="634" spans="1:23" ht="13.2" x14ac:dyDescent="0.25">
      <c r="A634" s="59">
        <v>181</v>
      </c>
      <c r="B634" s="60" t="s">
        <v>798</v>
      </c>
      <c r="C634" s="54"/>
      <c r="D634" s="54" t="s">
        <v>178</v>
      </c>
      <c r="E634" s="59" t="s">
        <v>12</v>
      </c>
      <c r="F634" s="67"/>
      <c r="G634" s="123"/>
      <c r="H634" s="123"/>
      <c r="I634" s="123"/>
      <c r="J634" s="123"/>
      <c r="K634" s="123"/>
      <c r="L634" s="123"/>
      <c r="M634" s="123"/>
      <c r="N634" s="123"/>
      <c r="O634" s="87"/>
      <c r="P634" s="87"/>
      <c r="Q634" s="87"/>
      <c r="R634" s="87"/>
      <c r="S634" s="87"/>
      <c r="T634" s="87"/>
      <c r="U634" s="87"/>
      <c r="V634" s="87"/>
      <c r="W634" s="87"/>
    </row>
    <row r="635" spans="1:23" ht="13.2" x14ac:dyDescent="0.25">
      <c r="A635" s="59">
        <v>182</v>
      </c>
      <c r="B635" s="60" t="s">
        <v>799</v>
      </c>
      <c r="C635" s="16"/>
      <c r="D635" s="16" t="s">
        <v>178</v>
      </c>
      <c r="E635" s="59" t="s">
        <v>12</v>
      </c>
      <c r="F635" s="123"/>
      <c r="G635" s="65"/>
      <c r="H635" s="123"/>
      <c r="I635" s="67"/>
      <c r="J635" s="123"/>
      <c r="K635" s="67"/>
      <c r="L635" s="67"/>
      <c r="M635" s="123"/>
      <c r="N635" s="123"/>
      <c r="O635" s="87"/>
      <c r="P635" s="87"/>
      <c r="Q635" s="87"/>
      <c r="R635" s="87"/>
      <c r="S635" s="87"/>
      <c r="T635" s="87"/>
      <c r="U635" s="87"/>
      <c r="V635" s="87"/>
      <c r="W635" s="87"/>
    </row>
    <row r="636" spans="1:23" ht="13.2" x14ac:dyDescent="0.25">
      <c r="A636" s="59">
        <v>183</v>
      </c>
      <c r="B636" s="60" t="s">
        <v>800</v>
      </c>
      <c r="C636" s="16"/>
      <c r="D636" s="16" t="s">
        <v>178</v>
      </c>
      <c r="E636" s="59" t="s">
        <v>12</v>
      </c>
      <c r="F636" s="123"/>
      <c r="G636" s="65"/>
      <c r="H636" s="123"/>
      <c r="I636" s="67"/>
      <c r="J636" s="67"/>
      <c r="K636" s="123"/>
      <c r="L636" s="123"/>
      <c r="M636" s="123"/>
      <c r="N636" s="123"/>
      <c r="O636" s="87"/>
      <c r="P636" s="87"/>
      <c r="Q636" s="87"/>
      <c r="R636" s="87"/>
      <c r="S636" s="87"/>
      <c r="T636" s="87"/>
      <c r="U636" s="87"/>
      <c r="V636" s="87"/>
      <c r="W636" s="87"/>
    </row>
    <row r="637" spans="1:23" ht="13.2" x14ac:dyDescent="0.25">
      <c r="A637" s="59">
        <v>184</v>
      </c>
      <c r="B637" s="60" t="s">
        <v>801</v>
      </c>
      <c r="C637" s="16"/>
      <c r="D637" s="16" t="s">
        <v>178</v>
      </c>
      <c r="E637" s="59" t="s">
        <v>12</v>
      </c>
      <c r="F637" s="123"/>
      <c r="G637" s="65"/>
      <c r="H637" s="123"/>
      <c r="I637" s="123"/>
      <c r="J637" s="67"/>
      <c r="K637" s="123"/>
      <c r="L637" s="123"/>
      <c r="M637" s="123"/>
      <c r="N637" s="123"/>
      <c r="O637" s="87"/>
      <c r="P637" s="87"/>
      <c r="Q637" s="87"/>
      <c r="R637" s="87"/>
      <c r="S637" s="87"/>
      <c r="T637" s="87"/>
      <c r="U637" s="87"/>
      <c r="V637" s="87"/>
      <c r="W637" s="87"/>
    </row>
    <row r="638" spans="1:23" ht="13.2" x14ac:dyDescent="0.25">
      <c r="A638" s="59">
        <v>185</v>
      </c>
      <c r="B638" s="60" t="s">
        <v>802</v>
      </c>
      <c r="C638" s="16"/>
      <c r="D638" s="16" t="s">
        <v>178</v>
      </c>
      <c r="E638" s="59" t="s">
        <v>12</v>
      </c>
      <c r="F638" s="123"/>
      <c r="G638" s="65"/>
      <c r="H638" s="123"/>
      <c r="I638" s="123"/>
      <c r="J638" s="67"/>
      <c r="K638" s="67"/>
      <c r="L638" s="67"/>
      <c r="M638" s="123"/>
      <c r="N638" s="123"/>
      <c r="O638" s="87"/>
      <c r="P638" s="87"/>
      <c r="Q638" s="87"/>
      <c r="R638" s="87"/>
      <c r="S638" s="87"/>
      <c r="T638" s="87"/>
      <c r="U638" s="87"/>
      <c r="V638" s="87"/>
      <c r="W638" s="87"/>
    </row>
    <row r="639" spans="1:23" ht="13.2" x14ac:dyDescent="0.25">
      <c r="A639" s="59">
        <v>186</v>
      </c>
      <c r="B639" s="60" t="s">
        <v>803</v>
      </c>
      <c r="C639" s="16"/>
      <c r="D639" s="16" t="s">
        <v>178</v>
      </c>
      <c r="E639" s="59" t="s">
        <v>12</v>
      </c>
      <c r="F639" s="123"/>
      <c r="G639" s="65"/>
      <c r="H639" s="123"/>
      <c r="I639" s="123"/>
      <c r="J639" s="123"/>
      <c r="K639" s="123"/>
      <c r="L639" s="67"/>
      <c r="M639" s="67"/>
      <c r="N639" s="67"/>
      <c r="O639" s="87"/>
      <c r="P639" s="87"/>
      <c r="Q639" s="87"/>
      <c r="R639" s="87"/>
      <c r="S639" s="87"/>
      <c r="T639" s="87"/>
      <c r="U639" s="87"/>
      <c r="V639" s="87"/>
      <c r="W639" s="87"/>
    </row>
    <row r="640" spans="1:23" ht="13.2" x14ac:dyDescent="0.25">
      <c r="A640" s="59">
        <v>187</v>
      </c>
      <c r="B640" s="60" t="s">
        <v>804</v>
      </c>
      <c r="C640" s="16"/>
      <c r="D640" s="16" t="s">
        <v>178</v>
      </c>
      <c r="E640" s="59" t="s">
        <v>12</v>
      </c>
      <c r="F640" s="59"/>
      <c r="G640" s="65"/>
      <c r="H640" s="123"/>
      <c r="I640" s="123"/>
      <c r="J640" s="123"/>
      <c r="K640" s="123"/>
      <c r="L640" s="123"/>
      <c r="M640" s="123"/>
      <c r="N640" s="123"/>
      <c r="O640" s="87"/>
      <c r="P640" s="87"/>
      <c r="Q640" s="87"/>
      <c r="R640" s="87"/>
      <c r="S640" s="87"/>
      <c r="T640" s="87"/>
      <c r="U640" s="87"/>
      <c r="V640" s="87"/>
      <c r="W640" s="87"/>
    </row>
    <row r="641" spans="1:23" ht="13.2" x14ac:dyDescent="0.25">
      <c r="A641" s="59">
        <v>188</v>
      </c>
      <c r="B641" s="60" t="s">
        <v>805</v>
      </c>
      <c r="C641" s="16"/>
      <c r="D641" s="16" t="s">
        <v>178</v>
      </c>
      <c r="E641" s="59" t="s">
        <v>12</v>
      </c>
      <c r="F641" s="59"/>
      <c r="G641" s="65"/>
      <c r="H641" s="123"/>
      <c r="I641" s="123"/>
      <c r="J641" s="123"/>
      <c r="K641" s="123"/>
      <c r="L641" s="123"/>
      <c r="M641" s="123"/>
      <c r="N641" s="123"/>
      <c r="O641" s="87"/>
      <c r="P641" s="87"/>
      <c r="Q641" s="87"/>
      <c r="R641" s="87"/>
      <c r="S641" s="87"/>
      <c r="T641" s="87"/>
      <c r="U641" s="87"/>
      <c r="V641" s="87"/>
      <c r="W641" s="87"/>
    </row>
    <row r="642" spans="1:23" ht="13.2" x14ac:dyDescent="0.25">
      <c r="A642" s="59">
        <v>189</v>
      </c>
      <c r="B642" s="60" t="s">
        <v>806</v>
      </c>
      <c r="C642" s="16"/>
      <c r="D642" s="16" t="s">
        <v>178</v>
      </c>
      <c r="E642" s="59" t="s">
        <v>12</v>
      </c>
      <c r="F642" s="123"/>
      <c r="G642" s="65"/>
      <c r="H642" s="123"/>
      <c r="I642" s="123"/>
      <c r="J642" s="123"/>
      <c r="K642" s="123"/>
      <c r="L642" s="123"/>
      <c r="M642" s="123"/>
      <c r="N642" s="123"/>
      <c r="O642" s="87"/>
      <c r="P642" s="87"/>
      <c r="Q642" s="87"/>
      <c r="R642" s="87"/>
      <c r="S642" s="87"/>
      <c r="T642" s="87"/>
      <c r="U642" s="87"/>
      <c r="V642" s="87"/>
      <c r="W642" s="87"/>
    </row>
    <row r="643" spans="1:23" ht="13.2" x14ac:dyDescent="0.25">
      <c r="A643" s="59">
        <v>190</v>
      </c>
      <c r="B643" s="60" t="s">
        <v>807</v>
      </c>
      <c r="C643" s="9"/>
      <c r="D643" s="9" t="s">
        <v>178</v>
      </c>
      <c r="E643" s="59" t="s">
        <v>12</v>
      </c>
      <c r="F643" s="59"/>
      <c r="G643" s="65"/>
      <c r="H643" s="123"/>
      <c r="I643" s="123"/>
      <c r="J643" s="123"/>
      <c r="K643" s="123"/>
      <c r="L643" s="123"/>
      <c r="M643" s="123"/>
      <c r="N643" s="123"/>
      <c r="O643" s="87"/>
      <c r="P643" s="87"/>
      <c r="Q643" s="87"/>
      <c r="R643" s="87"/>
      <c r="S643" s="87"/>
      <c r="T643" s="87"/>
      <c r="U643" s="87"/>
      <c r="V643" s="87"/>
      <c r="W643" s="87"/>
    </row>
    <row r="644" spans="1:23" ht="13.2" x14ac:dyDescent="0.25">
      <c r="A644" s="59">
        <v>191</v>
      </c>
      <c r="B644" s="60" t="s">
        <v>808</v>
      </c>
      <c r="C644" s="16"/>
      <c r="D644" s="16" t="s">
        <v>178</v>
      </c>
      <c r="E644" s="59" t="s">
        <v>12</v>
      </c>
      <c r="F644" s="59"/>
      <c r="G644" s="65"/>
      <c r="H644" s="123"/>
      <c r="I644" s="123"/>
      <c r="J644" s="123"/>
      <c r="K644" s="123"/>
      <c r="L644" s="123"/>
      <c r="M644" s="123"/>
      <c r="N644" s="123"/>
      <c r="O644" s="87"/>
      <c r="P644" s="87"/>
      <c r="Q644" s="87"/>
      <c r="R644" s="87"/>
      <c r="S644" s="87"/>
      <c r="T644" s="87"/>
      <c r="U644" s="87"/>
      <c r="V644" s="87"/>
      <c r="W644" s="87"/>
    </row>
    <row r="645" spans="1:23" ht="13.2" x14ac:dyDescent="0.25">
      <c r="A645" s="59">
        <v>192</v>
      </c>
      <c r="B645" s="60" t="s">
        <v>809</v>
      </c>
      <c r="C645" s="16"/>
      <c r="D645" s="16" t="s">
        <v>178</v>
      </c>
      <c r="E645" s="59" t="s">
        <v>12</v>
      </c>
      <c r="F645" s="123"/>
      <c r="G645" s="65"/>
      <c r="H645" s="67"/>
      <c r="I645" s="67"/>
      <c r="J645" s="67"/>
      <c r="K645" s="123"/>
      <c r="L645" s="123"/>
      <c r="M645" s="123"/>
      <c r="N645" s="123"/>
      <c r="O645" s="87"/>
      <c r="P645" s="87"/>
      <c r="Q645" s="87"/>
      <c r="R645" s="87"/>
      <c r="S645" s="87"/>
      <c r="T645" s="87"/>
      <c r="U645" s="87"/>
      <c r="V645" s="87"/>
      <c r="W645" s="87"/>
    </row>
    <row r="646" spans="1:23" ht="13.2" x14ac:dyDescent="0.25">
      <c r="A646" s="59">
        <v>193</v>
      </c>
      <c r="B646" s="60" t="s">
        <v>810</v>
      </c>
      <c r="C646" s="16"/>
      <c r="D646" s="16" t="s">
        <v>178</v>
      </c>
      <c r="E646" s="59" t="s">
        <v>12</v>
      </c>
      <c r="F646" s="65"/>
      <c r="G646" s="65"/>
      <c r="H646" s="65"/>
      <c r="I646" s="59"/>
      <c r="J646" s="59"/>
      <c r="K646" s="65"/>
      <c r="L646" s="59"/>
      <c r="M646" s="65"/>
      <c r="N646" s="123"/>
      <c r="O646" s="87"/>
      <c r="P646" s="87"/>
      <c r="Q646" s="87"/>
      <c r="R646" s="87"/>
      <c r="S646" s="87"/>
      <c r="T646" s="87"/>
      <c r="U646" s="87"/>
      <c r="V646" s="87"/>
      <c r="W646" s="87"/>
    </row>
    <row r="647" spans="1:23" ht="13.2" x14ac:dyDescent="0.25">
      <c r="A647" s="59">
        <v>194</v>
      </c>
      <c r="B647" s="60" t="s">
        <v>811</v>
      </c>
      <c r="C647" s="16"/>
      <c r="D647" s="16" t="s">
        <v>178</v>
      </c>
      <c r="E647" s="59" t="s">
        <v>12</v>
      </c>
      <c r="F647" s="123"/>
      <c r="G647" s="65"/>
      <c r="H647" s="123"/>
      <c r="I647" s="123"/>
      <c r="J647" s="123"/>
      <c r="K647" s="67"/>
      <c r="L647" s="67"/>
      <c r="M647" s="123"/>
      <c r="N647" s="123"/>
      <c r="O647" s="87"/>
      <c r="P647" s="87"/>
      <c r="Q647" s="87"/>
      <c r="R647" s="87"/>
      <c r="S647" s="87"/>
      <c r="T647" s="87"/>
      <c r="U647" s="87"/>
      <c r="V647" s="87"/>
      <c r="W647" s="87"/>
    </row>
    <row r="648" spans="1:23" ht="13.2" x14ac:dyDescent="0.25">
      <c r="A648" s="59">
        <v>195</v>
      </c>
      <c r="B648" s="60" t="s">
        <v>812</v>
      </c>
      <c r="C648" s="16"/>
      <c r="D648" s="16" t="s">
        <v>178</v>
      </c>
      <c r="E648" s="59" t="s">
        <v>12</v>
      </c>
      <c r="F648" s="123"/>
      <c r="G648" s="65"/>
      <c r="H648" s="123"/>
      <c r="I648" s="123"/>
      <c r="J648" s="123"/>
      <c r="K648" s="67"/>
      <c r="L648" s="67"/>
      <c r="M648" s="123"/>
      <c r="N648" s="123"/>
      <c r="O648" s="87"/>
      <c r="P648" s="87"/>
      <c r="Q648" s="87"/>
      <c r="R648" s="87"/>
      <c r="S648" s="87"/>
      <c r="T648" s="87"/>
      <c r="U648" s="87"/>
      <c r="V648" s="87"/>
      <c r="W648" s="87"/>
    </row>
    <row r="649" spans="1:23" ht="13.2" x14ac:dyDescent="0.25">
      <c r="A649" s="59">
        <v>196</v>
      </c>
      <c r="B649" s="60" t="s">
        <v>813</v>
      </c>
      <c r="C649" s="16"/>
      <c r="D649" s="16" t="s">
        <v>178</v>
      </c>
      <c r="E649" s="59" t="s">
        <v>12</v>
      </c>
      <c r="F649" s="59"/>
      <c r="G649" s="65"/>
      <c r="H649" s="123"/>
      <c r="I649" s="123"/>
      <c r="J649" s="123"/>
      <c r="K649" s="123"/>
      <c r="L649" s="123"/>
      <c r="M649" s="123"/>
      <c r="N649" s="123"/>
      <c r="O649" s="87"/>
      <c r="P649" s="87"/>
      <c r="Q649" s="87"/>
      <c r="R649" s="87"/>
      <c r="S649" s="87"/>
      <c r="T649" s="87"/>
      <c r="U649" s="87"/>
      <c r="V649" s="87"/>
      <c r="W649" s="87"/>
    </row>
    <row r="650" spans="1:23" ht="13.2" x14ac:dyDescent="0.25">
      <c r="A650" s="59">
        <v>197</v>
      </c>
      <c r="B650" s="60" t="s">
        <v>814</v>
      </c>
      <c r="C650" s="16"/>
      <c r="D650" s="16" t="s">
        <v>178</v>
      </c>
      <c r="E650" s="59" t="s">
        <v>12</v>
      </c>
      <c r="F650" s="123"/>
      <c r="G650" s="65"/>
      <c r="H650" s="123"/>
      <c r="I650" s="123"/>
      <c r="J650" s="67"/>
      <c r="K650" s="67"/>
      <c r="L650" s="67"/>
      <c r="M650" s="123"/>
      <c r="N650" s="123"/>
      <c r="O650" s="87"/>
      <c r="P650" s="87"/>
      <c r="Q650" s="87"/>
      <c r="R650" s="87"/>
      <c r="S650" s="87"/>
      <c r="T650" s="87"/>
      <c r="U650" s="87"/>
      <c r="V650" s="87"/>
      <c r="W650" s="87"/>
    </row>
    <row r="651" spans="1:23" ht="13.2" x14ac:dyDescent="0.25">
      <c r="A651" s="59">
        <v>198</v>
      </c>
      <c r="B651" s="60" t="s">
        <v>815</v>
      </c>
      <c r="C651" s="16"/>
      <c r="D651" s="16" t="s">
        <v>178</v>
      </c>
      <c r="E651" s="59" t="s">
        <v>12</v>
      </c>
      <c r="F651" s="123"/>
      <c r="G651" s="65"/>
      <c r="H651" s="123"/>
      <c r="I651" s="67"/>
      <c r="J651" s="67"/>
      <c r="K651" s="67"/>
      <c r="L651" s="67"/>
      <c r="M651" s="123"/>
      <c r="N651" s="123"/>
      <c r="O651" s="87"/>
      <c r="P651" s="87"/>
      <c r="Q651" s="87"/>
      <c r="R651" s="87"/>
      <c r="S651" s="87"/>
      <c r="T651" s="87"/>
      <c r="U651" s="87"/>
      <c r="V651" s="87"/>
      <c r="W651" s="87"/>
    </row>
    <row r="652" spans="1:23" ht="13.2" x14ac:dyDescent="0.25">
      <c r="A652" s="59">
        <v>199</v>
      </c>
      <c r="B652" s="60" t="s">
        <v>816</v>
      </c>
      <c r="C652" s="16"/>
      <c r="D652" s="16" t="s">
        <v>178</v>
      </c>
      <c r="E652" s="59" t="s">
        <v>12</v>
      </c>
      <c r="F652" s="123"/>
      <c r="G652" s="65"/>
      <c r="H652" s="123"/>
      <c r="I652" s="123"/>
      <c r="J652" s="123"/>
      <c r="K652" s="123"/>
      <c r="L652" s="123"/>
      <c r="M652" s="123"/>
      <c r="N652" s="123"/>
      <c r="O652" s="87"/>
      <c r="P652" s="87"/>
      <c r="Q652" s="87"/>
      <c r="R652" s="87"/>
      <c r="S652" s="87"/>
      <c r="T652" s="87"/>
      <c r="U652" s="87"/>
      <c r="V652" s="87"/>
      <c r="W652" s="87"/>
    </row>
    <row r="653" spans="1:23" ht="13.2" x14ac:dyDescent="0.25">
      <c r="A653" s="59">
        <v>200</v>
      </c>
      <c r="B653" s="60" t="s">
        <v>817</v>
      </c>
      <c r="C653" s="16"/>
      <c r="D653" s="16" t="s">
        <v>178</v>
      </c>
      <c r="E653" s="59" t="s">
        <v>12</v>
      </c>
      <c r="F653" s="65"/>
      <c r="G653" s="65"/>
      <c r="H653" s="65"/>
      <c r="I653" s="123"/>
      <c r="J653" s="65"/>
      <c r="K653" s="65"/>
      <c r="L653" s="65"/>
      <c r="M653" s="65"/>
      <c r="N653" s="65"/>
      <c r="O653" s="87"/>
      <c r="P653" s="87"/>
      <c r="Q653" s="87"/>
      <c r="R653" s="87"/>
      <c r="S653" s="87"/>
      <c r="T653" s="87"/>
      <c r="U653" s="87"/>
      <c r="V653" s="87"/>
      <c r="W653" s="87"/>
    </row>
    <row r="654" spans="1:23" ht="13.2" x14ac:dyDescent="0.25">
      <c r="A654" s="59">
        <v>201</v>
      </c>
      <c r="B654" s="60" t="s">
        <v>818</v>
      </c>
      <c r="C654" s="16"/>
      <c r="D654" s="16" t="s">
        <v>178</v>
      </c>
      <c r="E654" s="59" t="s">
        <v>12</v>
      </c>
      <c r="F654" s="59"/>
      <c r="G654" s="65"/>
      <c r="H654" s="65"/>
      <c r="I654" s="123"/>
      <c r="J654" s="65"/>
      <c r="K654" s="65"/>
      <c r="L654" s="65"/>
      <c r="M654" s="65"/>
      <c r="N654" s="65"/>
      <c r="O654" s="87"/>
      <c r="P654" s="87"/>
      <c r="Q654" s="87"/>
      <c r="R654" s="87"/>
      <c r="S654" s="87"/>
      <c r="T654" s="87"/>
      <c r="U654" s="87"/>
      <c r="V654" s="87"/>
      <c r="W654" s="87"/>
    </row>
    <row r="655" spans="1:23" ht="13.2" x14ac:dyDescent="0.25">
      <c r="A655" s="59">
        <v>202</v>
      </c>
      <c r="B655" s="60" t="s">
        <v>188</v>
      </c>
      <c r="C655" s="16"/>
      <c r="D655" s="16" t="s">
        <v>178</v>
      </c>
      <c r="E655" s="59" t="s">
        <v>12</v>
      </c>
      <c r="F655" s="65"/>
      <c r="G655" s="65"/>
      <c r="H655" s="123"/>
      <c r="I655" s="67"/>
      <c r="J655" s="67"/>
      <c r="K655" s="67"/>
      <c r="L655" s="67"/>
      <c r="M655" s="123"/>
      <c r="N655" s="65"/>
      <c r="O655" s="87"/>
      <c r="P655" s="87"/>
      <c r="Q655" s="87"/>
      <c r="R655" s="87"/>
      <c r="S655" s="87"/>
      <c r="T655" s="87"/>
      <c r="U655" s="87"/>
      <c r="V655" s="87"/>
      <c r="W655" s="87"/>
    </row>
    <row r="656" spans="1:23" ht="13.2" x14ac:dyDescent="0.25">
      <c r="A656" s="59">
        <v>203</v>
      </c>
      <c r="B656" s="60" t="s">
        <v>819</v>
      </c>
      <c r="C656" s="16"/>
      <c r="D656" s="16" t="s">
        <v>178</v>
      </c>
      <c r="E656" s="59" t="s">
        <v>12</v>
      </c>
      <c r="F656" s="65"/>
      <c r="G656" s="65"/>
      <c r="H656" s="123"/>
      <c r="I656" s="67"/>
      <c r="J656" s="67"/>
      <c r="K656" s="67"/>
      <c r="L656" s="67"/>
      <c r="M656" s="123"/>
      <c r="N656" s="65"/>
      <c r="O656" s="87"/>
      <c r="P656" s="87"/>
      <c r="Q656" s="87"/>
      <c r="R656" s="87"/>
      <c r="S656" s="87"/>
      <c r="T656" s="87"/>
      <c r="U656" s="87"/>
      <c r="V656" s="87"/>
      <c r="W656" s="87"/>
    </row>
    <row r="657" spans="1:23" ht="13.2" x14ac:dyDescent="0.25">
      <c r="A657" s="59">
        <v>204</v>
      </c>
      <c r="B657" s="60" t="s">
        <v>820</v>
      </c>
      <c r="C657" s="16"/>
      <c r="D657" s="16" t="s">
        <v>178</v>
      </c>
      <c r="E657" s="59" t="s">
        <v>12</v>
      </c>
      <c r="F657" s="65"/>
      <c r="G657" s="65"/>
      <c r="H657" s="123"/>
      <c r="I657" s="67"/>
      <c r="J657" s="67"/>
      <c r="K657" s="67"/>
      <c r="L657" s="123"/>
      <c r="M657" s="65"/>
      <c r="N657" s="65"/>
      <c r="O657" s="87"/>
      <c r="P657" s="87"/>
      <c r="Q657" s="87"/>
      <c r="R657" s="87"/>
      <c r="S657" s="87"/>
      <c r="T657" s="87"/>
      <c r="U657" s="87"/>
      <c r="V657" s="87"/>
      <c r="W657" s="87"/>
    </row>
    <row r="658" spans="1:23" ht="13.2" x14ac:dyDescent="0.25">
      <c r="A658" s="59">
        <v>205</v>
      </c>
      <c r="B658" s="60" t="s">
        <v>821</v>
      </c>
      <c r="C658" s="16"/>
      <c r="D658" s="16" t="s">
        <v>178</v>
      </c>
      <c r="E658" s="59" t="s">
        <v>12</v>
      </c>
      <c r="F658" s="65"/>
      <c r="G658" s="65"/>
      <c r="H658" s="67"/>
      <c r="I658" s="67"/>
      <c r="J658" s="67"/>
      <c r="K658" s="67"/>
      <c r="L658" s="67"/>
      <c r="M658" s="65"/>
      <c r="N658" s="65"/>
      <c r="O658" s="87"/>
      <c r="P658" s="87"/>
      <c r="Q658" s="87"/>
      <c r="R658" s="87"/>
      <c r="S658" s="87"/>
      <c r="T658" s="87"/>
      <c r="U658" s="87"/>
      <c r="V658" s="87"/>
      <c r="W658" s="87"/>
    </row>
    <row r="659" spans="1:23" ht="13.2" x14ac:dyDescent="0.25">
      <c r="A659" s="59">
        <v>206</v>
      </c>
      <c r="B659" s="60" t="s">
        <v>822</v>
      </c>
      <c r="C659" s="16"/>
      <c r="D659" s="16" t="s">
        <v>178</v>
      </c>
      <c r="E659" s="59" t="s">
        <v>12</v>
      </c>
      <c r="F659" s="65"/>
      <c r="G659" s="65"/>
      <c r="H659" s="59"/>
      <c r="I659" s="59"/>
      <c r="J659" s="59"/>
      <c r="K659" s="59"/>
      <c r="L659" s="59"/>
      <c r="M659" s="65"/>
      <c r="N659" s="65"/>
      <c r="O659" s="87"/>
      <c r="P659" s="87"/>
      <c r="Q659" s="87"/>
      <c r="R659" s="87"/>
      <c r="S659" s="87"/>
      <c r="T659" s="87"/>
      <c r="U659" s="87"/>
      <c r="V659" s="87"/>
      <c r="W659" s="87"/>
    </row>
    <row r="660" spans="1:23" ht="13.2" x14ac:dyDescent="0.25">
      <c r="A660" s="59">
        <v>207</v>
      </c>
      <c r="B660" s="60" t="s">
        <v>823</v>
      </c>
      <c r="C660" s="16"/>
      <c r="D660" s="16" t="s">
        <v>178</v>
      </c>
      <c r="E660" s="59" t="s">
        <v>12</v>
      </c>
      <c r="F660" s="65"/>
      <c r="G660" s="65"/>
      <c r="H660" s="123"/>
      <c r="I660" s="67"/>
      <c r="J660" s="67"/>
      <c r="K660" s="67"/>
      <c r="L660" s="67"/>
      <c r="M660" s="123"/>
      <c r="N660" s="65"/>
      <c r="O660" s="87"/>
      <c r="P660" s="87"/>
      <c r="Q660" s="87"/>
      <c r="R660" s="87"/>
      <c r="S660" s="87"/>
      <c r="T660" s="87"/>
      <c r="U660" s="87"/>
      <c r="V660" s="87"/>
      <c r="W660" s="87"/>
    </row>
    <row r="661" spans="1:23" ht="13.2" x14ac:dyDescent="0.25">
      <c r="A661" s="59">
        <v>208</v>
      </c>
      <c r="B661" s="60" t="s">
        <v>824</v>
      </c>
      <c r="C661" s="16"/>
      <c r="D661" s="16" t="s">
        <v>178</v>
      </c>
      <c r="E661" s="59" t="s">
        <v>12</v>
      </c>
      <c r="F661" s="65"/>
      <c r="G661" s="65"/>
      <c r="H661" s="59"/>
      <c r="I661" s="59"/>
      <c r="J661" s="59"/>
      <c r="K661" s="59"/>
      <c r="L661" s="59"/>
      <c r="M661" s="65"/>
      <c r="N661" s="65"/>
      <c r="O661" s="87"/>
      <c r="P661" s="87"/>
      <c r="Q661" s="87"/>
      <c r="R661" s="87"/>
      <c r="S661" s="87"/>
      <c r="T661" s="87"/>
      <c r="U661" s="87"/>
      <c r="V661" s="87"/>
      <c r="W661" s="87"/>
    </row>
    <row r="662" spans="1:23" ht="13.2" x14ac:dyDescent="0.25">
      <c r="A662" s="59">
        <v>209</v>
      </c>
      <c r="B662" s="60" t="s">
        <v>825</v>
      </c>
      <c r="C662" s="16"/>
      <c r="D662" s="16" t="s">
        <v>178</v>
      </c>
      <c r="E662" s="59" t="s">
        <v>12</v>
      </c>
      <c r="F662" s="65"/>
      <c r="G662" s="65"/>
      <c r="H662" s="65"/>
      <c r="I662" s="59"/>
      <c r="J662" s="59"/>
      <c r="K662" s="59"/>
      <c r="L662" s="65"/>
      <c r="M662" s="65"/>
      <c r="N662" s="65"/>
      <c r="O662" s="87"/>
      <c r="P662" s="87"/>
      <c r="Q662" s="87"/>
      <c r="R662" s="87"/>
      <c r="S662" s="87"/>
      <c r="T662" s="87"/>
      <c r="U662" s="87"/>
      <c r="V662" s="87"/>
      <c r="W662" s="87"/>
    </row>
    <row r="663" spans="1:23" ht="13.2" x14ac:dyDescent="0.25">
      <c r="A663" s="59">
        <v>210</v>
      </c>
      <c r="B663" s="60" t="s">
        <v>826</v>
      </c>
      <c r="C663" s="16"/>
      <c r="D663" s="16" t="s">
        <v>178</v>
      </c>
      <c r="E663" s="59" t="s">
        <v>12</v>
      </c>
      <c r="F663" s="65"/>
      <c r="G663" s="65"/>
      <c r="H663" s="123"/>
      <c r="I663" s="123"/>
      <c r="J663" s="123"/>
      <c r="K663" s="67"/>
      <c r="L663" s="123"/>
      <c r="M663" s="123"/>
      <c r="N663" s="65"/>
      <c r="O663" s="87"/>
      <c r="P663" s="87"/>
      <c r="Q663" s="87"/>
      <c r="R663" s="87"/>
      <c r="S663" s="87"/>
      <c r="T663" s="87"/>
      <c r="U663" s="87"/>
      <c r="V663" s="87"/>
      <c r="W663" s="87"/>
    </row>
    <row r="664" spans="1:23" ht="13.2" x14ac:dyDescent="0.25">
      <c r="A664" s="59">
        <v>211</v>
      </c>
      <c r="B664" s="60" t="s">
        <v>827</v>
      </c>
      <c r="C664" s="16"/>
      <c r="D664" s="16" t="s">
        <v>178</v>
      </c>
      <c r="E664" s="59" t="s">
        <v>12</v>
      </c>
      <c r="F664" s="64"/>
      <c r="G664" s="64"/>
      <c r="H664" s="34"/>
      <c r="I664" s="61"/>
      <c r="J664" s="61"/>
      <c r="K664" s="61"/>
      <c r="L664" s="34"/>
      <c r="M664" s="64"/>
      <c r="N664" s="64"/>
      <c r="O664" s="87"/>
      <c r="P664" s="87"/>
      <c r="Q664" s="87"/>
      <c r="R664" s="87"/>
      <c r="S664" s="87"/>
      <c r="T664" s="87"/>
      <c r="U664" s="87"/>
      <c r="V664" s="87"/>
      <c r="W664" s="87"/>
    </row>
    <row r="665" spans="1:23" ht="13.2" x14ac:dyDescent="0.25">
      <c r="A665" s="59">
        <v>212</v>
      </c>
      <c r="B665" s="60" t="s">
        <v>828</v>
      </c>
      <c r="C665" s="16"/>
      <c r="D665" s="16" t="s">
        <v>178</v>
      </c>
      <c r="E665" s="59" t="s">
        <v>12</v>
      </c>
      <c r="F665" s="64"/>
      <c r="G665" s="64"/>
      <c r="H665" s="34"/>
      <c r="I665" s="34"/>
      <c r="J665" s="34"/>
      <c r="K665" s="34"/>
      <c r="L665" s="132"/>
      <c r="M665" s="132"/>
      <c r="N665" s="64"/>
      <c r="O665" s="87"/>
      <c r="P665" s="87"/>
      <c r="Q665" s="87"/>
      <c r="R665" s="87"/>
      <c r="S665" s="87"/>
      <c r="T665" s="87"/>
      <c r="U665" s="87"/>
      <c r="V665" s="87"/>
      <c r="W665" s="87"/>
    </row>
    <row r="666" spans="1:23" ht="13.2" x14ac:dyDescent="0.25">
      <c r="A666" s="59">
        <v>213</v>
      </c>
      <c r="B666" s="60" t="s">
        <v>829</v>
      </c>
      <c r="C666" s="16"/>
      <c r="D666" s="16" t="s">
        <v>178</v>
      </c>
      <c r="E666" s="59" t="s">
        <v>12</v>
      </c>
      <c r="F666" s="64"/>
      <c r="G666" s="64"/>
      <c r="H666" s="34"/>
      <c r="I666" s="132"/>
      <c r="J666" s="132"/>
      <c r="K666" s="132"/>
      <c r="L666" s="132"/>
      <c r="M666" s="34"/>
      <c r="N666" s="64"/>
      <c r="O666" s="87"/>
      <c r="P666" s="87"/>
      <c r="Q666" s="87"/>
      <c r="R666" s="87"/>
      <c r="S666" s="87"/>
      <c r="T666" s="87"/>
      <c r="U666" s="87"/>
      <c r="V666" s="87"/>
      <c r="W666" s="87"/>
    </row>
    <row r="667" spans="1:23" ht="13.2" x14ac:dyDescent="0.25">
      <c r="A667" s="59">
        <v>214</v>
      </c>
      <c r="B667" s="60" t="s">
        <v>830</v>
      </c>
      <c r="C667" s="9"/>
      <c r="D667" s="9" t="s">
        <v>178</v>
      </c>
      <c r="E667" s="59" t="s">
        <v>12</v>
      </c>
      <c r="F667" s="64"/>
      <c r="G667" s="64"/>
      <c r="H667" s="34"/>
      <c r="I667" s="64"/>
      <c r="J667" s="64"/>
      <c r="K667" s="64"/>
      <c r="L667" s="34"/>
      <c r="M667" s="64"/>
      <c r="N667" s="64"/>
      <c r="O667" s="87"/>
      <c r="P667" s="87"/>
      <c r="Q667" s="87"/>
      <c r="R667" s="87"/>
      <c r="S667" s="87"/>
      <c r="T667" s="87"/>
      <c r="U667" s="87"/>
      <c r="V667" s="87"/>
      <c r="W667" s="87"/>
    </row>
    <row r="668" spans="1:23" ht="13.2" x14ac:dyDescent="0.25">
      <c r="A668" s="59">
        <v>215</v>
      </c>
      <c r="B668" s="60" t="s">
        <v>831</v>
      </c>
      <c r="C668" s="9"/>
      <c r="D668" s="9" t="s">
        <v>178</v>
      </c>
      <c r="E668" s="59" t="s">
        <v>12</v>
      </c>
      <c r="F668" s="61"/>
      <c r="G668" s="64"/>
      <c r="H668" s="34"/>
      <c r="I668" s="64"/>
      <c r="J668" s="64"/>
      <c r="K668" s="64"/>
      <c r="L668" s="34"/>
      <c r="M668" s="64"/>
      <c r="N668" s="64"/>
      <c r="O668" s="87"/>
      <c r="P668" s="87"/>
      <c r="Q668" s="87"/>
      <c r="R668" s="87"/>
      <c r="S668" s="87"/>
      <c r="T668" s="87"/>
      <c r="U668" s="87"/>
      <c r="V668" s="87"/>
      <c r="W668" s="87"/>
    </row>
    <row r="669" spans="1:23" ht="13.2" x14ac:dyDescent="0.25">
      <c r="A669" s="59">
        <v>216</v>
      </c>
      <c r="B669" s="60" t="s">
        <v>832</v>
      </c>
      <c r="C669" s="9"/>
      <c r="D669" s="9" t="s">
        <v>178</v>
      </c>
      <c r="E669" s="59" t="s">
        <v>12</v>
      </c>
      <c r="F669" s="64"/>
      <c r="G669" s="64"/>
      <c r="H669" s="64"/>
      <c r="I669" s="34"/>
      <c r="J669" s="64"/>
      <c r="K669" s="64"/>
      <c r="L669" s="64"/>
      <c r="M669" s="64"/>
      <c r="N669" s="64"/>
      <c r="O669" s="87"/>
      <c r="P669" s="87"/>
      <c r="Q669" s="87"/>
      <c r="R669" s="87"/>
      <c r="S669" s="87"/>
      <c r="T669" s="87"/>
      <c r="U669" s="87"/>
      <c r="V669" s="87"/>
      <c r="W669" s="87"/>
    </row>
    <row r="670" spans="1:23" ht="13.2" x14ac:dyDescent="0.25">
      <c r="A670" s="59">
        <v>217</v>
      </c>
      <c r="B670" s="60" t="s">
        <v>833</v>
      </c>
      <c r="C670" s="9"/>
      <c r="D670" s="9" t="s">
        <v>178</v>
      </c>
      <c r="E670" s="59" t="s">
        <v>12</v>
      </c>
      <c r="F670" s="64"/>
      <c r="G670" s="64"/>
      <c r="H670" s="64"/>
      <c r="I670" s="34"/>
      <c r="J670" s="64"/>
      <c r="K670" s="64"/>
      <c r="L670" s="64"/>
      <c r="M670" s="64"/>
      <c r="N670" s="64"/>
      <c r="O670" s="87"/>
      <c r="P670" s="87"/>
      <c r="Q670" s="87"/>
      <c r="R670" s="87"/>
      <c r="S670" s="87"/>
      <c r="T670" s="87"/>
      <c r="U670" s="87"/>
      <c r="V670" s="87"/>
      <c r="W670" s="87"/>
    </row>
    <row r="671" spans="1:23" ht="13.2" x14ac:dyDescent="0.25">
      <c r="A671" s="59">
        <v>218</v>
      </c>
      <c r="B671" s="60" t="s">
        <v>834</v>
      </c>
      <c r="C671" s="9"/>
      <c r="D671" s="9" t="s">
        <v>178</v>
      </c>
      <c r="E671" s="59" t="s">
        <v>12</v>
      </c>
      <c r="F671" s="64"/>
      <c r="G671" s="64"/>
      <c r="H671" s="34"/>
      <c r="I671" s="64"/>
      <c r="J671" s="64"/>
      <c r="K671" s="64"/>
      <c r="L671" s="34"/>
      <c r="M671" s="64"/>
      <c r="N671" s="64"/>
      <c r="O671" s="87"/>
      <c r="P671" s="87"/>
      <c r="Q671" s="87"/>
      <c r="R671" s="87"/>
      <c r="S671" s="87"/>
      <c r="T671" s="87"/>
      <c r="U671" s="87"/>
      <c r="V671" s="87"/>
      <c r="W671" s="87"/>
    </row>
    <row r="672" spans="1:23" ht="13.2" x14ac:dyDescent="0.25">
      <c r="A672" s="59">
        <v>219</v>
      </c>
      <c r="B672" s="60" t="s">
        <v>835</v>
      </c>
      <c r="C672" s="9"/>
      <c r="D672" s="9" t="s">
        <v>179</v>
      </c>
      <c r="E672" s="59" t="s">
        <v>12</v>
      </c>
      <c r="F672" s="64"/>
      <c r="G672" s="64"/>
      <c r="H672" s="34"/>
      <c r="I672" s="64"/>
      <c r="J672" s="64"/>
      <c r="K672" s="64"/>
      <c r="L672" s="34"/>
      <c r="M672" s="64"/>
      <c r="N672" s="64"/>
      <c r="O672" s="87"/>
      <c r="P672" s="87"/>
      <c r="Q672" s="87"/>
      <c r="R672" s="87"/>
      <c r="S672" s="87"/>
      <c r="T672" s="87"/>
      <c r="U672" s="87"/>
      <c r="V672" s="87"/>
      <c r="W672" s="87"/>
    </row>
    <row r="673" spans="1:23" ht="13.2" x14ac:dyDescent="0.25">
      <c r="A673" s="59">
        <v>220</v>
      </c>
      <c r="B673" s="60" t="s">
        <v>836</v>
      </c>
      <c r="C673" s="9"/>
      <c r="D673" s="9" t="s">
        <v>179</v>
      </c>
      <c r="E673" s="59" t="s">
        <v>12</v>
      </c>
      <c r="F673" s="61"/>
      <c r="G673" s="64"/>
      <c r="H673" s="34"/>
      <c r="I673" s="64"/>
      <c r="J673" s="64"/>
      <c r="K673" s="64"/>
      <c r="L673" s="34"/>
      <c r="M673" s="64"/>
      <c r="N673" s="64"/>
      <c r="O673" s="87"/>
      <c r="P673" s="87"/>
      <c r="Q673" s="87"/>
      <c r="R673" s="87"/>
      <c r="S673" s="87"/>
      <c r="T673" s="87"/>
      <c r="U673" s="87"/>
      <c r="V673" s="87"/>
      <c r="W673" s="87"/>
    </row>
    <row r="674" spans="1:23" ht="13.2" x14ac:dyDescent="0.25">
      <c r="A674" s="59">
        <v>221</v>
      </c>
      <c r="B674" s="60" t="s">
        <v>837</v>
      </c>
      <c r="C674" s="9"/>
      <c r="D674" s="9" t="s">
        <v>179</v>
      </c>
      <c r="E674" s="59" t="s">
        <v>12</v>
      </c>
      <c r="F674" s="61"/>
      <c r="G674" s="64"/>
      <c r="H674" s="34"/>
      <c r="I674" s="64"/>
      <c r="J674" s="64"/>
      <c r="K674" s="64"/>
      <c r="L674" s="34"/>
      <c r="M674" s="64"/>
      <c r="N674" s="64"/>
      <c r="O674" s="87"/>
      <c r="P674" s="87"/>
      <c r="Q674" s="87"/>
      <c r="R674" s="87"/>
      <c r="S674" s="87"/>
      <c r="T674" s="87"/>
      <c r="U674" s="87"/>
      <c r="V674" s="87"/>
      <c r="W674" s="87"/>
    </row>
    <row r="675" spans="1:23" ht="13.2" x14ac:dyDescent="0.25">
      <c r="A675" s="59">
        <v>222</v>
      </c>
      <c r="B675" s="60" t="s">
        <v>838</v>
      </c>
      <c r="C675" s="9"/>
      <c r="D675" s="9" t="s">
        <v>179</v>
      </c>
      <c r="E675" s="59" t="s">
        <v>12</v>
      </c>
      <c r="F675" s="61"/>
      <c r="G675" s="64"/>
      <c r="H675" s="34"/>
      <c r="I675" s="64"/>
      <c r="J675" s="64"/>
      <c r="K675" s="64"/>
      <c r="L675" s="34"/>
      <c r="M675" s="64"/>
      <c r="N675" s="64"/>
      <c r="O675" s="87"/>
      <c r="P675" s="87"/>
      <c r="Q675" s="87"/>
      <c r="R675" s="87"/>
      <c r="S675" s="87"/>
      <c r="T675" s="87"/>
      <c r="U675" s="87"/>
      <c r="V675" s="87"/>
      <c r="W675" s="87"/>
    </row>
    <row r="676" spans="1:23" ht="13.2" x14ac:dyDescent="0.25">
      <c r="A676" s="61">
        <v>223</v>
      </c>
      <c r="B676" s="60" t="s">
        <v>839</v>
      </c>
      <c r="C676" s="9"/>
      <c r="D676" s="9" t="s">
        <v>179</v>
      </c>
      <c r="E676" s="59" t="s">
        <v>12</v>
      </c>
      <c r="F676" s="68"/>
      <c r="G676" s="68"/>
      <c r="H676" s="68"/>
      <c r="I676" s="147"/>
      <c r="J676" s="147"/>
      <c r="K676" s="147"/>
      <c r="L676" s="147"/>
      <c r="M676" s="147"/>
      <c r="N676" s="147"/>
      <c r="O676" s="87"/>
      <c r="P676" s="87"/>
      <c r="Q676" s="87"/>
      <c r="R676" s="87"/>
      <c r="S676" s="87"/>
      <c r="T676" s="87"/>
      <c r="U676" s="87"/>
      <c r="V676" s="87"/>
      <c r="W676" s="87"/>
    </row>
    <row r="677" spans="1:23" ht="13.2" x14ac:dyDescent="0.25">
      <c r="A677" s="61">
        <v>224</v>
      </c>
      <c r="B677" s="60" t="s">
        <v>840</v>
      </c>
      <c r="C677" s="9"/>
      <c r="D677" s="9" t="s">
        <v>179</v>
      </c>
      <c r="E677" s="59" t="s">
        <v>12</v>
      </c>
      <c r="F677" s="68"/>
      <c r="G677" s="68"/>
      <c r="H677" s="68"/>
      <c r="I677" s="147"/>
      <c r="J677" s="147"/>
      <c r="K677" s="147"/>
      <c r="L677" s="147"/>
      <c r="M677" s="147"/>
      <c r="N677" s="147"/>
      <c r="O677" s="87"/>
      <c r="P677" s="87"/>
      <c r="Q677" s="87"/>
      <c r="R677" s="87"/>
      <c r="S677" s="87"/>
      <c r="T677" s="87"/>
      <c r="U677" s="87"/>
      <c r="V677" s="87"/>
      <c r="W677" s="87"/>
    </row>
    <row r="678" spans="1:23" ht="13.2" x14ac:dyDescent="0.25">
      <c r="A678" s="61">
        <v>225</v>
      </c>
      <c r="B678" s="60" t="s">
        <v>841</v>
      </c>
      <c r="C678" s="9"/>
      <c r="D678" s="9" t="s">
        <v>179</v>
      </c>
      <c r="E678" s="59" t="s">
        <v>12</v>
      </c>
      <c r="F678" s="68"/>
      <c r="G678" s="68"/>
      <c r="H678" s="68"/>
      <c r="I678" s="68"/>
      <c r="J678" s="68"/>
      <c r="K678" s="68"/>
      <c r="L678" s="68"/>
      <c r="M678" s="68"/>
      <c r="N678" s="68"/>
      <c r="O678" s="87"/>
      <c r="P678" s="87"/>
      <c r="Q678" s="87"/>
      <c r="R678" s="87"/>
      <c r="S678" s="87"/>
      <c r="T678" s="87"/>
      <c r="U678" s="87"/>
      <c r="V678" s="87"/>
      <c r="W678" s="87"/>
    </row>
    <row r="679" spans="1:23" ht="13.2" x14ac:dyDescent="0.25">
      <c r="A679" s="61">
        <v>226</v>
      </c>
      <c r="B679" s="60" t="s">
        <v>842</v>
      </c>
      <c r="C679" s="9"/>
      <c r="D679" s="9" t="s">
        <v>179</v>
      </c>
      <c r="E679" s="59" t="s">
        <v>12</v>
      </c>
      <c r="F679" s="147"/>
      <c r="G679" s="68"/>
      <c r="H679" s="68"/>
      <c r="I679" s="68"/>
      <c r="J679" s="68"/>
      <c r="K679" s="68"/>
      <c r="L679" s="68"/>
      <c r="M679" s="68"/>
      <c r="N679" s="68"/>
      <c r="O679" s="87"/>
      <c r="P679" s="87"/>
      <c r="Q679" s="87"/>
      <c r="R679" s="87"/>
      <c r="S679" s="87"/>
      <c r="T679" s="87"/>
      <c r="U679" s="87"/>
      <c r="V679" s="87"/>
      <c r="W679" s="87"/>
    </row>
    <row r="680" spans="1:23" ht="13.2" x14ac:dyDescent="0.25">
      <c r="A680" s="126"/>
      <c r="B680" s="127"/>
      <c r="C680" s="56"/>
      <c r="D680" s="56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87"/>
      <c r="P680" s="87"/>
      <c r="Q680" s="87"/>
      <c r="R680" s="87"/>
      <c r="S680" s="87"/>
      <c r="T680" s="87"/>
      <c r="U680" s="87"/>
      <c r="V680" s="87"/>
      <c r="W680" s="87"/>
    </row>
    <row r="681" spans="1:23" ht="13.2" x14ac:dyDescent="0.25">
      <c r="A681" s="86" t="s">
        <v>0</v>
      </c>
      <c r="B681" s="58" t="s">
        <v>1</v>
      </c>
      <c r="C681" s="44" t="s">
        <v>2</v>
      </c>
      <c r="D681" s="44" t="s">
        <v>3</v>
      </c>
      <c r="E681" s="57" t="s">
        <v>195</v>
      </c>
      <c r="F681" s="57" t="s">
        <v>9</v>
      </c>
      <c r="G681" s="144" t="s">
        <v>14</v>
      </c>
      <c r="H681" s="144" t="s">
        <v>17</v>
      </c>
      <c r="I681" s="144" t="s">
        <v>20</v>
      </c>
      <c r="J681" s="144" t="s">
        <v>23</v>
      </c>
      <c r="K681" s="144" t="s">
        <v>26</v>
      </c>
      <c r="L681" s="144" t="s">
        <v>29</v>
      </c>
      <c r="M681" s="144" t="s">
        <v>33</v>
      </c>
      <c r="N681" s="144" t="s">
        <v>37</v>
      </c>
      <c r="O681" s="87"/>
      <c r="P681" s="87"/>
      <c r="Q681" s="87"/>
      <c r="R681" s="87"/>
      <c r="S681" s="87"/>
      <c r="T681" s="87"/>
      <c r="U681" s="87"/>
      <c r="V681" s="87"/>
      <c r="W681" s="87"/>
    </row>
    <row r="682" spans="1:23" ht="13.2" x14ac:dyDescent="0.25">
      <c r="A682" s="59">
        <v>180</v>
      </c>
      <c r="B682" s="60" t="s">
        <v>797</v>
      </c>
      <c r="C682" s="9"/>
      <c r="D682" s="9" t="s">
        <v>177</v>
      </c>
      <c r="E682" s="59" t="s">
        <v>4</v>
      </c>
      <c r="F682" s="65"/>
      <c r="G682" s="65"/>
      <c r="H682" s="65"/>
      <c r="I682" s="65"/>
      <c r="J682" s="65"/>
      <c r="K682" s="65"/>
      <c r="L682" s="65"/>
      <c r="M682" s="65"/>
      <c r="N682" s="65"/>
      <c r="O682" s="87"/>
      <c r="P682" s="87"/>
      <c r="Q682" s="87"/>
      <c r="R682" s="87"/>
      <c r="S682" s="87"/>
      <c r="T682" s="87"/>
      <c r="U682" s="87"/>
      <c r="V682" s="87"/>
      <c r="W682" s="87"/>
    </row>
    <row r="683" spans="1:23" ht="13.2" x14ac:dyDescent="0.25">
      <c r="A683" s="59">
        <v>181</v>
      </c>
      <c r="B683" s="60" t="s">
        <v>798</v>
      </c>
      <c r="C683" s="54"/>
      <c r="D683" s="54" t="s">
        <v>178</v>
      </c>
      <c r="E683" s="59" t="s">
        <v>4</v>
      </c>
      <c r="F683" s="67"/>
      <c r="G683" s="123"/>
      <c r="H683" s="123"/>
      <c r="I683" s="123"/>
      <c r="J683" s="123"/>
      <c r="K683" s="123"/>
      <c r="L683" s="123"/>
      <c r="M683" s="123"/>
      <c r="N683" s="123"/>
      <c r="O683" s="87"/>
      <c r="P683" s="87"/>
      <c r="Q683" s="87"/>
      <c r="R683" s="87"/>
      <c r="S683" s="87"/>
      <c r="T683" s="87"/>
      <c r="U683" s="87"/>
      <c r="V683" s="87"/>
      <c r="W683" s="87"/>
    </row>
    <row r="684" spans="1:23" ht="13.2" x14ac:dyDescent="0.25">
      <c r="A684" s="59">
        <v>182</v>
      </c>
      <c r="B684" s="60" t="s">
        <v>799</v>
      </c>
      <c r="C684" s="16"/>
      <c r="D684" s="16" t="s">
        <v>178</v>
      </c>
      <c r="E684" s="59" t="s">
        <v>4</v>
      </c>
      <c r="F684" s="123"/>
      <c r="G684" s="65"/>
      <c r="H684" s="123"/>
      <c r="I684" s="67"/>
      <c r="J684" s="123"/>
      <c r="K684" s="67"/>
      <c r="L684" s="67"/>
      <c r="M684" s="123"/>
      <c r="N684" s="123"/>
      <c r="O684" s="87"/>
      <c r="P684" s="87"/>
      <c r="Q684" s="87"/>
      <c r="R684" s="87"/>
      <c r="S684" s="87"/>
      <c r="T684" s="87"/>
      <c r="U684" s="87"/>
      <c r="V684" s="87"/>
      <c r="W684" s="87"/>
    </row>
    <row r="685" spans="1:23" ht="13.2" x14ac:dyDescent="0.25">
      <c r="A685" s="59">
        <v>183</v>
      </c>
      <c r="B685" s="60" t="s">
        <v>800</v>
      </c>
      <c r="C685" s="16"/>
      <c r="D685" s="16" t="s">
        <v>178</v>
      </c>
      <c r="E685" s="59" t="s">
        <v>4</v>
      </c>
      <c r="F685" s="123"/>
      <c r="G685" s="65"/>
      <c r="H685" s="123"/>
      <c r="I685" s="67"/>
      <c r="J685" s="67"/>
      <c r="K685" s="123"/>
      <c r="L685" s="123"/>
      <c r="M685" s="123"/>
      <c r="N685" s="123"/>
      <c r="O685" s="87"/>
      <c r="P685" s="87"/>
      <c r="Q685" s="87"/>
      <c r="R685" s="87"/>
      <c r="S685" s="87"/>
      <c r="T685" s="87"/>
      <c r="U685" s="87"/>
      <c r="V685" s="87"/>
      <c r="W685" s="87"/>
    </row>
    <row r="686" spans="1:23" ht="13.2" x14ac:dyDescent="0.25">
      <c r="A686" s="59">
        <v>184</v>
      </c>
      <c r="B686" s="60" t="s">
        <v>801</v>
      </c>
      <c r="C686" s="16"/>
      <c r="D686" s="16" t="s">
        <v>178</v>
      </c>
      <c r="E686" s="59" t="s">
        <v>4</v>
      </c>
      <c r="F686" s="123"/>
      <c r="G686" s="65"/>
      <c r="H686" s="123"/>
      <c r="I686" s="123"/>
      <c r="J686" s="67"/>
      <c r="K686" s="123"/>
      <c r="L686" s="123"/>
      <c r="M686" s="123"/>
      <c r="N686" s="123"/>
      <c r="O686" s="87"/>
      <c r="P686" s="87"/>
      <c r="Q686" s="87"/>
      <c r="R686" s="87"/>
      <c r="S686" s="87"/>
      <c r="T686" s="87"/>
      <c r="U686" s="87"/>
      <c r="V686" s="87"/>
      <c r="W686" s="87"/>
    </row>
    <row r="687" spans="1:23" ht="13.2" x14ac:dyDescent="0.25">
      <c r="A687" s="59">
        <v>185</v>
      </c>
      <c r="B687" s="60" t="s">
        <v>802</v>
      </c>
      <c r="C687" s="16"/>
      <c r="D687" s="16" t="s">
        <v>178</v>
      </c>
      <c r="E687" s="59" t="s">
        <v>4</v>
      </c>
      <c r="F687" s="123"/>
      <c r="G687" s="65"/>
      <c r="H687" s="123"/>
      <c r="I687" s="123"/>
      <c r="J687" s="67"/>
      <c r="K687" s="67"/>
      <c r="L687" s="67"/>
      <c r="M687" s="123"/>
      <c r="N687" s="123"/>
      <c r="O687" s="87"/>
      <c r="P687" s="87"/>
      <c r="Q687" s="87"/>
      <c r="R687" s="87"/>
      <c r="S687" s="87"/>
      <c r="T687" s="87"/>
      <c r="U687" s="87"/>
      <c r="V687" s="87"/>
      <c r="W687" s="87"/>
    </row>
    <row r="688" spans="1:23" ht="13.2" x14ac:dyDescent="0.25">
      <c r="A688" s="59">
        <v>186</v>
      </c>
      <c r="B688" s="60" t="s">
        <v>803</v>
      </c>
      <c r="C688" s="16"/>
      <c r="D688" s="16" t="s">
        <v>178</v>
      </c>
      <c r="E688" s="59" t="s">
        <v>4</v>
      </c>
      <c r="F688" s="123"/>
      <c r="G688" s="65"/>
      <c r="H688" s="123"/>
      <c r="I688" s="123"/>
      <c r="J688" s="123"/>
      <c r="K688" s="123"/>
      <c r="L688" s="67"/>
      <c r="M688" s="67"/>
      <c r="N688" s="67"/>
      <c r="O688" s="87"/>
      <c r="P688" s="87"/>
      <c r="Q688" s="87"/>
      <c r="R688" s="87"/>
      <c r="S688" s="87"/>
      <c r="T688" s="87"/>
      <c r="U688" s="87"/>
      <c r="V688" s="87"/>
      <c r="W688" s="87"/>
    </row>
    <row r="689" spans="1:23" ht="13.2" x14ac:dyDescent="0.25">
      <c r="A689" s="59">
        <v>187</v>
      </c>
      <c r="B689" s="60" t="s">
        <v>804</v>
      </c>
      <c r="C689" s="16"/>
      <c r="D689" s="16" t="s">
        <v>178</v>
      </c>
      <c r="E689" s="59" t="s">
        <v>4</v>
      </c>
      <c r="F689" s="59"/>
      <c r="G689" s="65"/>
      <c r="H689" s="123"/>
      <c r="I689" s="123"/>
      <c r="J689" s="123"/>
      <c r="K689" s="123"/>
      <c r="L689" s="123"/>
      <c r="M689" s="123"/>
      <c r="N689" s="123"/>
      <c r="O689" s="87"/>
      <c r="P689" s="87"/>
      <c r="Q689" s="87"/>
      <c r="R689" s="87"/>
      <c r="S689" s="87"/>
      <c r="T689" s="87"/>
      <c r="U689" s="87"/>
      <c r="V689" s="87"/>
      <c r="W689" s="87"/>
    </row>
    <row r="690" spans="1:23" ht="13.2" x14ac:dyDescent="0.25">
      <c r="A690" s="59">
        <v>188</v>
      </c>
      <c r="B690" s="60" t="s">
        <v>805</v>
      </c>
      <c r="C690" s="16"/>
      <c r="D690" s="16" t="s">
        <v>178</v>
      </c>
      <c r="E690" s="59" t="s">
        <v>4</v>
      </c>
      <c r="F690" s="59"/>
      <c r="G690" s="65"/>
      <c r="H690" s="123"/>
      <c r="I690" s="123"/>
      <c r="J690" s="123"/>
      <c r="K690" s="123"/>
      <c r="L690" s="123"/>
      <c r="M690" s="123"/>
      <c r="N690" s="123"/>
      <c r="O690" s="87"/>
      <c r="P690" s="87"/>
      <c r="Q690" s="87"/>
      <c r="R690" s="87"/>
      <c r="S690" s="87"/>
      <c r="T690" s="87"/>
      <c r="U690" s="87"/>
      <c r="V690" s="87"/>
      <c r="W690" s="87"/>
    </row>
    <row r="691" spans="1:23" ht="13.2" x14ac:dyDescent="0.25">
      <c r="A691" s="59">
        <v>189</v>
      </c>
      <c r="B691" s="60" t="s">
        <v>806</v>
      </c>
      <c r="C691" s="16"/>
      <c r="D691" s="16" t="s">
        <v>178</v>
      </c>
      <c r="E691" s="59" t="s">
        <v>4</v>
      </c>
      <c r="F691" s="123"/>
      <c r="G691" s="65"/>
      <c r="H691" s="123"/>
      <c r="I691" s="123"/>
      <c r="J691" s="123"/>
      <c r="K691" s="123"/>
      <c r="L691" s="123"/>
      <c r="M691" s="123"/>
      <c r="N691" s="123"/>
      <c r="O691" s="87"/>
      <c r="P691" s="87"/>
      <c r="Q691" s="87"/>
      <c r="R691" s="87"/>
      <c r="S691" s="87"/>
      <c r="T691" s="87"/>
      <c r="U691" s="87"/>
      <c r="V691" s="87"/>
      <c r="W691" s="87"/>
    </row>
    <row r="692" spans="1:23" ht="13.2" x14ac:dyDescent="0.25">
      <c r="A692" s="59">
        <v>190</v>
      </c>
      <c r="B692" s="60" t="s">
        <v>807</v>
      </c>
      <c r="C692" s="9"/>
      <c r="D692" s="9" t="s">
        <v>178</v>
      </c>
      <c r="E692" s="59" t="s">
        <v>4</v>
      </c>
      <c r="F692" s="59"/>
      <c r="G692" s="65"/>
      <c r="H692" s="123"/>
      <c r="I692" s="123"/>
      <c r="J692" s="123"/>
      <c r="K692" s="123"/>
      <c r="L692" s="123"/>
      <c r="M692" s="123"/>
      <c r="N692" s="123"/>
      <c r="O692" s="87"/>
      <c r="P692" s="87"/>
      <c r="Q692" s="87"/>
      <c r="R692" s="87"/>
      <c r="S692" s="87"/>
      <c r="T692" s="87"/>
      <c r="U692" s="87"/>
      <c r="V692" s="87"/>
      <c r="W692" s="87"/>
    </row>
    <row r="693" spans="1:23" ht="13.2" x14ac:dyDescent="0.25">
      <c r="A693" s="59">
        <v>191</v>
      </c>
      <c r="B693" s="60" t="s">
        <v>808</v>
      </c>
      <c r="C693" s="16"/>
      <c r="D693" s="16" t="s">
        <v>178</v>
      </c>
      <c r="E693" s="59" t="s">
        <v>4</v>
      </c>
      <c r="F693" s="59"/>
      <c r="G693" s="65"/>
      <c r="H693" s="123"/>
      <c r="I693" s="123"/>
      <c r="J693" s="123"/>
      <c r="K693" s="123"/>
      <c r="L693" s="123"/>
      <c r="M693" s="123"/>
      <c r="N693" s="123"/>
      <c r="O693" s="87"/>
      <c r="P693" s="87"/>
      <c r="Q693" s="87"/>
      <c r="R693" s="87"/>
      <c r="S693" s="87"/>
      <c r="T693" s="87"/>
      <c r="U693" s="87"/>
      <c r="V693" s="87"/>
      <c r="W693" s="87"/>
    </row>
    <row r="694" spans="1:23" ht="13.2" x14ac:dyDescent="0.25">
      <c r="A694" s="59">
        <v>192</v>
      </c>
      <c r="B694" s="60" t="s">
        <v>809</v>
      </c>
      <c r="C694" s="16"/>
      <c r="D694" s="16" t="s">
        <v>178</v>
      </c>
      <c r="E694" s="59" t="s">
        <v>4</v>
      </c>
      <c r="F694" s="123"/>
      <c r="G694" s="65"/>
      <c r="H694" s="67"/>
      <c r="I694" s="67"/>
      <c r="J694" s="67"/>
      <c r="K694" s="123"/>
      <c r="L694" s="123"/>
      <c r="M694" s="123"/>
      <c r="N694" s="123"/>
      <c r="O694" s="87"/>
      <c r="P694" s="87"/>
      <c r="Q694" s="87"/>
      <c r="R694" s="87"/>
      <c r="S694" s="87"/>
      <c r="T694" s="87"/>
      <c r="U694" s="87"/>
      <c r="V694" s="87"/>
      <c r="W694" s="87"/>
    </row>
    <row r="695" spans="1:23" ht="13.2" x14ac:dyDescent="0.25">
      <c r="A695" s="59">
        <v>193</v>
      </c>
      <c r="B695" s="60" t="s">
        <v>810</v>
      </c>
      <c r="C695" s="16"/>
      <c r="D695" s="16" t="s">
        <v>178</v>
      </c>
      <c r="E695" s="59" t="s">
        <v>4</v>
      </c>
      <c r="F695" s="65"/>
      <c r="G695" s="65"/>
      <c r="H695" s="65"/>
      <c r="I695" s="59"/>
      <c r="J695" s="59"/>
      <c r="K695" s="65"/>
      <c r="L695" s="59"/>
      <c r="M695" s="65"/>
      <c r="N695" s="123"/>
      <c r="O695" s="87"/>
      <c r="P695" s="87"/>
      <c r="Q695" s="87"/>
      <c r="R695" s="87"/>
      <c r="S695" s="87"/>
      <c r="T695" s="87"/>
      <c r="U695" s="87"/>
      <c r="V695" s="87"/>
      <c r="W695" s="87"/>
    </row>
    <row r="696" spans="1:23" ht="13.2" x14ac:dyDescent="0.25">
      <c r="A696" s="59">
        <v>194</v>
      </c>
      <c r="B696" s="60" t="s">
        <v>811</v>
      </c>
      <c r="C696" s="16"/>
      <c r="D696" s="16" t="s">
        <v>178</v>
      </c>
      <c r="E696" s="59" t="s">
        <v>4</v>
      </c>
      <c r="F696" s="123"/>
      <c r="G696" s="65"/>
      <c r="H696" s="123"/>
      <c r="I696" s="123"/>
      <c r="J696" s="123"/>
      <c r="K696" s="67"/>
      <c r="L696" s="67"/>
      <c r="M696" s="123"/>
      <c r="N696" s="123"/>
      <c r="O696" s="87"/>
      <c r="P696" s="87"/>
      <c r="Q696" s="87"/>
      <c r="R696" s="87"/>
      <c r="S696" s="87"/>
      <c r="T696" s="87"/>
      <c r="U696" s="87"/>
      <c r="V696" s="87"/>
      <c r="W696" s="87"/>
    </row>
    <row r="697" spans="1:23" ht="13.2" x14ac:dyDescent="0.25">
      <c r="A697" s="59">
        <v>195</v>
      </c>
      <c r="B697" s="60" t="s">
        <v>812</v>
      </c>
      <c r="C697" s="16"/>
      <c r="D697" s="16" t="s">
        <v>178</v>
      </c>
      <c r="E697" s="59" t="s">
        <v>4</v>
      </c>
      <c r="F697" s="123"/>
      <c r="G697" s="65"/>
      <c r="H697" s="123"/>
      <c r="I697" s="123"/>
      <c r="J697" s="123"/>
      <c r="K697" s="67"/>
      <c r="L697" s="67"/>
      <c r="M697" s="123"/>
      <c r="N697" s="123"/>
      <c r="O697" s="87"/>
      <c r="P697" s="87"/>
      <c r="Q697" s="87"/>
      <c r="R697" s="87"/>
      <c r="S697" s="87"/>
      <c r="T697" s="87"/>
      <c r="U697" s="87"/>
      <c r="V697" s="87"/>
      <c r="W697" s="87"/>
    </row>
    <row r="698" spans="1:23" ht="13.2" x14ac:dyDescent="0.25">
      <c r="A698" s="59">
        <v>196</v>
      </c>
      <c r="B698" s="60" t="s">
        <v>813</v>
      </c>
      <c r="C698" s="16"/>
      <c r="D698" s="16" t="s">
        <v>178</v>
      </c>
      <c r="E698" s="59" t="s">
        <v>4</v>
      </c>
      <c r="F698" s="59"/>
      <c r="G698" s="65"/>
      <c r="H698" s="123"/>
      <c r="I698" s="123"/>
      <c r="J698" s="123"/>
      <c r="K698" s="123"/>
      <c r="L698" s="123"/>
      <c r="M698" s="123"/>
      <c r="N698" s="123"/>
      <c r="O698" s="87"/>
      <c r="P698" s="87"/>
      <c r="Q698" s="87"/>
      <c r="R698" s="87"/>
      <c r="S698" s="87"/>
      <c r="T698" s="87"/>
      <c r="U698" s="87"/>
      <c r="V698" s="87"/>
      <c r="W698" s="87"/>
    </row>
    <row r="699" spans="1:23" ht="13.2" x14ac:dyDescent="0.25">
      <c r="A699" s="59">
        <v>197</v>
      </c>
      <c r="B699" s="60" t="s">
        <v>814</v>
      </c>
      <c r="C699" s="16"/>
      <c r="D699" s="16" t="s">
        <v>178</v>
      </c>
      <c r="E699" s="59" t="s">
        <v>4</v>
      </c>
      <c r="F699" s="123"/>
      <c r="G699" s="65"/>
      <c r="H699" s="123"/>
      <c r="I699" s="123"/>
      <c r="J699" s="67"/>
      <c r="K699" s="67"/>
      <c r="L699" s="67"/>
      <c r="M699" s="123"/>
      <c r="N699" s="123"/>
      <c r="O699" s="87"/>
      <c r="P699" s="87"/>
      <c r="Q699" s="87"/>
      <c r="R699" s="87"/>
      <c r="S699" s="87"/>
      <c r="T699" s="87"/>
      <c r="U699" s="87"/>
      <c r="V699" s="87"/>
      <c r="W699" s="87"/>
    </row>
    <row r="700" spans="1:23" ht="13.2" x14ac:dyDescent="0.25">
      <c r="A700" s="59">
        <v>198</v>
      </c>
      <c r="B700" s="60" t="s">
        <v>815</v>
      </c>
      <c r="C700" s="16"/>
      <c r="D700" s="16" t="s">
        <v>178</v>
      </c>
      <c r="E700" s="59" t="s">
        <v>4</v>
      </c>
      <c r="F700" s="123"/>
      <c r="G700" s="65"/>
      <c r="H700" s="123"/>
      <c r="I700" s="67"/>
      <c r="J700" s="67"/>
      <c r="K700" s="67"/>
      <c r="L700" s="67"/>
      <c r="M700" s="123"/>
      <c r="N700" s="123"/>
      <c r="O700" s="87"/>
      <c r="P700" s="87"/>
      <c r="Q700" s="87"/>
      <c r="R700" s="87"/>
      <c r="S700" s="87"/>
      <c r="T700" s="87"/>
      <c r="U700" s="87"/>
      <c r="V700" s="87"/>
      <c r="W700" s="87"/>
    </row>
    <row r="701" spans="1:23" ht="13.2" x14ac:dyDescent="0.25">
      <c r="A701" s="59">
        <v>199</v>
      </c>
      <c r="B701" s="60" t="s">
        <v>816</v>
      </c>
      <c r="C701" s="16"/>
      <c r="D701" s="16" t="s">
        <v>178</v>
      </c>
      <c r="E701" s="59" t="s">
        <v>4</v>
      </c>
      <c r="F701" s="123"/>
      <c r="G701" s="65"/>
      <c r="H701" s="123"/>
      <c r="I701" s="123"/>
      <c r="J701" s="123"/>
      <c r="K701" s="123"/>
      <c r="L701" s="123"/>
      <c r="M701" s="123"/>
      <c r="N701" s="123"/>
      <c r="O701" s="87"/>
      <c r="P701" s="87"/>
      <c r="Q701" s="87"/>
      <c r="R701" s="87"/>
      <c r="S701" s="87"/>
      <c r="T701" s="87"/>
      <c r="U701" s="87"/>
      <c r="V701" s="87"/>
      <c r="W701" s="87"/>
    </row>
    <row r="702" spans="1:23" ht="13.2" x14ac:dyDescent="0.25">
      <c r="A702" s="59">
        <v>200</v>
      </c>
      <c r="B702" s="60" t="s">
        <v>817</v>
      </c>
      <c r="C702" s="16"/>
      <c r="D702" s="16" t="s">
        <v>178</v>
      </c>
      <c r="E702" s="59" t="s">
        <v>4</v>
      </c>
      <c r="F702" s="65"/>
      <c r="G702" s="65"/>
      <c r="H702" s="65"/>
      <c r="I702" s="123"/>
      <c r="J702" s="65"/>
      <c r="K702" s="65"/>
      <c r="L702" s="65"/>
      <c r="M702" s="65"/>
      <c r="N702" s="65"/>
      <c r="O702" s="87"/>
      <c r="P702" s="87"/>
      <c r="Q702" s="87"/>
      <c r="R702" s="87"/>
      <c r="S702" s="87"/>
      <c r="T702" s="87"/>
      <c r="U702" s="87"/>
      <c r="V702" s="87"/>
      <c r="W702" s="87"/>
    </row>
    <row r="703" spans="1:23" ht="13.2" x14ac:dyDescent="0.25">
      <c r="A703" s="59">
        <v>201</v>
      </c>
      <c r="B703" s="60" t="s">
        <v>818</v>
      </c>
      <c r="C703" s="16"/>
      <c r="D703" s="16" t="s">
        <v>178</v>
      </c>
      <c r="E703" s="59" t="s">
        <v>4</v>
      </c>
      <c r="F703" s="59"/>
      <c r="G703" s="65"/>
      <c r="H703" s="65"/>
      <c r="I703" s="123"/>
      <c r="J703" s="65"/>
      <c r="K703" s="65"/>
      <c r="L703" s="65"/>
      <c r="M703" s="65"/>
      <c r="N703" s="65"/>
      <c r="O703" s="87"/>
      <c r="P703" s="87"/>
      <c r="Q703" s="87"/>
      <c r="R703" s="87"/>
      <c r="S703" s="87"/>
      <c r="T703" s="87"/>
      <c r="U703" s="87"/>
      <c r="V703" s="87"/>
      <c r="W703" s="87"/>
    </row>
    <row r="704" spans="1:23" ht="13.2" x14ac:dyDescent="0.25">
      <c r="A704" s="59">
        <v>202</v>
      </c>
      <c r="B704" s="60" t="s">
        <v>188</v>
      </c>
      <c r="C704" s="16"/>
      <c r="D704" s="16" t="s">
        <v>178</v>
      </c>
      <c r="E704" s="59" t="s">
        <v>4</v>
      </c>
      <c r="F704" s="65"/>
      <c r="G704" s="65"/>
      <c r="H704" s="123"/>
      <c r="I704" s="67"/>
      <c r="J704" s="67"/>
      <c r="K704" s="67"/>
      <c r="L704" s="67"/>
      <c r="M704" s="123"/>
      <c r="N704" s="65"/>
      <c r="O704" s="87"/>
      <c r="P704" s="87"/>
      <c r="Q704" s="87"/>
      <c r="R704" s="87"/>
      <c r="S704" s="87"/>
      <c r="T704" s="87"/>
      <c r="U704" s="87"/>
      <c r="V704" s="87"/>
      <c r="W704" s="87"/>
    </row>
    <row r="705" spans="1:23" ht="13.2" x14ac:dyDescent="0.25">
      <c r="A705" s="59">
        <v>203</v>
      </c>
      <c r="B705" s="60" t="s">
        <v>819</v>
      </c>
      <c r="C705" s="16"/>
      <c r="D705" s="16" t="s">
        <v>178</v>
      </c>
      <c r="E705" s="59" t="s">
        <v>4</v>
      </c>
      <c r="F705" s="65"/>
      <c r="G705" s="65"/>
      <c r="H705" s="123"/>
      <c r="I705" s="67"/>
      <c r="J705" s="67"/>
      <c r="K705" s="67"/>
      <c r="L705" s="67"/>
      <c r="M705" s="123"/>
      <c r="N705" s="65"/>
      <c r="O705" s="87"/>
      <c r="P705" s="87"/>
      <c r="Q705" s="87"/>
      <c r="R705" s="87"/>
      <c r="S705" s="87"/>
      <c r="T705" s="87"/>
      <c r="U705" s="87"/>
      <c r="V705" s="87"/>
      <c r="W705" s="87"/>
    </row>
    <row r="706" spans="1:23" ht="13.2" x14ac:dyDescent="0.25">
      <c r="A706" s="59">
        <v>204</v>
      </c>
      <c r="B706" s="60" t="s">
        <v>820</v>
      </c>
      <c r="C706" s="16"/>
      <c r="D706" s="16" t="s">
        <v>178</v>
      </c>
      <c r="E706" s="59" t="s">
        <v>4</v>
      </c>
      <c r="F706" s="65"/>
      <c r="G706" s="65"/>
      <c r="H706" s="123"/>
      <c r="I706" s="67"/>
      <c r="J706" s="67"/>
      <c r="K706" s="67"/>
      <c r="L706" s="123"/>
      <c r="M706" s="65"/>
      <c r="N706" s="65"/>
      <c r="O706" s="87"/>
      <c r="P706" s="87"/>
      <c r="Q706" s="87"/>
      <c r="R706" s="87"/>
      <c r="S706" s="87"/>
      <c r="T706" s="87"/>
      <c r="U706" s="87"/>
      <c r="V706" s="87"/>
      <c r="W706" s="87"/>
    </row>
    <row r="707" spans="1:23" ht="13.2" x14ac:dyDescent="0.25">
      <c r="A707" s="59">
        <v>205</v>
      </c>
      <c r="B707" s="60" t="s">
        <v>821</v>
      </c>
      <c r="C707" s="16"/>
      <c r="D707" s="16" t="s">
        <v>178</v>
      </c>
      <c r="E707" s="59" t="s">
        <v>4</v>
      </c>
      <c r="F707" s="65"/>
      <c r="G707" s="65"/>
      <c r="H707" s="67"/>
      <c r="I707" s="67"/>
      <c r="J707" s="67"/>
      <c r="K707" s="67"/>
      <c r="L707" s="67"/>
      <c r="M707" s="65"/>
      <c r="N707" s="65"/>
      <c r="O707" s="87"/>
      <c r="P707" s="87"/>
      <c r="Q707" s="87"/>
      <c r="R707" s="87"/>
      <c r="S707" s="87"/>
      <c r="T707" s="87"/>
      <c r="U707" s="87"/>
      <c r="V707" s="87"/>
      <c r="W707" s="87"/>
    </row>
    <row r="708" spans="1:23" ht="13.2" x14ac:dyDescent="0.25">
      <c r="A708" s="59">
        <v>206</v>
      </c>
      <c r="B708" s="60" t="s">
        <v>822</v>
      </c>
      <c r="C708" s="16"/>
      <c r="D708" s="16" t="s">
        <v>178</v>
      </c>
      <c r="E708" s="59" t="s">
        <v>4</v>
      </c>
      <c r="F708" s="65"/>
      <c r="G708" s="65"/>
      <c r="H708" s="59"/>
      <c r="I708" s="59"/>
      <c r="J708" s="59"/>
      <c r="K708" s="59"/>
      <c r="L708" s="59"/>
      <c r="M708" s="65"/>
      <c r="N708" s="65"/>
      <c r="O708" s="87"/>
      <c r="P708" s="87"/>
      <c r="Q708" s="87"/>
      <c r="R708" s="87"/>
      <c r="S708" s="87"/>
      <c r="T708" s="87"/>
      <c r="U708" s="87"/>
      <c r="V708" s="87"/>
      <c r="W708" s="87"/>
    </row>
    <row r="709" spans="1:23" ht="13.2" x14ac:dyDescent="0.25">
      <c r="A709" s="59">
        <v>207</v>
      </c>
      <c r="B709" s="60" t="s">
        <v>823</v>
      </c>
      <c r="C709" s="16"/>
      <c r="D709" s="16" t="s">
        <v>178</v>
      </c>
      <c r="E709" s="59" t="s">
        <v>4</v>
      </c>
      <c r="F709" s="65"/>
      <c r="G709" s="65"/>
      <c r="H709" s="123"/>
      <c r="I709" s="67"/>
      <c r="J709" s="67"/>
      <c r="K709" s="67"/>
      <c r="L709" s="67"/>
      <c r="M709" s="123"/>
      <c r="N709" s="65"/>
      <c r="O709" s="87"/>
      <c r="P709" s="87"/>
      <c r="Q709" s="87"/>
      <c r="R709" s="87"/>
      <c r="S709" s="87"/>
      <c r="T709" s="87"/>
      <c r="U709" s="87"/>
      <c r="V709" s="87"/>
      <c r="W709" s="87"/>
    </row>
    <row r="710" spans="1:23" ht="13.2" x14ac:dyDescent="0.25">
      <c r="A710" s="59">
        <v>208</v>
      </c>
      <c r="B710" s="60" t="s">
        <v>824</v>
      </c>
      <c r="C710" s="16"/>
      <c r="D710" s="16" t="s">
        <v>178</v>
      </c>
      <c r="E710" s="59" t="s">
        <v>4</v>
      </c>
      <c r="F710" s="65"/>
      <c r="G710" s="65"/>
      <c r="H710" s="59"/>
      <c r="I710" s="59"/>
      <c r="J710" s="59"/>
      <c r="K710" s="59"/>
      <c r="L710" s="59"/>
      <c r="M710" s="65"/>
      <c r="N710" s="65"/>
      <c r="O710" s="87"/>
      <c r="P710" s="87"/>
      <c r="Q710" s="87"/>
      <c r="R710" s="87"/>
      <c r="S710" s="87"/>
      <c r="T710" s="87"/>
      <c r="U710" s="87"/>
      <c r="V710" s="87"/>
      <c r="W710" s="87"/>
    </row>
    <row r="711" spans="1:23" ht="13.2" x14ac:dyDescent="0.25">
      <c r="A711" s="59">
        <v>209</v>
      </c>
      <c r="B711" s="60" t="s">
        <v>825</v>
      </c>
      <c r="C711" s="16"/>
      <c r="D711" s="16" t="s">
        <v>178</v>
      </c>
      <c r="E711" s="59" t="s">
        <v>4</v>
      </c>
      <c r="F711" s="65"/>
      <c r="G711" s="65"/>
      <c r="H711" s="65"/>
      <c r="I711" s="59"/>
      <c r="J711" s="59"/>
      <c r="K711" s="59"/>
      <c r="L711" s="65"/>
      <c r="M711" s="65"/>
      <c r="N711" s="65"/>
      <c r="O711" s="87"/>
      <c r="P711" s="87"/>
      <c r="Q711" s="87"/>
      <c r="R711" s="87"/>
      <c r="S711" s="87"/>
      <c r="T711" s="87"/>
      <c r="U711" s="87"/>
      <c r="V711" s="87"/>
      <c r="W711" s="87"/>
    </row>
    <row r="712" spans="1:23" ht="13.2" x14ac:dyDescent="0.25">
      <c r="A712" s="59">
        <v>210</v>
      </c>
      <c r="B712" s="60" t="s">
        <v>826</v>
      </c>
      <c r="C712" s="16"/>
      <c r="D712" s="16" t="s">
        <v>178</v>
      </c>
      <c r="E712" s="59" t="s">
        <v>4</v>
      </c>
      <c r="F712" s="65"/>
      <c r="G712" s="65"/>
      <c r="H712" s="123"/>
      <c r="I712" s="123"/>
      <c r="J712" s="123"/>
      <c r="K712" s="67"/>
      <c r="L712" s="123"/>
      <c r="M712" s="123"/>
      <c r="N712" s="65"/>
      <c r="O712" s="87"/>
      <c r="P712" s="87"/>
      <c r="Q712" s="87"/>
      <c r="R712" s="87"/>
      <c r="S712" s="87"/>
      <c r="T712" s="87"/>
      <c r="U712" s="87"/>
      <c r="V712" s="87"/>
      <c r="W712" s="87"/>
    </row>
    <row r="713" spans="1:23" ht="13.2" x14ac:dyDescent="0.25">
      <c r="A713" s="59">
        <v>211</v>
      </c>
      <c r="B713" s="60" t="s">
        <v>827</v>
      </c>
      <c r="C713" s="16"/>
      <c r="D713" s="16" t="s">
        <v>178</v>
      </c>
      <c r="E713" s="59" t="s">
        <v>4</v>
      </c>
      <c r="F713" s="64"/>
      <c r="G713" s="64"/>
      <c r="H713" s="34"/>
      <c r="I713" s="61"/>
      <c r="J713" s="61"/>
      <c r="K713" s="61"/>
      <c r="L713" s="34"/>
      <c r="M713" s="64"/>
      <c r="N713" s="64"/>
      <c r="O713" s="87"/>
      <c r="P713" s="87"/>
      <c r="Q713" s="87"/>
      <c r="R713" s="87"/>
      <c r="S713" s="87"/>
      <c r="T713" s="87"/>
      <c r="U713" s="87"/>
      <c r="V713" s="87"/>
      <c r="W713" s="87"/>
    </row>
    <row r="714" spans="1:23" ht="13.2" x14ac:dyDescent="0.25">
      <c r="A714" s="59">
        <v>212</v>
      </c>
      <c r="B714" s="60" t="s">
        <v>828</v>
      </c>
      <c r="C714" s="16"/>
      <c r="D714" s="16" t="s">
        <v>178</v>
      </c>
      <c r="E714" s="59" t="s">
        <v>4</v>
      </c>
      <c r="F714" s="64"/>
      <c r="G714" s="64"/>
      <c r="H714" s="34"/>
      <c r="I714" s="34"/>
      <c r="J714" s="34"/>
      <c r="K714" s="34"/>
      <c r="L714" s="132"/>
      <c r="M714" s="132"/>
      <c r="N714" s="64"/>
      <c r="O714" s="87"/>
      <c r="P714" s="87"/>
      <c r="Q714" s="87"/>
      <c r="R714" s="87"/>
      <c r="S714" s="87"/>
      <c r="T714" s="87"/>
      <c r="U714" s="87"/>
      <c r="V714" s="87"/>
      <c r="W714" s="87"/>
    </row>
    <row r="715" spans="1:23" ht="13.2" x14ac:dyDescent="0.25">
      <c r="A715" s="59">
        <v>213</v>
      </c>
      <c r="B715" s="60" t="s">
        <v>829</v>
      </c>
      <c r="C715" s="16"/>
      <c r="D715" s="16" t="s">
        <v>178</v>
      </c>
      <c r="E715" s="59" t="s">
        <v>4</v>
      </c>
      <c r="F715" s="64"/>
      <c r="G715" s="64"/>
      <c r="H715" s="34"/>
      <c r="I715" s="132"/>
      <c r="J715" s="132"/>
      <c r="K715" s="132"/>
      <c r="L715" s="132"/>
      <c r="M715" s="34"/>
      <c r="N715" s="64"/>
      <c r="O715" s="87"/>
      <c r="P715" s="87"/>
      <c r="Q715" s="87"/>
      <c r="R715" s="87"/>
      <c r="S715" s="87"/>
      <c r="T715" s="87"/>
      <c r="U715" s="87"/>
      <c r="V715" s="87"/>
      <c r="W715" s="87"/>
    </row>
    <row r="716" spans="1:23" ht="13.2" x14ac:dyDescent="0.25">
      <c r="A716" s="59">
        <v>214</v>
      </c>
      <c r="B716" s="60" t="s">
        <v>830</v>
      </c>
      <c r="C716" s="9"/>
      <c r="D716" s="9" t="s">
        <v>178</v>
      </c>
      <c r="E716" s="59" t="s">
        <v>4</v>
      </c>
      <c r="F716" s="64"/>
      <c r="G716" s="64"/>
      <c r="H716" s="34"/>
      <c r="I716" s="64"/>
      <c r="J716" s="64"/>
      <c r="K716" s="64"/>
      <c r="L716" s="34"/>
      <c r="M716" s="64"/>
      <c r="N716" s="64"/>
      <c r="O716" s="87"/>
      <c r="P716" s="87"/>
      <c r="Q716" s="87"/>
      <c r="R716" s="87"/>
      <c r="S716" s="87"/>
      <c r="T716" s="87"/>
      <c r="U716" s="87"/>
      <c r="V716" s="87"/>
      <c r="W716" s="87"/>
    </row>
    <row r="717" spans="1:23" ht="13.2" x14ac:dyDescent="0.25">
      <c r="A717" s="59">
        <v>215</v>
      </c>
      <c r="B717" s="60" t="s">
        <v>831</v>
      </c>
      <c r="C717" s="9"/>
      <c r="D717" s="9" t="s">
        <v>178</v>
      </c>
      <c r="E717" s="59" t="s">
        <v>4</v>
      </c>
      <c r="F717" s="61"/>
      <c r="G717" s="64"/>
      <c r="H717" s="34"/>
      <c r="I717" s="64"/>
      <c r="J717" s="64"/>
      <c r="K717" s="64"/>
      <c r="L717" s="34"/>
      <c r="M717" s="64"/>
      <c r="N717" s="64"/>
      <c r="O717" s="87"/>
      <c r="P717" s="87"/>
      <c r="Q717" s="87"/>
      <c r="R717" s="87"/>
      <c r="S717" s="87"/>
      <c r="T717" s="87"/>
      <c r="U717" s="87"/>
      <c r="V717" s="87"/>
      <c r="W717" s="87"/>
    </row>
    <row r="718" spans="1:23" ht="13.2" x14ac:dyDescent="0.25">
      <c r="A718" s="59">
        <v>216</v>
      </c>
      <c r="B718" s="60" t="s">
        <v>832</v>
      </c>
      <c r="C718" s="9"/>
      <c r="D718" s="9" t="s">
        <v>178</v>
      </c>
      <c r="E718" s="59" t="s">
        <v>4</v>
      </c>
      <c r="F718" s="64"/>
      <c r="G718" s="64"/>
      <c r="H718" s="64"/>
      <c r="I718" s="34"/>
      <c r="J718" s="64"/>
      <c r="K718" s="64"/>
      <c r="L718" s="64"/>
      <c r="M718" s="64"/>
      <c r="N718" s="64"/>
      <c r="O718" s="87"/>
      <c r="P718" s="87"/>
      <c r="Q718" s="87"/>
      <c r="R718" s="87"/>
      <c r="S718" s="87"/>
      <c r="T718" s="87"/>
      <c r="U718" s="87"/>
      <c r="V718" s="87"/>
      <c r="W718" s="87"/>
    </row>
    <row r="719" spans="1:23" ht="13.2" x14ac:dyDescent="0.25">
      <c r="A719" s="59">
        <v>217</v>
      </c>
      <c r="B719" s="60" t="s">
        <v>833</v>
      </c>
      <c r="C719" s="9"/>
      <c r="D719" s="9" t="s">
        <v>178</v>
      </c>
      <c r="E719" s="59" t="s">
        <v>4</v>
      </c>
      <c r="F719" s="64"/>
      <c r="G719" s="64"/>
      <c r="H719" s="64"/>
      <c r="I719" s="34"/>
      <c r="J719" s="64"/>
      <c r="K719" s="64"/>
      <c r="L719" s="64"/>
      <c r="M719" s="64"/>
      <c r="N719" s="64"/>
      <c r="O719" s="87"/>
      <c r="P719" s="87"/>
      <c r="Q719" s="87"/>
      <c r="R719" s="87"/>
      <c r="S719" s="87"/>
      <c r="T719" s="87"/>
      <c r="U719" s="87"/>
      <c r="V719" s="87"/>
      <c r="W719" s="87"/>
    </row>
    <row r="720" spans="1:23" ht="13.2" x14ac:dyDescent="0.25">
      <c r="A720" s="59">
        <v>218</v>
      </c>
      <c r="B720" s="60" t="s">
        <v>834</v>
      </c>
      <c r="C720" s="9"/>
      <c r="D720" s="9" t="s">
        <v>178</v>
      </c>
      <c r="E720" s="59" t="s">
        <v>4</v>
      </c>
      <c r="F720" s="64"/>
      <c r="G720" s="64"/>
      <c r="H720" s="34"/>
      <c r="I720" s="64"/>
      <c r="J720" s="64"/>
      <c r="K720" s="64"/>
      <c r="L720" s="34"/>
      <c r="M720" s="64"/>
      <c r="N720" s="64"/>
      <c r="O720" s="87"/>
      <c r="P720" s="87"/>
      <c r="Q720" s="87"/>
      <c r="R720" s="87"/>
      <c r="S720" s="87"/>
      <c r="T720" s="87"/>
      <c r="U720" s="87"/>
      <c r="V720" s="87"/>
      <c r="W720" s="87"/>
    </row>
    <row r="721" spans="1:23" ht="13.2" x14ac:dyDescent="0.25">
      <c r="A721" s="59">
        <v>219</v>
      </c>
      <c r="B721" s="60" t="s">
        <v>835</v>
      </c>
      <c r="C721" s="9"/>
      <c r="D721" s="9" t="s">
        <v>179</v>
      </c>
      <c r="E721" s="59" t="s">
        <v>4</v>
      </c>
      <c r="F721" s="64"/>
      <c r="G721" s="64"/>
      <c r="H721" s="34"/>
      <c r="I721" s="64"/>
      <c r="J721" s="64"/>
      <c r="K721" s="64"/>
      <c r="L721" s="34"/>
      <c r="M721" s="64"/>
      <c r="N721" s="64"/>
      <c r="O721" s="87"/>
      <c r="P721" s="87"/>
      <c r="Q721" s="87"/>
      <c r="R721" s="87"/>
      <c r="S721" s="87"/>
      <c r="T721" s="87"/>
      <c r="U721" s="87"/>
      <c r="V721" s="87"/>
      <c r="W721" s="87"/>
    </row>
    <row r="722" spans="1:23" ht="13.2" x14ac:dyDescent="0.25">
      <c r="A722" s="59">
        <v>220</v>
      </c>
      <c r="B722" s="60" t="s">
        <v>836</v>
      </c>
      <c r="C722" s="9"/>
      <c r="D722" s="9" t="s">
        <v>179</v>
      </c>
      <c r="E722" s="59" t="s">
        <v>4</v>
      </c>
      <c r="F722" s="61"/>
      <c r="G722" s="64"/>
      <c r="H722" s="34"/>
      <c r="I722" s="64"/>
      <c r="J722" s="64"/>
      <c r="K722" s="64"/>
      <c r="L722" s="34"/>
      <c r="M722" s="64"/>
      <c r="N722" s="64"/>
      <c r="O722" s="87"/>
      <c r="P722" s="87"/>
      <c r="Q722" s="87"/>
      <c r="R722" s="87"/>
      <c r="S722" s="87"/>
      <c r="T722" s="87"/>
      <c r="U722" s="87"/>
      <c r="V722" s="87"/>
      <c r="W722" s="87"/>
    </row>
    <row r="723" spans="1:23" ht="13.2" x14ac:dyDescent="0.25">
      <c r="A723" s="59">
        <v>221</v>
      </c>
      <c r="B723" s="60" t="s">
        <v>837</v>
      </c>
      <c r="C723" s="9"/>
      <c r="D723" s="9" t="s">
        <v>179</v>
      </c>
      <c r="E723" s="59" t="s">
        <v>4</v>
      </c>
      <c r="F723" s="61"/>
      <c r="G723" s="64"/>
      <c r="H723" s="34"/>
      <c r="I723" s="64"/>
      <c r="J723" s="64"/>
      <c r="K723" s="64"/>
      <c r="L723" s="34"/>
      <c r="M723" s="64"/>
      <c r="N723" s="64"/>
      <c r="O723" s="87"/>
      <c r="P723" s="87"/>
      <c r="Q723" s="87"/>
      <c r="R723" s="87"/>
      <c r="S723" s="87"/>
      <c r="T723" s="87"/>
      <c r="U723" s="87"/>
      <c r="V723" s="87"/>
      <c r="W723" s="87"/>
    </row>
    <row r="724" spans="1:23" ht="13.2" x14ac:dyDescent="0.25">
      <c r="A724" s="59">
        <v>222</v>
      </c>
      <c r="B724" s="60" t="s">
        <v>838</v>
      </c>
      <c r="C724" s="9"/>
      <c r="D724" s="9" t="s">
        <v>179</v>
      </c>
      <c r="E724" s="59" t="s">
        <v>4</v>
      </c>
      <c r="F724" s="61"/>
      <c r="G724" s="64"/>
      <c r="H724" s="34"/>
      <c r="I724" s="64"/>
      <c r="J724" s="64"/>
      <c r="K724" s="64"/>
      <c r="L724" s="34"/>
      <c r="M724" s="64"/>
      <c r="N724" s="64"/>
      <c r="O724" s="87"/>
      <c r="P724" s="87"/>
      <c r="Q724" s="87"/>
      <c r="R724" s="87"/>
      <c r="S724" s="87"/>
      <c r="T724" s="87"/>
      <c r="U724" s="87"/>
      <c r="V724" s="87"/>
      <c r="W724" s="87"/>
    </row>
    <row r="725" spans="1:23" ht="13.2" x14ac:dyDescent="0.25">
      <c r="A725" s="61">
        <v>223</v>
      </c>
      <c r="B725" s="60" t="s">
        <v>839</v>
      </c>
      <c r="C725" s="9"/>
      <c r="D725" s="9" t="s">
        <v>179</v>
      </c>
      <c r="E725" s="59" t="s">
        <v>4</v>
      </c>
      <c r="F725" s="68"/>
      <c r="G725" s="68"/>
      <c r="H725" s="68"/>
      <c r="I725" s="147"/>
      <c r="J725" s="147"/>
      <c r="K725" s="147"/>
      <c r="L725" s="147"/>
      <c r="M725" s="147"/>
      <c r="N725" s="147"/>
      <c r="O725" s="87"/>
      <c r="P725" s="87"/>
      <c r="Q725" s="87"/>
      <c r="R725" s="87"/>
      <c r="S725" s="87"/>
      <c r="T725" s="87"/>
      <c r="U725" s="87"/>
      <c r="V725" s="87"/>
      <c r="W725" s="87"/>
    </row>
    <row r="726" spans="1:23" ht="13.2" x14ac:dyDescent="0.25">
      <c r="A726" s="61">
        <v>224</v>
      </c>
      <c r="B726" s="60" t="s">
        <v>840</v>
      </c>
      <c r="C726" s="9"/>
      <c r="D726" s="9" t="s">
        <v>179</v>
      </c>
      <c r="E726" s="59" t="s">
        <v>4</v>
      </c>
      <c r="F726" s="68"/>
      <c r="G726" s="68"/>
      <c r="H726" s="68"/>
      <c r="I726" s="147"/>
      <c r="J726" s="147"/>
      <c r="K726" s="147"/>
      <c r="L726" s="147"/>
      <c r="M726" s="147"/>
      <c r="N726" s="147"/>
      <c r="O726" s="87"/>
      <c r="P726" s="87"/>
      <c r="Q726" s="87"/>
      <c r="R726" s="87"/>
      <c r="S726" s="87"/>
      <c r="T726" s="87"/>
      <c r="U726" s="87"/>
      <c r="V726" s="87"/>
      <c r="W726" s="87"/>
    </row>
    <row r="727" spans="1:23" ht="13.2" x14ac:dyDescent="0.25">
      <c r="A727" s="61">
        <v>225</v>
      </c>
      <c r="B727" s="60" t="s">
        <v>841</v>
      </c>
      <c r="C727" s="9"/>
      <c r="D727" s="9" t="s">
        <v>179</v>
      </c>
      <c r="E727" s="59" t="s">
        <v>4</v>
      </c>
      <c r="F727" s="68"/>
      <c r="G727" s="68"/>
      <c r="H727" s="68"/>
      <c r="I727" s="68"/>
      <c r="J727" s="68"/>
      <c r="K727" s="68"/>
      <c r="L727" s="68"/>
      <c r="M727" s="68"/>
      <c r="N727" s="68"/>
      <c r="O727" s="87"/>
      <c r="P727" s="87"/>
      <c r="Q727" s="87"/>
      <c r="R727" s="87"/>
      <c r="S727" s="87"/>
      <c r="T727" s="87"/>
      <c r="U727" s="87"/>
      <c r="V727" s="87"/>
      <c r="W727" s="87"/>
    </row>
    <row r="728" spans="1:23" ht="13.2" x14ac:dyDescent="0.25">
      <c r="A728" s="61">
        <v>226</v>
      </c>
      <c r="B728" s="60" t="s">
        <v>842</v>
      </c>
      <c r="C728" s="9"/>
      <c r="D728" s="9" t="s">
        <v>179</v>
      </c>
      <c r="E728" s="59" t="s">
        <v>4</v>
      </c>
      <c r="F728" s="147"/>
      <c r="G728" s="68"/>
      <c r="H728" s="68"/>
      <c r="I728" s="68"/>
      <c r="J728" s="68"/>
      <c r="K728" s="68"/>
      <c r="L728" s="68"/>
      <c r="M728" s="68"/>
      <c r="N728" s="68"/>
      <c r="O728" s="87"/>
      <c r="P728" s="87"/>
      <c r="Q728" s="87"/>
      <c r="R728" s="87"/>
      <c r="S728" s="87"/>
      <c r="T728" s="87"/>
      <c r="U728" s="87"/>
      <c r="V728" s="87"/>
      <c r="W728" s="87"/>
    </row>
    <row r="729" spans="1:23" ht="13.2" x14ac:dyDescent="0.25">
      <c r="A729" s="126"/>
      <c r="B729" s="127"/>
      <c r="C729" s="56"/>
      <c r="D729" s="56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</row>
    <row r="730" spans="1:23" ht="13.2" x14ac:dyDescent="0.25">
      <c r="A730" s="86" t="s">
        <v>0</v>
      </c>
      <c r="B730" s="58" t="s">
        <v>1</v>
      </c>
      <c r="C730" s="44" t="s">
        <v>2</v>
      </c>
      <c r="D730" s="44" t="s">
        <v>3</v>
      </c>
      <c r="E730" s="57" t="s">
        <v>195</v>
      </c>
      <c r="F730" s="57" t="s">
        <v>9</v>
      </c>
      <c r="G730" s="144" t="s">
        <v>14</v>
      </c>
      <c r="H730" s="144" t="s">
        <v>17</v>
      </c>
      <c r="I730" s="144" t="s">
        <v>20</v>
      </c>
      <c r="J730" s="144" t="s">
        <v>23</v>
      </c>
      <c r="K730" s="144" t="s">
        <v>26</v>
      </c>
      <c r="L730" s="144" t="s">
        <v>29</v>
      </c>
      <c r="M730" s="144" t="s">
        <v>33</v>
      </c>
      <c r="N730" s="144" t="s">
        <v>37</v>
      </c>
      <c r="O730" s="87"/>
      <c r="P730" s="87"/>
      <c r="Q730" s="87"/>
      <c r="R730" s="87"/>
      <c r="S730" s="87"/>
      <c r="T730" s="87"/>
      <c r="U730" s="87"/>
      <c r="V730" s="87"/>
      <c r="W730" s="87"/>
    </row>
    <row r="731" spans="1:23" ht="13.2" x14ac:dyDescent="0.25">
      <c r="A731" s="61">
        <v>227</v>
      </c>
      <c r="B731" s="60" t="s">
        <v>843</v>
      </c>
      <c r="C731" s="9"/>
      <c r="D731" s="9" t="s">
        <v>179</v>
      </c>
      <c r="E731" s="61" t="s">
        <v>19</v>
      </c>
      <c r="F731" s="61"/>
      <c r="G731" s="68"/>
      <c r="H731" s="68"/>
      <c r="I731" s="68"/>
      <c r="J731" s="68"/>
      <c r="K731" s="68"/>
      <c r="L731" s="68"/>
      <c r="M731" s="68"/>
      <c r="N731" s="68"/>
      <c r="O731" s="87"/>
      <c r="P731" s="87"/>
      <c r="Q731" s="87"/>
      <c r="R731" s="87"/>
      <c r="S731" s="87"/>
      <c r="T731" s="87"/>
      <c r="U731" s="87"/>
      <c r="V731" s="87"/>
      <c r="W731" s="87"/>
    </row>
    <row r="732" spans="1:23" ht="13.2" x14ac:dyDescent="0.25">
      <c r="A732" s="59">
        <v>228</v>
      </c>
      <c r="B732" s="60" t="s">
        <v>844</v>
      </c>
      <c r="C732" s="9"/>
      <c r="D732" s="9" t="s">
        <v>180</v>
      </c>
      <c r="E732" s="61" t="s">
        <v>19</v>
      </c>
      <c r="F732" s="67"/>
      <c r="G732" s="64"/>
      <c r="H732" s="64"/>
      <c r="I732" s="64"/>
      <c r="J732" s="64"/>
      <c r="K732" s="64"/>
      <c r="L732" s="64"/>
      <c r="M732" s="64"/>
      <c r="N732" s="64"/>
      <c r="O732" s="87"/>
      <c r="P732" s="87"/>
      <c r="Q732" s="87"/>
      <c r="R732" s="87"/>
      <c r="S732" s="87"/>
      <c r="T732" s="87"/>
      <c r="U732" s="87"/>
      <c r="V732" s="87"/>
      <c r="W732" s="87"/>
    </row>
    <row r="733" spans="1:23" ht="13.2" x14ac:dyDescent="0.25">
      <c r="A733" s="59">
        <v>229</v>
      </c>
      <c r="B733" s="60" t="s">
        <v>845</v>
      </c>
      <c r="C733" s="9"/>
      <c r="D733" s="9" t="s">
        <v>180</v>
      </c>
      <c r="E733" s="61" t="s">
        <v>19</v>
      </c>
      <c r="F733" s="67"/>
      <c r="G733" s="64"/>
      <c r="H733" s="64"/>
      <c r="I733" s="64"/>
      <c r="J733" s="64"/>
      <c r="K733" s="64"/>
      <c r="L733" s="64"/>
      <c r="M733" s="64"/>
      <c r="N733" s="64"/>
      <c r="O733" s="87"/>
      <c r="P733" s="87"/>
      <c r="Q733" s="87"/>
      <c r="R733" s="87"/>
      <c r="S733" s="87"/>
      <c r="T733" s="87"/>
      <c r="U733" s="87"/>
      <c r="V733" s="87"/>
      <c r="W733" s="87"/>
    </row>
    <row r="734" spans="1:23" ht="13.2" x14ac:dyDescent="0.25">
      <c r="A734" s="61">
        <v>230</v>
      </c>
      <c r="B734" s="60" t="s">
        <v>846</v>
      </c>
      <c r="C734" s="9"/>
      <c r="D734" s="9" t="s">
        <v>180</v>
      </c>
      <c r="E734" s="61" t="s">
        <v>19</v>
      </c>
      <c r="F734" s="59"/>
      <c r="G734" s="64"/>
      <c r="H734" s="64"/>
      <c r="I734" s="64"/>
      <c r="J734" s="64"/>
      <c r="K734" s="64"/>
      <c r="L734" s="64"/>
      <c r="M734" s="64"/>
      <c r="N734" s="64"/>
      <c r="O734" s="87"/>
      <c r="P734" s="87"/>
      <c r="Q734" s="87"/>
      <c r="R734" s="87"/>
      <c r="S734" s="87"/>
      <c r="T734" s="87"/>
      <c r="U734" s="87"/>
      <c r="V734" s="87"/>
      <c r="W734" s="87"/>
    </row>
    <row r="735" spans="1:23" ht="13.2" x14ac:dyDescent="0.25">
      <c r="A735" s="61">
        <v>231</v>
      </c>
      <c r="B735" s="60" t="s">
        <v>847</v>
      </c>
      <c r="C735" s="9"/>
      <c r="D735" s="9" t="s">
        <v>180</v>
      </c>
      <c r="E735" s="61" t="s">
        <v>19</v>
      </c>
      <c r="F735" s="59"/>
      <c r="G735" s="64"/>
      <c r="H735" s="64"/>
      <c r="I735" s="64"/>
      <c r="J735" s="64"/>
      <c r="K735" s="64"/>
      <c r="L735" s="64"/>
      <c r="M735" s="64"/>
      <c r="N735" s="64"/>
      <c r="O735" s="87"/>
      <c r="P735" s="87"/>
      <c r="Q735" s="87"/>
      <c r="R735" s="87"/>
      <c r="S735" s="87"/>
      <c r="T735" s="87"/>
      <c r="U735" s="87"/>
      <c r="V735" s="87"/>
      <c r="W735" s="87"/>
    </row>
    <row r="736" spans="1:23" ht="13.2" x14ac:dyDescent="0.25">
      <c r="A736" s="61">
        <v>232</v>
      </c>
      <c r="B736" s="60" t="s">
        <v>848</v>
      </c>
      <c r="C736" s="9"/>
      <c r="D736" s="9" t="s">
        <v>180</v>
      </c>
      <c r="E736" s="61" t="s">
        <v>19</v>
      </c>
      <c r="F736" s="59"/>
      <c r="G736" s="64"/>
      <c r="H736" s="64"/>
      <c r="I736" s="64"/>
      <c r="J736" s="64"/>
      <c r="K736" s="64"/>
      <c r="L736" s="64"/>
      <c r="M736" s="64"/>
      <c r="N736" s="64"/>
      <c r="O736" s="87"/>
      <c r="P736" s="87"/>
      <c r="Q736" s="87"/>
      <c r="R736" s="87"/>
      <c r="S736" s="87"/>
      <c r="T736" s="87"/>
      <c r="U736" s="87"/>
      <c r="V736" s="87"/>
      <c r="W736" s="87"/>
    </row>
    <row r="737" spans="1:23" ht="13.2" x14ac:dyDescent="0.25">
      <c r="A737" s="61">
        <v>233</v>
      </c>
      <c r="B737" s="60" t="s">
        <v>849</v>
      </c>
      <c r="C737" s="9"/>
      <c r="D737" s="9" t="s">
        <v>180</v>
      </c>
      <c r="E737" s="61" t="s">
        <v>19</v>
      </c>
      <c r="F737" s="59"/>
      <c r="G737" s="64"/>
      <c r="H737" s="64"/>
      <c r="I737" s="64"/>
      <c r="J737" s="64"/>
      <c r="K737" s="64"/>
      <c r="L737" s="64"/>
      <c r="M737" s="64"/>
      <c r="N737" s="64"/>
      <c r="O737" s="87"/>
      <c r="P737" s="87"/>
      <c r="Q737" s="87"/>
      <c r="R737" s="87"/>
      <c r="S737" s="87"/>
      <c r="T737" s="87"/>
      <c r="U737" s="87"/>
      <c r="V737" s="87"/>
      <c r="W737" s="87"/>
    </row>
    <row r="738" spans="1:23" ht="13.2" x14ac:dyDescent="0.25">
      <c r="A738" s="59">
        <v>234</v>
      </c>
      <c r="B738" s="60" t="s">
        <v>181</v>
      </c>
      <c r="C738" s="9"/>
      <c r="D738" s="9" t="s">
        <v>181</v>
      </c>
      <c r="E738" s="61" t="s">
        <v>19</v>
      </c>
      <c r="F738" s="65"/>
      <c r="G738" s="65"/>
      <c r="H738" s="65"/>
      <c r="I738" s="59"/>
      <c r="J738" s="59"/>
      <c r="K738" s="59"/>
      <c r="L738" s="65"/>
      <c r="M738" s="65"/>
      <c r="N738" s="65"/>
      <c r="O738" s="87"/>
      <c r="P738" s="87"/>
      <c r="Q738" s="87"/>
      <c r="R738" s="87"/>
      <c r="S738" s="87"/>
      <c r="T738" s="87"/>
      <c r="U738" s="87"/>
      <c r="V738" s="87"/>
      <c r="W738" s="87"/>
    </row>
    <row r="739" spans="1:23" ht="13.2" x14ac:dyDescent="0.25">
      <c r="A739" s="59">
        <v>235</v>
      </c>
      <c r="B739" s="60" t="s">
        <v>850</v>
      </c>
      <c r="C739" s="9"/>
      <c r="D739" s="9" t="s">
        <v>182</v>
      </c>
      <c r="E739" s="61" t="s">
        <v>19</v>
      </c>
      <c r="F739" s="59"/>
      <c r="G739" s="148"/>
      <c r="H739" s="148"/>
      <c r="I739" s="148"/>
      <c r="J739" s="148"/>
      <c r="K739" s="148"/>
      <c r="L739" s="149"/>
      <c r="M739" s="148"/>
      <c r="N739" s="148"/>
      <c r="O739" s="87"/>
      <c r="P739" s="87"/>
      <c r="Q739" s="87"/>
      <c r="R739" s="87"/>
      <c r="S739" s="87"/>
      <c r="T739" s="87"/>
      <c r="U739" s="87"/>
      <c r="V739" s="87"/>
      <c r="W739" s="87"/>
    </row>
    <row r="740" spans="1:23" ht="13.2" x14ac:dyDescent="0.25">
      <c r="A740" s="61">
        <v>236</v>
      </c>
      <c r="B740" s="60" t="s">
        <v>851</v>
      </c>
      <c r="C740" s="9"/>
      <c r="D740" s="9" t="s">
        <v>183</v>
      </c>
      <c r="E740" s="61" t="s">
        <v>19</v>
      </c>
      <c r="F740" s="59"/>
      <c r="G740" s="150"/>
      <c r="H740" s="150"/>
      <c r="I740" s="150"/>
      <c r="J740" s="150"/>
      <c r="K740" s="150"/>
      <c r="L740" s="150"/>
      <c r="M740" s="150"/>
      <c r="N740" s="150"/>
      <c r="O740" s="87"/>
      <c r="P740" s="87"/>
      <c r="Q740" s="87"/>
      <c r="R740" s="87"/>
      <c r="S740" s="87"/>
      <c r="T740" s="87"/>
      <c r="U740" s="87"/>
      <c r="V740" s="87"/>
      <c r="W740" s="87"/>
    </row>
    <row r="741" spans="1:23" ht="13.2" x14ac:dyDescent="0.25">
      <c r="A741" s="61">
        <v>237</v>
      </c>
      <c r="B741" s="60" t="s">
        <v>852</v>
      </c>
      <c r="C741" s="9"/>
      <c r="D741" s="9" t="s">
        <v>184</v>
      </c>
      <c r="E741" s="61" t="s">
        <v>19</v>
      </c>
      <c r="F741" s="148"/>
      <c r="G741" s="61"/>
      <c r="H741" s="61"/>
      <c r="I741" s="61"/>
      <c r="J741" s="61"/>
      <c r="K741" s="151"/>
      <c r="L741" s="151"/>
      <c r="M741" s="151"/>
      <c r="N741" s="151"/>
      <c r="O741" s="87"/>
      <c r="P741" s="87"/>
      <c r="Q741" s="87"/>
      <c r="R741" s="87"/>
      <c r="S741" s="87"/>
      <c r="T741" s="87"/>
      <c r="U741" s="87"/>
      <c r="V741" s="87"/>
      <c r="W741" s="87"/>
    </row>
    <row r="742" spans="1:23" ht="13.2" x14ac:dyDescent="0.25">
      <c r="A742" s="61">
        <v>238</v>
      </c>
      <c r="B742" s="60" t="s">
        <v>853</v>
      </c>
      <c r="C742" s="9"/>
      <c r="D742" s="9" t="s">
        <v>184</v>
      </c>
      <c r="E742" s="61" t="s">
        <v>19</v>
      </c>
      <c r="F742" s="148"/>
      <c r="G742" s="151"/>
      <c r="H742" s="61"/>
      <c r="I742" s="61"/>
      <c r="J742" s="61"/>
      <c r="K742" s="61"/>
      <c r="L742" s="151"/>
      <c r="M742" s="151"/>
      <c r="N742" s="151"/>
      <c r="O742" s="87"/>
      <c r="P742" s="87"/>
      <c r="Q742" s="87"/>
      <c r="R742" s="87"/>
      <c r="S742" s="87"/>
      <c r="T742" s="87"/>
      <c r="U742" s="87"/>
      <c r="V742" s="87"/>
      <c r="W742" s="87"/>
    </row>
    <row r="743" spans="1:23" ht="13.2" x14ac:dyDescent="0.25">
      <c r="A743" s="61">
        <v>239</v>
      </c>
      <c r="B743" s="60" t="s">
        <v>854</v>
      </c>
      <c r="C743" s="9"/>
      <c r="D743" s="9" t="s">
        <v>185</v>
      </c>
      <c r="E743" s="61" t="s">
        <v>19</v>
      </c>
      <c r="F743" s="59"/>
      <c r="G743" s="151"/>
      <c r="H743" s="151"/>
      <c r="I743" s="151"/>
      <c r="J743" s="151"/>
      <c r="K743" s="151"/>
      <c r="L743" s="151"/>
      <c r="M743" s="151"/>
      <c r="N743" s="151"/>
      <c r="O743" s="87"/>
      <c r="P743" s="87"/>
      <c r="Q743" s="87"/>
      <c r="R743" s="87"/>
      <c r="S743" s="87"/>
      <c r="T743" s="87"/>
      <c r="U743" s="87"/>
      <c r="V743" s="87"/>
      <c r="W743" s="87"/>
    </row>
    <row r="744" spans="1:23" ht="13.2" x14ac:dyDescent="0.25">
      <c r="A744" s="61">
        <v>240</v>
      </c>
      <c r="B744" s="60" t="s">
        <v>855</v>
      </c>
      <c r="C744" s="9"/>
      <c r="D744" s="9" t="s">
        <v>186</v>
      </c>
      <c r="E744" s="61" t="s">
        <v>19</v>
      </c>
      <c r="F744" s="59"/>
      <c r="G744" s="151"/>
      <c r="H744" s="151"/>
      <c r="I744" s="151"/>
      <c r="J744" s="151"/>
      <c r="K744" s="151"/>
      <c r="L744" s="151"/>
      <c r="M744" s="151"/>
      <c r="N744" s="151"/>
      <c r="O744" s="87"/>
      <c r="P744" s="87"/>
      <c r="Q744" s="87"/>
      <c r="R744" s="87"/>
      <c r="S744" s="87"/>
      <c r="T744" s="87"/>
      <c r="U744" s="87"/>
      <c r="V744" s="87"/>
      <c r="W744" s="87"/>
    </row>
    <row r="745" spans="1:23" ht="13.2" x14ac:dyDescent="0.25">
      <c r="A745" s="61">
        <v>241</v>
      </c>
      <c r="B745" s="60" t="s">
        <v>856</v>
      </c>
      <c r="C745" s="9"/>
      <c r="D745" s="9" t="s">
        <v>187</v>
      </c>
      <c r="E745" s="61" t="s">
        <v>19</v>
      </c>
      <c r="F745" s="59"/>
      <c r="G745" s="151"/>
      <c r="H745" s="151"/>
      <c r="I745" s="151"/>
      <c r="J745" s="151"/>
      <c r="K745" s="151"/>
      <c r="L745" s="151"/>
      <c r="M745" s="151"/>
      <c r="N745" s="151"/>
      <c r="O745" s="87"/>
      <c r="P745" s="87"/>
      <c r="Q745" s="87"/>
      <c r="R745" s="87"/>
      <c r="S745" s="87"/>
      <c r="T745" s="87"/>
      <c r="U745" s="87"/>
      <c r="V745" s="87"/>
      <c r="W745" s="87"/>
    </row>
    <row r="746" spans="1:23" ht="13.2" x14ac:dyDescent="0.25">
      <c r="A746" s="59">
        <v>242</v>
      </c>
      <c r="B746" s="60" t="s">
        <v>857</v>
      </c>
      <c r="C746" s="16"/>
      <c r="D746" s="16" t="s">
        <v>188</v>
      </c>
      <c r="E746" s="61" t="s">
        <v>19</v>
      </c>
      <c r="F746" s="152"/>
      <c r="G746" s="148"/>
      <c r="H746" s="67"/>
      <c r="I746" s="67"/>
      <c r="J746" s="67"/>
      <c r="K746" s="67"/>
      <c r="L746" s="67"/>
      <c r="M746" s="67"/>
      <c r="N746" s="148"/>
      <c r="O746" s="87"/>
      <c r="P746" s="87"/>
      <c r="Q746" s="87"/>
      <c r="R746" s="87"/>
      <c r="S746" s="87"/>
      <c r="T746" s="87"/>
      <c r="U746" s="87"/>
      <c r="V746" s="87"/>
      <c r="W746" s="87"/>
    </row>
    <row r="747" spans="1:23" ht="13.2" x14ac:dyDescent="0.25">
      <c r="A747" s="59">
        <v>243</v>
      </c>
      <c r="B747" s="60" t="s">
        <v>858</v>
      </c>
      <c r="C747" s="9"/>
      <c r="D747" s="9" t="s">
        <v>189</v>
      </c>
      <c r="E747" s="61" t="s">
        <v>19</v>
      </c>
      <c r="F747" s="59"/>
      <c r="G747" s="148"/>
      <c r="H747" s="148"/>
      <c r="I747" s="148"/>
      <c r="J747" s="148"/>
      <c r="K747" s="148"/>
      <c r="L747" s="148"/>
      <c r="M747" s="148"/>
      <c r="N747" s="148"/>
      <c r="O747" s="87"/>
      <c r="P747" s="87"/>
      <c r="Q747" s="87"/>
      <c r="R747" s="87"/>
      <c r="S747" s="87"/>
      <c r="T747" s="87"/>
      <c r="U747" s="87"/>
      <c r="V747" s="87"/>
      <c r="W747" s="87"/>
    </row>
    <row r="748" spans="1:23" ht="13.2" x14ac:dyDescent="0.25">
      <c r="A748" s="59">
        <v>244</v>
      </c>
      <c r="B748" s="60" t="s">
        <v>859</v>
      </c>
      <c r="C748" s="9"/>
      <c r="D748" s="9" t="s">
        <v>190</v>
      </c>
      <c r="E748" s="61" t="s">
        <v>19</v>
      </c>
      <c r="F748" s="59"/>
      <c r="G748" s="148"/>
      <c r="H748" s="148"/>
      <c r="I748" s="148"/>
      <c r="J748" s="148"/>
      <c r="K748" s="148"/>
      <c r="L748" s="148"/>
      <c r="M748" s="148"/>
      <c r="N748" s="148"/>
      <c r="O748" s="87"/>
      <c r="P748" s="87"/>
      <c r="Q748" s="87"/>
      <c r="R748" s="87"/>
      <c r="S748" s="87"/>
      <c r="T748" s="87"/>
      <c r="U748" s="87"/>
      <c r="V748" s="87"/>
      <c r="W748" s="87"/>
    </row>
    <row r="749" spans="1:23" ht="13.2" x14ac:dyDescent="0.25">
      <c r="A749" s="59">
        <v>245</v>
      </c>
      <c r="B749" s="60" t="s">
        <v>860</v>
      </c>
      <c r="C749" s="9"/>
      <c r="D749" s="9" t="s">
        <v>191</v>
      </c>
      <c r="E749" s="61" t="s">
        <v>19</v>
      </c>
      <c r="F749" s="59"/>
      <c r="G749" s="148"/>
      <c r="H749" s="148"/>
      <c r="I749" s="148"/>
      <c r="J749" s="148"/>
      <c r="K749" s="148"/>
      <c r="L749" s="148"/>
      <c r="M749" s="148"/>
      <c r="N749" s="148"/>
      <c r="O749" s="87"/>
      <c r="P749" s="87"/>
      <c r="Q749" s="87"/>
      <c r="R749" s="87"/>
      <c r="S749" s="87"/>
      <c r="T749" s="87"/>
      <c r="U749" s="87"/>
      <c r="V749" s="87"/>
      <c r="W749" s="87"/>
    </row>
    <row r="750" spans="1:23" ht="13.2" x14ac:dyDescent="0.25">
      <c r="A750" s="59">
        <v>246</v>
      </c>
      <c r="B750" s="60" t="s">
        <v>861</v>
      </c>
      <c r="C750" s="9"/>
      <c r="D750" s="9" t="s">
        <v>192</v>
      </c>
      <c r="E750" s="61" t="s">
        <v>19</v>
      </c>
      <c r="F750" s="59"/>
      <c r="G750" s="149"/>
      <c r="H750" s="149"/>
      <c r="I750" s="149"/>
      <c r="J750" s="149"/>
      <c r="K750" s="149"/>
      <c r="L750" s="149"/>
      <c r="M750" s="149"/>
      <c r="N750" s="149"/>
      <c r="O750" s="87"/>
      <c r="P750" s="87"/>
      <c r="Q750" s="87"/>
      <c r="R750" s="87"/>
      <c r="S750" s="87"/>
      <c r="T750" s="87"/>
      <c r="U750" s="87"/>
      <c r="V750" s="87"/>
      <c r="W750" s="87"/>
    </row>
    <row r="751" spans="1:23" ht="13.2" x14ac:dyDescent="0.25">
      <c r="A751" s="59">
        <v>247</v>
      </c>
      <c r="B751" s="60" t="s">
        <v>862</v>
      </c>
      <c r="C751" s="9"/>
      <c r="D751" s="9" t="s">
        <v>193</v>
      </c>
      <c r="E751" s="61" t="s">
        <v>19</v>
      </c>
      <c r="F751" s="59"/>
      <c r="G751" s="148"/>
      <c r="H751" s="148"/>
      <c r="I751" s="148"/>
      <c r="J751" s="148"/>
      <c r="K751" s="148"/>
      <c r="L751" s="149"/>
      <c r="M751" s="148"/>
      <c r="N751" s="148"/>
      <c r="O751" s="87"/>
      <c r="P751" s="87"/>
      <c r="Q751" s="87"/>
      <c r="R751" s="87"/>
      <c r="S751" s="87"/>
      <c r="T751" s="87"/>
      <c r="U751" s="87"/>
      <c r="V751" s="87"/>
      <c r="W751" s="87"/>
    </row>
    <row r="752" spans="1:23" ht="13.2" x14ac:dyDescent="0.25">
      <c r="A752" s="59">
        <v>248</v>
      </c>
      <c r="B752" s="60" t="s">
        <v>863</v>
      </c>
      <c r="C752" s="9"/>
      <c r="D752" s="9" t="s">
        <v>194</v>
      </c>
      <c r="E752" s="61" t="s">
        <v>19</v>
      </c>
      <c r="F752" s="59"/>
      <c r="G752" s="148"/>
      <c r="H752" s="148"/>
      <c r="I752" s="148"/>
      <c r="J752" s="148"/>
      <c r="K752" s="148"/>
      <c r="L752" s="148"/>
      <c r="M752" s="148"/>
      <c r="N752" s="148"/>
      <c r="O752" s="87"/>
      <c r="P752" s="87"/>
      <c r="Q752" s="87"/>
      <c r="R752" s="87"/>
      <c r="S752" s="87"/>
      <c r="T752" s="87"/>
      <c r="U752" s="87"/>
      <c r="V752" s="87"/>
      <c r="W752" s="87"/>
    </row>
    <row r="753" spans="1:23" ht="13.2" x14ac:dyDescent="0.25">
      <c r="A753" s="126"/>
      <c r="B753" s="127"/>
      <c r="C753" s="56"/>
      <c r="D753" s="56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87"/>
      <c r="P753" s="87"/>
      <c r="Q753" s="87"/>
      <c r="R753" s="87"/>
      <c r="S753" s="87"/>
      <c r="T753" s="87"/>
      <c r="U753" s="87"/>
      <c r="V753" s="87"/>
      <c r="W753" s="87"/>
    </row>
    <row r="754" spans="1:23" ht="13.2" x14ac:dyDescent="0.25">
      <c r="A754" s="86" t="s">
        <v>0</v>
      </c>
      <c r="B754" s="58" t="s">
        <v>1</v>
      </c>
      <c r="C754" s="44" t="s">
        <v>2</v>
      </c>
      <c r="D754" s="44" t="s">
        <v>3</v>
      </c>
      <c r="E754" s="57" t="s">
        <v>195</v>
      </c>
      <c r="F754" s="57" t="s">
        <v>9</v>
      </c>
      <c r="G754" s="144" t="s">
        <v>14</v>
      </c>
      <c r="H754" s="144" t="s">
        <v>17</v>
      </c>
      <c r="I754" s="144" t="s">
        <v>20</v>
      </c>
      <c r="J754" s="144" t="s">
        <v>23</v>
      </c>
      <c r="K754" s="144" t="s">
        <v>26</v>
      </c>
      <c r="L754" s="144" t="s">
        <v>29</v>
      </c>
      <c r="M754" s="144" t="s">
        <v>33</v>
      </c>
      <c r="N754" s="144" t="s">
        <v>37</v>
      </c>
      <c r="O754" s="87"/>
      <c r="P754" s="87"/>
      <c r="Q754" s="87"/>
      <c r="R754" s="87"/>
      <c r="S754" s="87"/>
      <c r="T754" s="87"/>
      <c r="U754" s="87"/>
      <c r="V754" s="87"/>
      <c r="W754" s="87"/>
    </row>
    <row r="755" spans="1:23" ht="13.2" x14ac:dyDescent="0.25">
      <c r="A755" s="61">
        <v>227</v>
      </c>
      <c r="B755" s="60" t="s">
        <v>843</v>
      </c>
      <c r="C755" s="9"/>
      <c r="D755" s="9" t="s">
        <v>179</v>
      </c>
      <c r="E755" s="61" t="s">
        <v>12</v>
      </c>
      <c r="F755" s="61"/>
      <c r="G755" s="68"/>
      <c r="H755" s="68"/>
      <c r="I755" s="68"/>
      <c r="J755" s="68"/>
      <c r="K755" s="68"/>
      <c r="L755" s="68"/>
      <c r="M755" s="68"/>
      <c r="N755" s="68"/>
      <c r="O755" s="87"/>
      <c r="P755" s="87"/>
      <c r="Q755" s="87"/>
      <c r="R755" s="87"/>
      <c r="S755" s="87"/>
      <c r="T755" s="87"/>
      <c r="U755" s="87"/>
      <c r="V755" s="87"/>
      <c r="W755" s="87"/>
    </row>
    <row r="756" spans="1:23" ht="13.2" x14ac:dyDescent="0.25">
      <c r="A756" s="59">
        <v>228</v>
      </c>
      <c r="B756" s="60" t="s">
        <v>844</v>
      </c>
      <c r="C756" s="9"/>
      <c r="D756" s="9" t="s">
        <v>180</v>
      </c>
      <c r="E756" s="61" t="s">
        <v>12</v>
      </c>
      <c r="F756" s="64"/>
      <c r="G756" s="64"/>
      <c r="H756" s="34"/>
      <c r="I756" s="61"/>
      <c r="J756" s="61"/>
      <c r="K756" s="61"/>
      <c r="L756" s="132"/>
      <c r="M756" s="64"/>
      <c r="N756" s="64"/>
      <c r="O756" s="87"/>
      <c r="P756" s="87"/>
      <c r="Q756" s="87"/>
      <c r="R756" s="87"/>
      <c r="S756" s="87"/>
      <c r="T756" s="87"/>
      <c r="U756" s="87"/>
      <c r="V756" s="87"/>
      <c r="W756" s="87"/>
    </row>
    <row r="757" spans="1:23" ht="13.2" x14ac:dyDescent="0.25">
      <c r="A757" s="59">
        <v>229</v>
      </c>
      <c r="B757" s="60" t="s">
        <v>845</v>
      </c>
      <c r="C757" s="9"/>
      <c r="D757" s="9" t="s">
        <v>180</v>
      </c>
      <c r="E757" s="61" t="s">
        <v>12</v>
      </c>
      <c r="F757" s="61"/>
      <c r="G757" s="64"/>
      <c r="H757" s="34"/>
      <c r="I757" s="61"/>
      <c r="J757" s="61"/>
      <c r="K757" s="61"/>
      <c r="L757" s="34"/>
      <c r="M757" s="64"/>
      <c r="N757" s="64"/>
      <c r="O757" s="87"/>
      <c r="P757" s="87"/>
      <c r="Q757" s="87"/>
      <c r="R757" s="87"/>
      <c r="S757" s="87"/>
      <c r="T757" s="87"/>
      <c r="U757" s="87"/>
      <c r="V757" s="87"/>
      <c r="W757" s="87"/>
    </row>
    <row r="758" spans="1:23" ht="13.2" x14ac:dyDescent="0.25">
      <c r="A758" s="61">
        <v>230</v>
      </c>
      <c r="B758" s="60" t="s">
        <v>846</v>
      </c>
      <c r="C758" s="9"/>
      <c r="D758" s="9" t="s">
        <v>180</v>
      </c>
      <c r="E758" s="61" t="s">
        <v>12</v>
      </c>
      <c r="F758" s="64"/>
      <c r="G758" s="64"/>
      <c r="H758" s="64"/>
      <c r="I758" s="61"/>
      <c r="J758" s="61"/>
      <c r="K758" s="61"/>
      <c r="L758" s="61"/>
      <c r="M758" s="64"/>
      <c r="N758" s="64"/>
      <c r="O758" s="87"/>
      <c r="P758" s="87"/>
      <c r="Q758" s="87"/>
      <c r="R758" s="87"/>
      <c r="S758" s="87"/>
      <c r="T758" s="87"/>
      <c r="U758" s="87"/>
      <c r="V758" s="87"/>
      <c r="W758" s="87"/>
    </row>
    <row r="759" spans="1:23" ht="13.2" x14ac:dyDescent="0.25">
      <c r="A759" s="61">
        <v>231</v>
      </c>
      <c r="B759" s="60" t="s">
        <v>847</v>
      </c>
      <c r="C759" s="9"/>
      <c r="D759" s="9" t="s">
        <v>180</v>
      </c>
      <c r="E759" s="61" t="s">
        <v>12</v>
      </c>
      <c r="F759" s="64"/>
      <c r="G759" s="64"/>
      <c r="H759" s="64"/>
      <c r="I759" s="61"/>
      <c r="J759" s="61"/>
      <c r="K759" s="61"/>
      <c r="L759" s="61"/>
      <c r="M759" s="64"/>
      <c r="N759" s="64"/>
      <c r="O759" s="87"/>
      <c r="P759" s="87"/>
      <c r="Q759" s="87"/>
      <c r="R759" s="87"/>
      <c r="S759" s="87"/>
      <c r="T759" s="87"/>
      <c r="U759" s="87"/>
      <c r="V759" s="87"/>
      <c r="W759" s="87"/>
    </row>
    <row r="760" spans="1:23" ht="13.2" x14ac:dyDescent="0.25">
      <c r="A760" s="61">
        <v>232</v>
      </c>
      <c r="B760" s="60" t="s">
        <v>848</v>
      </c>
      <c r="C760" s="9"/>
      <c r="D760" s="9" t="s">
        <v>180</v>
      </c>
      <c r="E760" s="61" t="s">
        <v>12</v>
      </c>
      <c r="F760" s="64"/>
      <c r="G760" s="64"/>
      <c r="H760" s="64"/>
      <c r="I760" s="64"/>
      <c r="J760" s="64"/>
      <c r="K760" s="64"/>
      <c r="L760" s="64"/>
      <c r="M760" s="64"/>
      <c r="N760" s="64"/>
      <c r="O760" s="87"/>
      <c r="P760" s="87"/>
      <c r="Q760" s="87"/>
      <c r="R760" s="87"/>
      <c r="S760" s="87"/>
      <c r="T760" s="87"/>
      <c r="U760" s="87"/>
      <c r="V760" s="87"/>
      <c r="W760" s="87"/>
    </row>
    <row r="761" spans="1:23" ht="13.2" x14ac:dyDescent="0.25">
      <c r="A761" s="61">
        <v>233</v>
      </c>
      <c r="B761" s="60" t="s">
        <v>849</v>
      </c>
      <c r="C761" s="9"/>
      <c r="D761" s="9" t="s">
        <v>180</v>
      </c>
      <c r="E761" s="61" t="s">
        <v>12</v>
      </c>
      <c r="F761" s="64"/>
      <c r="G761" s="64"/>
      <c r="H761" s="64"/>
      <c r="I761" s="64"/>
      <c r="J761" s="64"/>
      <c r="K761" s="64"/>
      <c r="L761" s="64"/>
      <c r="M761" s="64"/>
      <c r="N761" s="64"/>
      <c r="O761" s="87"/>
      <c r="P761" s="87"/>
      <c r="Q761" s="87"/>
      <c r="R761" s="87"/>
      <c r="S761" s="87"/>
      <c r="T761" s="87"/>
      <c r="U761" s="87"/>
      <c r="V761" s="87"/>
      <c r="W761" s="87"/>
    </row>
    <row r="762" spans="1:23" ht="13.2" x14ac:dyDescent="0.25">
      <c r="A762" s="59">
        <v>234</v>
      </c>
      <c r="B762" s="60" t="s">
        <v>181</v>
      </c>
      <c r="C762" s="9"/>
      <c r="D762" s="9" t="s">
        <v>181</v>
      </c>
      <c r="E762" s="61" t="s">
        <v>12</v>
      </c>
      <c r="F762" s="65"/>
      <c r="G762" s="65"/>
      <c r="H762" s="65"/>
      <c r="I762" s="59"/>
      <c r="J762" s="59"/>
      <c r="K762" s="59"/>
      <c r="L762" s="65"/>
      <c r="M762" s="65"/>
      <c r="N762" s="65"/>
      <c r="O762" s="87"/>
      <c r="P762" s="87"/>
      <c r="Q762" s="87"/>
      <c r="R762" s="87"/>
      <c r="S762" s="87"/>
      <c r="T762" s="87"/>
      <c r="U762" s="87"/>
      <c r="V762" s="87"/>
      <c r="W762" s="87"/>
    </row>
    <row r="763" spans="1:23" ht="13.2" x14ac:dyDescent="0.25">
      <c r="A763" s="59">
        <v>235</v>
      </c>
      <c r="B763" s="60" t="s">
        <v>850</v>
      </c>
      <c r="C763" s="9"/>
      <c r="D763" s="9" t="s">
        <v>182</v>
      </c>
      <c r="E763" s="61" t="s">
        <v>12</v>
      </c>
      <c r="F763" s="59"/>
      <c r="G763" s="148"/>
      <c r="H763" s="148"/>
      <c r="I763" s="148"/>
      <c r="J763" s="148"/>
      <c r="K763" s="148"/>
      <c r="L763" s="148"/>
      <c r="M763" s="148"/>
      <c r="N763" s="148"/>
      <c r="O763" s="87"/>
      <c r="P763" s="87"/>
      <c r="Q763" s="87"/>
      <c r="R763" s="87"/>
      <c r="S763" s="87"/>
      <c r="T763" s="87"/>
      <c r="U763" s="87"/>
      <c r="V763" s="87"/>
      <c r="W763" s="87"/>
    </row>
    <row r="764" spans="1:23" ht="13.2" x14ac:dyDescent="0.25">
      <c r="A764" s="61">
        <v>236</v>
      </c>
      <c r="B764" s="60" t="s">
        <v>851</v>
      </c>
      <c r="C764" s="9"/>
      <c r="D764" s="9" t="s">
        <v>183</v>
      </c>
      <c r="E764" s="61" t="s">
        <v>12</v>
      </c>
      <c r="F764" s="151"/>
      <c r="G764" s="150"/>
      <c r="H764" s="150"/>
      <c r="I764" s="150"/>
      <c r="J764" s="150"/>
      <c r="K764" s="150"/>
      <c r="L764" s="150"/>
      <c r="M764" s="150"/>
      <c r="N764" s="150"/>
      <c r="O764" s="87"/>
      <c r="P764" s="87"/>
      <c r="Q764" s="87"/>
      <c r="R764" s="87"/>
      <c r="S764" s="87"/>
      <c r="T764" s="87"/>
      <c r="U764" s="87"/>
      <c r="V764" s="87"/>
      <c r="W764" s="87"/>
    </row>
    <row r="765" spans="1:23" ht="13.2" x14ac:dyDescent="0.25">
      <c r="A765" s="61">
        <v>237</v>
      </c>
      <c r="B765" s="60" t="s">
        <v>852</v>
      </c>
      <c r="C765" s="9"/>
      <c r="D765" s="9" t="s">
        <v>184</v>
      </c>
      <c r="E765" s="61" t="s">
        <v>12</v>
      </c>
      <c r="F765" s="151"/>
      <c r="G765" s="61"/>
      <c r="H765" s="61"/>
      <c r="I765" s="61"/>
      <c r="J765" s="61"/>
      <c r="K765" s="151"/>
      <c r="L765" s="151"/>
      <c r="M765" s="151"/>
      <c r="N765" s="151"/>
      <c r="O765" s="87"/>
      <c r="P765" s="87"/>
      <c r="Q765" s="87"/>
      <c r="R765" s="87"/>
      <c r="S765" s="87"/>
      <c r="T765" s="87"/>
      <c r="U765" s="87"/>
      <c r="V765" s="87"/>
      <c r="W765" s="87"/>
    </row>
    <row r="766" spans="1:23" ht="13.2" x14ac:dyDescent="0.25">
      <c r="A766" s="61">
        <v>238</v>
      </c>
      <c r="B766" s="60" t="s">
        <v>853</v>
      </c>
      <c r="C766" s="9"/>
      <c r="D766" s="9" t="s">
        <v>184</v>
      </c>
      <c r="E766" s="61" t="s">
        <v>12</v>
      </c>
      <c r="F766" s="151"/>
      <c r="G766" s="151"/>
      <c r="H766" s="61"/>
      <c r="I766" s="61"/>
      <c r="J766" s="61"/>
      <c r="K766" s="61"/>
      <c r="L766" s="151"/>
      <c r="M766" s="151"/>
      <c r="N766" s="151"/>
      <c r="O766" s="87"/>
      <c r="P766" s="87"/>
      <c r="Q766" s="87"/>
      <c r="R766" s="87"/>
      <c r="S766" s="87"/>
      <c r="T766" s="87"/>
      <c r="U766" s="87"/>
      <c r="V766" s="87"/>
      <c r="W766" s="87"/>
    </row>
    <row r="767" spans="1:23" ht="13.2" x14ac:dyDescent="0.25">
      <c r="A767" s="61">
        <v>239</v>
      </c>
      <c r="B767" s="60" t="s">
        <v>854</v>
      </c>
      <c r="C767" s="9"/>
      <c r="D767" s="9" t="s">
        <v>185</v>
      </c>
      <c r="E767" s="61" t="s">
        <v>12</v>
      </c>
      <c r="F767" s="151"/>
      <c r="G767" s="151"/>
      <c r="H767" s="151"/>
      <c r="I767" s="61"/>
      <c r="J767" s="61"/>
      <c r="K767" s="61"/>
      <c r="L767" s="61"/>
      <c r="M767" s="61"/>
      <c r="N767" s="151"/>
      <c r="O767" s="87"/>
      <c r="P767" s="87"/>
      <c r="Q767" s="87"/>
      <c r="R767" s="87"/>
      <c r="S767" s="87"/>
      <c r="T767" s="87"/>
      <c r="U767" s="87"/>
      <c r="V767" s="87"/>
      <c r="W767" s="87"/>
    </row>
    <row r="768" spans="1:23" ht="13.2" x14ac:dyDescent="0.25">
      <c r="A768" s="61">
        <v>240</v>
      </c>
      <c r="B768" s="60" t="s">
        <v>855</v>
      </c>
      <c r="C768" s="9"/>
      <c r="D768" s="9" t="s">
        <v>186</v>
      </c>
      <c r="E768" s="61" t="s">
        <v>12</v>
      </c>
      <c r="F768" s="61"/>
      <c r="G768" s="151"/>
      <c r="H768" s="151"/>
      <c r="I768" s="61"/>
      <c r="J768" s="61"/>
      <c r="K768" s="61"/>
      <c r="L768" s="151"/>
      <c r="M768" s="151"/>
      <c r="N768" s="151"/>
      <c r="O768" s="87"/>
      <c r="P768" s="87"/>
      <c r="Q768" s="87"/>
      <c r="R768" s="87"/>
      <c r="S768" s="87"/>
      <c r="T768" s="87"/>
      <c r="U768" s="87"/>
      <c r="V768" s="87"/>
      <c r="W768" s="87"/>
    </row>
    <row r="769" spans="1:23" ht="13.2" x14ac:dyDescent="0.25">
      <c r="A769" s="61">
        <v>241</v>
      </c>
      <c r="B769" s="60" t="s">
        <v>856</v>
      </c>
      <c r="C769" s="9"/>
      <c r="D769" s="9" t="s">
        <v>187</v>
      </c>
      <c r="E769" s="61" t="s">
        <v>12</v>
      </c>
      <c r="F769" s="61"/>
      <c r="G769" s="151"/>
      <c r="H769" s="151"/>
      <c r="I769" s="151"/>
      <c r="J769" s="151"/>
      <c r="K769" s="151"/>
      <c r="L769" s="151"/>
      <c r="M769" s="151"/>
      <c r="N769" s="151"/>
      <c r="O769" s="87"/>
      <c r="P769" s="87"/>
      <c r="Q769" s="87"/>
      <c r="R769" s="87"/>
      <c r="S769" s="87"/>
      <c r="T769" s="87"/>
      <c r="U769" s="87"/>
      <c r="V769" s="87"/>
      <c r="W769" s="87"/>
    </row>
    <row r="770" spans="1:23" ht="13.2" x14ac:dyDescent="0.25">
      <c r="A770" s="59">
        <v>242</v>
      </c>
      <c r="B770" s="60" t="s">
        <v>857</v>
      </c>
      <c r="C770" s="16"/>
      <c r="D770" s="16" t="s">
        <v>188</v>
      </c>
      <c r="E770" s="61" t="s">
        <v>12</v>
      </c>
      <c r="F770" s="152"/>
      <c r="G770" s="148"/>
      <c r="H770" s="67"/>
      <c r="I770" s="67"/>
      <c r="J770" s="67"/>
      <c r="K770" s="67"/>
      <c r="L770" s="67"/>
      <c r="M770" s="67"/>
      <c r="N770" s="67"/>
      <c r="O770" s="87"/>
      <c r="P770" s="87"/>
      <c r="Q770" s="87"/>
      <c r="R770" s="87"/>
      <c r="S770" s="87"/>
      <c r="T770" s="87"/>
      <c r="U770" s="87"/>
      <c r="V770" s="87"/>
      <c r="W770" s="87"/>
    </row>
    <row r="771" spans="1:23" ht="13.2" x14ac:dyDescent="0.25">
      <c r="A771" s="59">
        <v>243</v>
      </c>
      <c r="B771" s="60" t="s">
        <v>858</v>
      </c>
      <c r="C771" s="9"/>
      <c r="D771" s="9" t="s">
        <v>189</v>
      </c>
      <c r="E771" s="61" t="s">
        <v>12</v>
      </c>
      <c r="F771" s="148"/>
      <c r="G771" s="148"/>
      <c r="H771" s="148"/>
      <c r="I771" s="148"/>
      <c r="J771" s="148"/>
      <c r="K771" s="148"/>
      <c r="L771" s="148"/>
      <c r="M771" s="148"/>
      <c r="N771" s="148"/>
      <c r="O771" s="87"/>
      <c r="P771" s="87"/>
      <c r="Q771" s="87"/>
      <c r="R771" s="87"/>
      <c r="S771" s="87"/>
      <c r="T771" s="87"/>
      <c r="U771" s="87"/>
      <c r="V771" s="87"/>
      <c r="W771" s="87"/>
    </row>
    <row r="772" spans="1:23" ht="13.2" x14ac:dyDescent="0.25">
      <c r="A772" s="59">
        <v>244</v>
      </c>
      <c r="B772" s="60" t="s">
        <v>859</v>
      </c>
      <c r="C772" s="9"/>
      <c r="D772" s="9" t="s">
        <v>190</v>
      </c>
      <c r="E772" s="61" t="s">
        <v>12</v>
      </c>
      <c r="F772" s="59"/>
      <c r="G772" s="148"/>
      <c r="H772" s="148"/>
      <c r="I772" s="148"/>
      <c r="J772" s="148"/>
      <c r="K772" s="148"/>
      <c r="L772" s="148"/>
      <c r="M772" s="148"/>
      <c r="N772" s="148"/>
      <c r="O772" s="87"/>
      <c r="P772" s="87"/>
      <c r="Q772" s="87"/>
      <c r="R772" s="87"/>
      <c r="S772" s="87"/>
      <c r="T772" s="87"/>
      <c r="U772" s="87"/>
      <c r="V772" s="87"/>
      <c r="W772" s="87"/>
    </row>
    <row r="773" spans="1:23" ht="13.2" x14ac:dyDescent="0.25">
      <c r="A773" s="59">
        <v>245</v>
      </c>
      <c r="B773" s="60" t="s">
        <v>860</v>
      </c>
      <c r="C773" s="9"/>
      <c r="D773" s="9" t="s">
        <v>191</v>
      </c>
      <c r="E773" s="61" t="s">
        <v>12</v>
      </c>
      <c r="F773" s="148"/>
      <c r="G773" s="148"/>
      <c r="H773" s="148"/>
      <c r="I773" s="148"/>
      <c r="J773" s="148"/>
      <c r="K773" s="148"/>
      <c r="L773" s="148"/>
      <c r="M773" s="148"/>
      <c r="N773" s="148"/>
      <c r="O773" s="87"/>
      <c r="P773" s="87"/>
      <c r="Q773" s="87"/>
      <c r="R773" s="87"/>
      <c r="S773" s="87"/>
      <c r="T773" s="87"/>
      <c r="U773" s="87"/>
      <c r="V773" s="87"/>
      <c r="W773" s="87"/>
    </row>
    <row r="774" spans="1:23" ht="13.2" x14ac:dyDescent="0.25">
      <c r="A774" s="59">
        <v>246</v>
      </c>
      <c r="B774" s="60" t="s">
        <v>861</v>
      </c>
      <c r="C774" s="9"/>
      <c r="D774" s="9" t="s">
        <v>192</v>
      </c>
      <c r="E774" s="61" t="s">
        <v>12</v>
      </c>
      <c r="F774" s="149"/>
      <c r="G774" s="149"/>
      <c r="H774" s="148"/>
      <c r="I774" s="59"/>
      <c r="J774" s="59"/>
      <c r="K774" s="59"/>
      <c r="L774" s="148"/>
      <c r="M774" s="148"/>
      <c r="N774" s="149"/>
      <c r="O774" s="87"/>
      <c r="P774" s="87"/>
      <c r="Q774" s="87"/>
      <c r="R774" s="87"/>
      <c r="S774" s="87"/>
      <c r="T774" s="87"/>
      <c r="U774" s="87"/>
      <c r="V774" s="87"/>
      <c r="W774" s="87"/>
    </row>
    <row r="775" spans="1:23" ht="13.2" x14ac:dyDescent="0.25">
      <c r="A775" s="59">
        <v>247</v>
      </c>
      <c r="B775" s="60" t="s">
        <v>862</v>
      </c>
      <c r="C775" s="9"/>
      <c r="D775" s="9" t="s">
        <v>193</v>
      </c>
      <c r="E775" s="61" t="s">
        <v>12</v>
      </c>
      <c r="F775" s="148"/>
      <c r="G775" s="148"/>
      <c r="H775" s="148"/>
      <c r="I775" s="148"/>
      <c r="J775" s="148"/>
      <c r="K775" s="148"/>
      <c r="L775" s="148"/>
      <c r="M775" s="148"/>
      <c r="N775" s="148"/>
      <c r="O775" s="87"/>
      <c r="P775" s="87"/>
      <c r="Q775" s="87"/>
      <c r="R775" s="87"/>
      <c r="S775" s="87"/>
      <c r="T775" s="87"/>
      <c r="U775" s="87"/>
      <c r="V775" s="87"/>
      <c r="W775" s="87"/>
    </row>
    <row r="776" spans="1:23" ht="13.2" x14ac:dyDescent="0.25">
      <c r="A776" s="59">
        <v>248</v>
      </c>
      <c r="B776" s="60" t="s">
        <v>863</v>
      </c>
      <c r="C776" s="9"/>
      <c r="D776" s="9" t="s">
        <v>194</v>
      </c>
      <c r="E776" s="61" t="s">
        <v>12</v>
      </c>
      <c r="F776" s="148"/>
      <c r="G776" s="148"/>
      <c r="H776" s="148"/>
      <c r="I776" s="148"/>
      <c r="J776" s="148"/>
      <c r="K776" s="148"/>
      <c r="L776" s="148"/>
      <c r="M776" s="148"/>
      <c r="N776" s="148"/>
      <c r="O776" s="87"/>
      <c r="P776" s="87"/>
      <c r="Q776" s="87"/>
      <c r="R776" s="87"/>
      <c r="S776" s="87"/>
      <c r="T776" s="87"/>
      <c r="U776" s="87"/>
      <c r="V776" s="87"/>
      <c r="W776" s="87"/>
    </row>
    <row r="777" spans="1:23" ht="13.2" x14ac:dyDescent="0.25">
      <c r="A777" s="126"/>
      <c r="B777" s="127"/>
      <c r="C777" s="56"/>
      <c r="D777" s="56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87"/>
      <c r="P777" s="87"/>
      <c r="Q777" s="87"/>
      <c r="R777" s="87"/>
      <c r="S777" s="87"/>
      <c r="T777" s="87"/>
      <c r="U777" s="87"/>
      <c r="V777" s="87"/>
      <c r="W777" s="87"/>
    </row>
    <row r="778" spans="1:23" ht="13.2" x14ac:dyDescent="0.25">
      <c r="A778" s="86" t="s">
        <v>0</v>
      </c>
      <c r="B778" s="58" t="s">
        <v>1</v>
      </c>
      <c r="C778" s="44" t="s">
        <v>2</v>
      </c>
      <c r="D778" s="44" t="s">
        <v>3</v>
      </c>
      <c r="E778" s="57" t="s">
        <v>195</v>
      </c>
      <c r="F778" s="57" t="s">
        <v>9</v>
      </c>
      <c r="G778" s="144" t="s">
        <v>14</v>
      </c>
      <c r="H778" s="144" t="s">
        <v>17</v>
      </c>
      <c r="I778" s="144" t="s">
        <v>20</v>
      </c>
      <c r="J778" s="144" t="s">
        <v>23</v>
      </c>
      <c r="K778" s="144" t="s">
        <v>26</v>
      </c>
      <c r="L778" s="144" t="s">
        <v>29</v>
      </c>
      <c r="M778" s="144" t="s">
        <v>33</v>
      </c>
      <c r="N778" s="144" t="s">
        <v>37</v>
      </c>
      <c r="O778" s="87"/>
      <c r="P778" s="87"/>
      <c r="Q778" s="87"/>
      <c r="R778" s="87"/>
      <c r="S778" s="87"/>
      <c r="T778" s="87"/>
      <c r="U778" s="87"/>
      <c r="V778" s="87"/>
      <c r="W778" s="87"/>
    </row>
    <row r="779" spans="1:23" ht="13.2" x14ac:dyDescent="0.25">
      <c r="A779" s="61">
        <v>227</v>
      </c>
      <c r="B779" s="60" t="s">
        <v>843</v>
      </c>
      <c r="C779" s="9"/>
      <c r="D779" s="9" t="s">
        <v>179</v>
      </c>
      <c r="E779" s="61" t="s">
        <v>4</v>
      </c>
      <c r="F779" s="61"/>
      <c r="G779" s="68"/>
      <c r="H779" s="68"/>
      <c r="I779" s="68"/>
      <c r="J779" s="68"/>
      <c r="K779" s="68"/>
      <c r="L779" s="68"/>
      <c r="M779" s="68"/>
      <c r="N779" s="68"/>
      <c r="O779" s="87"/>
      <c r="P779" s="87"/>
      <c r="Q779" s="87"/>
      <c r="R779" s="87"/>
      <c r="S779" s="87"/>
      <c r="T779" s="87"/>
      <c r="U779" s="87"/>
      <c r="V779" s="87"/>
      <c r="W779" s="87"/>
    </row>
    <row r="780" spans="1:23" ht="13.2" x14ac:dyDescent="0.25">
      <c r="A780" s="59">
        <v>228</v>
      </c>
      <c r="B780" s="60" t="s">
        <v>844</v>
      </c>
      <c r="C780" s="9"/>
      <c r="D780" s="9" t="s">
        <v>180</v>
      </c>
      <c r="E780" s="61" t="s">
        <v>4</v>
      </c>
      <c r="F780" s="64"/>
      <c r="G780" s="64"/>
      <c r="H780" s="34"/>
      <c r="I780" s="61"/>
      <c r="J780" s="61"/>
      <c r="K780" s="61"/>
      <c r="L780" s="132"/>
      <c r="M780" s="64"/>
      <c r="N780" s="64"/>
      <c r="O780" s="87"/>
      <c r="P780" s="87"/>
      <c r="Q780" s="87"/>
      <c r="R780" s="87"/>
      <c r="S780" s="87"/>
      <c r="T780" s="87"/>
      <c r="U780" s="87"/>
      <c r="V780" s="87"/>
      <c r="W780" s="87"/>
    </row>
    <row r="781" spans="1:23" ht="13.2" x14ac:dyDescent="0.25">
      <c r="A781" s="59">
        <v>229</v>
      </c>
      <c r="B781" s="60" t="s">
        <v>845</v>
      </c>
      <c r="C781" s="9"/>
      <c r="D781" s="9" t="s">
        <v>180</v>
      </c>
      <c r="E781" s="61" t="s">
        <v>4</v>
      </c>
      <c r="F781" s="61"/>
      <c r="G781" s="64"/>
      <c r="H781" s="34"/>
      <c r="I781" s="61"/>
      <c r="J781" s="61"/>
      <c r="K781" s="61"/>
      <c r="L781" s="34"/>
      <c r="M781" s="64"/>
      <c r="N781" s="64"/>
      <c r="O781" s="87"/>
      <c r="P781" s="87"/>
      <c r="Q781" s="87"/>
      <c r="R781" s="87"/>
      <c r="S781" s="87"/>
      <c r="T781" s="87"/>
      <c r="U781" s="87"/>
      <c r="V781" s="87"/>
      <c r="W781" s="87"/>
    </row>
    <row r="782" spans="1:23" ht="13.2" x14ac:dyDescent="0.25">
      <c r="A782" s="61">
        <v>230</v>
      </c>
      <c r="B782" s="60" t="s">
        <v>846</v>
      </c>
      <c r="C782" s="9"/>
      <c r="D782" s="9" t="s">
        <v>180</v>
      </c>
      <c r="E782" s="61" t="s">
        <v>4</v>
      </c>
      <c r="F782" s="64"/>
      <c r="G782" s="64"/>
      <c r="H782" s="64"/>
      <c r="I782" s="61"/>
      <c r="J782" s="61"/>
      <c r="K782" s="61"/>
      <c r="L782" s="61"/>
      <c r="M782" s="64"/>
      <c r="N782" s="64"/>
      <c r="O782" s="87"/>
      <c r="P782" s="87"/>
      <c r="Q782" s="87"/>
      <c r="R782" s="87"/>
      <c r="S782" s="87"/>
      <c r="T782" s="87"/>
      <c r="U782" s="87"/>
      <c r="V782" s="87"/>
      <c r="W782" s="87"/>
    </row>
    <row r="783" spans="1:23" ht="13.2" x14ac:dyDescent="0.25">
      <c r="A783" s="61">
        <v>231</v>
      </c>
      <c r="B783" s="60" t="s">
        <v>847</v>
      </c>
      <c r="C783" s="9"/>
      <c r="D783" s="9" t="s">
        <v>180</v>
      </c>
      <c r="E783" s="61" t="s">
        <v>4</v>
      </c>
      <c r="F783" s="64"/>
      <c r="G783" s="64"/>
      <c r="H783" s="64"/>
      <c r="I783" s="61"/>
      <c r="J783" s="61"/>
      <c r="K783" s="61"/>
      <c r="L783" s="61"/>
      <c r="M783" s="64"/>
      <c r="N783" s="64"/>
      <c r="O783" s="87"/>
      <c r="P783" s="87"/>
      <c r="Q783" s="87"/>
      <c r="R783" s="87"/>
      <c r="S783" s="87"/>
      <c r="T783" s="87"/>
      <c r="U783" s="87"/>
      <c r="V783" s="87"/>
      <c r="W783" s="87"/>
    </row>
    <row r="784" spans="1:23" ht="13.2" x14ac:dyDescent="0.25">
      <c r="A784" s="61">
        <v>232</v>
      </c>
      <c r="B784" s="60" t="s">
        <v>848</v>
      </c>
      <c r="C784" s="9"/>
      <c r="D784" s="9" t="s">
        <v>180</v>
      </c>
      <c r="E784" s="61" t="s">
        <v>4</v>
      </c>
      <c r="F784" s="64"/>
      <c r="G784" s="64"/>
      <c r="H784" s="64"/>
      <c r="I784" s="64"/>
      <c r="J784" s="64"/>
      <c r="K784" s="64"/>
      <c r="L784" s="64"/>
      <c r="M784" s="64"/>
      <c r="N784" s="64"/>
      <c r="O784" s="87"/>
      <c r="P784" s="87"/>
      <c r="Q784" s="87"/>
      <c r="R784" s="87"/>
      <c r="S784" s="87"/>
      <c r="T784" s="87"/>
      <c r="U784" s="87"/>
      <c r="V784" s="87"/>
      <c r="W784" s="87"/>
    </row>
    <row r="785" spans="1:23" ht="13.2" x14ac:dyDescent="0.25">
      <c r="A785" s="61">
        <v>233</v>
      </c>
      <c r="B785" s="60" t="s">
        <v>849</v>
      </c>
      <c r="C785" s="9"/>
      <c r="D785" s="9" t="s">
        <v>180</v>
      </c>
      <c r="E785" s="61" t="s">
        <v>4</v>
      </c>
      <c r="F785" s="64"/>
      <c r="G785" s="64"/>
      <c r="H785" s="64"/>
      <c r="I785" s="64"/>
      <c r="J785" s="64"/>
      <c r="K785" s="64"/>
      <c r="L785" s="64"/>
      <c r="M785" s="64"/>
      <c r="N785" s="64"/>
      <c r="O785" s="87"/>
      <c r="P785" s="87"/>
      <c r="Q785" s="87"/>
      <c r="R785" s="87"/>
      <c r="S785" s="87"/>
      <c r="T785" s="87"/>
      <c r="U785" s="87"/>
      <c r="V785" s="87"/>
      <c r="W785" s="87"/>
    </row>
    <row r="786" spans="1:23" ht="13.2" x14ac:dyDescent="0.25">
      <c r="A786" s="59">
        <v>234</v>
      </c>
      <c r="B786" s="60" t="s">
        <v>181</v>
      </c>
      <c r="C786" s="9"/>
      <c r="D786" s="9" t="s">
        <v>181</v>
      </c>
      <c r="E786" s="61" t="s">
        <v>4</v>
      </c>
      <c r="F786" s="65"/>
      <c r="G786" s="65"/>
      <c r="H786" s="65"/>
      <c r="I786" s="59"/>
      <c r="J786" s="59"/>
      <c r="K786" s="59"/>
      <c r="L786" s="65"/>
      <c r="M786" s="65"/>
      <c r="N786" s="65"/>
      <c r="O786" s="87"/>
      <c r="P786" s="87"/>
      <c r="Q786" s="87"/>
      <c r="R786" s="87"/>
      <c r="S786" s="87"/>
      <c r="T786" s="87"/>
      <c r="U786" s="87"/>
      <c r="V786" s="87"/>
      <c r="W786" s="87"/>
    </row>
    <row r="787" spans="1:23" ht="13.2" x14ac:dyDescent="0.25">
      <c r="A787" s="59">
        <v>235</v>
      </c>
      <c r="B787" s="60" t="s">
        <v>850</v>
      </c>
      <c r="C787" s="9"/>
      <c r="D787" s="9" t="s">
        <v>182</v>
      </c>
      <c r="E787" s="61" t="s">
        <v>4</v>
      </c>
      <c r="F787" s="59"/>
      <c r="G787" s="148"/>
      <c r="H787" s="148"/>
      <c r="I787" s="148"/>
      <c r="J787" s="148"/>
      <c r="K787" s="148"/>
      <c r="L787" s="148"/>
      <c r="M787" s="148"/>
      <c r="N787" s="148"/>
      <c r="O787" s="87"/>
      <c r="P787" s="87"/>
      <c r="Q787" s="87"/>
      <c r="R787" s="87"/>
      <c r="S787" s="87"/>
      <c r="T787" s="87"/>
      <c r="U787" s="87"/>
      <c r="V787" s="87"/>
      <c r="W787" s="87"/>
    </row>
    <row r="788" spans="1:23" ht="13.2" x14ac:dyDescent="0.25">
      <c r="A788" s="61">
        <v>236</v>
      </c>
      <c r="B788" s="60" t="s">
        <v>851</v>
      </c>
      <c r="C788" s="9"/>
      <c r="D788" s="9" t="s">
        <v>183</v>
      </c>
      <c r="E788" s="61" t="s">
        <v>4</v>
      </c>
      <c r="F788" s="151"/>
      <c r="G788" s="150"/>
      <c r="H788" s="150"/>
      <c r="I788" s="150"/>
      <c r="J788" s="150"/>
      <c r="K788" s="150"/>
      <c r="L788" s="150"/>
      <c r="M788" s="150"/>
      <c r="N788" s="150"/>
      <c r="O788" s="87"/>
      <c r="P788" s="87"/>
      <c r="Q788" s="87"/>
      <c r="R788" s="87"/>
      <c r="S788" s="87"/>
      <c r="T788" s="87"/>
      <c r="U788" s="87"/>
      <c r="V788" s="87"/>
      <c r="W788" s="87"/>
    </row>
    <row r="789" spans="1:23" ht="13.2" x14ac:dyDescent="0.25">
      <c r="A789" s="61">
        <v>237</v>
      </c>
      <c r="B789" s="60" t="s">
        <v>852</v>
      </c>
      <c r="C789" s="9"/>
      <c r="D789" s="9" t="s">
        <v>184</v>
      </c>
      <c r="E789" s="61" t="s">
        <v>4</v>
      </c>
      <c r="F789" s="151"/>
      <c r="G789" s="61"/>
      <c r="H789" s="61"/>
      <c r="I789" s="61"/>
      <c r="J789" s="61"/>
      <c r="K789" s="151"/>
      <c r="L789" s="151"/>
      <c r="M789" s="151"/>
      <c r="N789" s="151"/>
      <c r="O789" s="87"/>
      <c r="P789" s="87"/>
      <c r="Q789" s="87"/>
      <c r="R789" s="87"/>
      <c r="S789" s="87"/>
      <c r="T789" s="87"/>
      <c r="U789" s="87"/>
      <c r="V789" s="87"/>
      <c r="W789" s="87"/>
    </row>
    <row r="790" spans="1:23" ht="13.2" x14ac:dyDescent="0.25">
      <c r="A790" s="61">
        <v>238</v>
      </c>
      <c r="B790" s="60" t="s">
        <v>853</v>
      </c>
      <c r="C790" s="9"/>
      <c r="D790" s="9" t="s">
        <v>184</v>
      </c>
      <c r="E790" s="61" t="s">
        <v>4</v>
      </c>
      <c r="F790" s="151"/>
      <c r="G790" s="151"/>
      <c r="H790" s="61"/>
      <c r="I790" s="61"/>
      <c r="J790" s="61"/>
      <c r="K790" s="61"/>
      <c r="L790" s="151"/>
      <c r="M790" s="151"/>
      <c r="N790" s="151"/>
      <c r="O790" s="87"/>
      <c r="P790" s="87"/>
      <c r="Q790" s="87"/>
      <c r="R790" s="87"/>
      <c r="S790" s="87"/>
      <c r="T790" s="87"/>
      <c r="U790" s="87"/>
      <c r="V790" s="87"/>
      <c r="W790" s="87"/>
    </row>
    <row r="791" spans="1:23" ht="13.2" x14ac:dyDescent="0.25">
      <c r="A791" s="61">
        <v>239</v>
      </c>
      <c r="B791" s="60" t="s">
        <v>854</v>
      </c>
      <c r="C791" s="9"/>
      <c r="D791" s="9" t="s">
        <v>185</v>
      </c>
      <c r="E791" s="61" t="s">
        <v>4</v>
      </c>
      <c r="F791" s="151"/>
      <c r="G791" s="151"/>
      <c r="H791" s="151"/>
      <c r="I791" s="61"/>
      <c r="J791" s="61"/>
      <c r="K791" s="61"/>
      <c r="L791" s="61"/>
      <c r="M791" s="61"/>
      <c r="N791" s="151"/>
      <c r="O791" s="87"/>
      <c r="P791" s="87"/>
      <c r="Q791" s="87"/>
      <c r="R791" s="87"/>
      <c r="S791" s="87"/>
      <c r="T791" s="87"/>
      <c r="U791" s="87"/>
      <c r="V791" s="87"/>
      <c r="W791" s="87"/>
    </row>
    <row r="792" spans="1:23" ht="13.2" x14ac:dyDescent="0.25">
      <c r="A792" s="61">
        <v>240</v>
      </c>
      <c r="B792" s="60" t="s">
        <v>855</v>
      </c>
      <c r="C792" s="9"/>
      <c r="D792" s="9" t="s">
        <v>186</v>
      </c>
      <c r="E792" s="61" t="s">
        <v>4</v>
      </c>
      <c r="F792" s="61"/>
      <c r="G792" s="151"/>
      <c r="H792" s="151"/>
      <c r="I792" s="61"/>
      <c r="J792" s="61"/>
      <c r="K792" s="61"/>
      <c r="L792" s="151"/>
      <c r="M792" s="151"/>
      <c r="N792" s="151"/>
      <c r="O792" s="87"/>
      <c r="P792" s="87"/>
      <c r="Q792" s="87"/>
      <c r="R792" s="87"/>
      <c r="S792" s="87"/>
      <c r="T792" s="87"/>
      <c r="U792" s="87"/>
      <c r="V792" s="87"/>
      <c r="W792" s="87"/>
    </row>
    <row r="793" spans="1:23" ht="13.2" x14ac:dyDescent="0.25">
      <c r="A793" s="61">
        <v>241</v>
      </c>
      <c r="B793" s="60" t="s">
        <v>856</v>
      </c>
      <c r="C793" s="9"/>
      <c r="D793" s="9" t="s">
        <v>187</v>
      </c>
      <c r="E793" s="61" t="s">
        <v>4</v>
      </c>
      <c r="F793" s="61"/>
      <c r="G793" s="151"/>
      <c r="H793" s="151"/>
      <c r="I793" s="151"/>
      <c r="J793" s="151"/>
      <c r="K793" s="151"/>
      <c r="L793" s="151"/>
      <c r="M793" s="151"/>
      <c r="N793" s="151"/>
      <c r="O793" s="87"/>
      <c r="P793" s="87"/>
      <c r="Q793" s="87"/>
      <c r="R793" s="87"/>
      <c r="S793" s="87"/>
      <c r="T793" s="87"/>
      <c r="U793" s="87"/>
      <c r="V793" s="87"/>
      <c r="W793" s="87"/>
    </row>
    <row r="794" spans="1:23" ht="13.2" x14ac:dyDescent="0.25">
      <c r="A794" s="59">
        <v>242</v>
      </c>
      <c r="B794" s="60" t="s">
        <v>857</v>
      </c>
      <c r="C794" s="16"/>
      <c r="D794" s="16" t="s">
        <v>188</v>
      </c>
      <c r="E794" s="61" t="s">
        <v>4</v>
      </c>
      <c r="F794" s="152"/>
      <c r="G794" s="148"/>
      <c r="H794" s="67"/>
      <c r="I794" s="67"/>
      <c r="J794" s="67"/>
      <c r="K794" s="67"/>
      <c r="L794" s="67"/>
      <c r="M794" s="67"/>
      <c r="N794" s="67"/>
      <c r="O794" s="87"/>
      <c r="P794" s="87"/>
      <c r="Q794" s="87"/>
      <c r="R794" s="87"/>
      <c r="S794" s="87"/>
      <c r="T794" s="87"/>
      <c r="U794" s="87"/>
      <c r="V794" s="87"/>
      <c r="W794" s="87"/>
    </row>
    <row r="795" spans="1:23" ht="13.2" x14ac:dyDescent="0.25">
      <c r="A795" s="59">
        <v>243</v>
      </c>
      <c r="B795" s="60" t="s">
        <v>858</v>
      </c>
      <c r="C795" s="9"/>
      <c r="D795" s="9" t="s">
        <v>189</v>
      </c>
      <c r="E795" s="61" t="s">
        <v>4</v>
      </c>
      <c r="F795" s="148"/>
      <c r="G795" s="148"/>
      <c r="H795" s="148"/>
      <c r="I795" s="148"/>
      <c r="J795" s="148"/>
      <c r="K795" s="148"/>
      <c r="L795" s="148"/>
      <c r="M795" s="148"/>
      <c r="N795" s="148"/>
      <c r="O795" s="87"/>
      <c r="P795" s="87"/>
      <c r="Q795" s="87"/>
      <c r="R795" s="87"/>
      <c r="S795" s="87"/>
      <c r="T795" s="87"/>
      <c r="U795" s="87"/>
      <c r="V795" s="87"/>
      <c r="W795" s="87"/>
    </row>
    <row r="796" spans="1:23" ht="13.2" x14ac:dyDescent="0.25">
      <c r="A796" s="59">
        <v>244</v>
      </c>
      <c r="B796" s="60" t="s">
        <v>859</v>
      </c>
      <c r="C796" s="9"/>
      <c r="D796" s="9" t="s">
        <v>190</v>
      </c>
      <c r="E796" s="61" t="s">
        <v>4</v>
      </c>
      <c r="F796" s="59"/>
      <c r="G796" s="148"/>
      <c r="H796" s="148"/>
      <c r="I796" s="148"/>
      <c r="J796" s="148"/>
      <c r="K796" s="148"/>
      <c r="L796" s="148"/>
      <c r="M796" s="148"/>
      <c r="N796" s="148"/>
      <c r="O796" s="87"/>
      <c r="P796" s="87"/>
      <c r="Q796" s="87"/>
      <c r="R796" s="87"/>
      <c r="S796" s="87"/>
      <c r="T796" s="87"/>
      <c r="U796" s="87"/>
      <c r="V796" s="87"/>
      <c r="W796" s="87"/>
    </row>
    <row r="797" spans="1:23" ht="13.2" x14ac:dyDescent="0.25">
      <c r="A797" s="59">
        <v>245</v>
      </c>
      <c r="B797" s="60" t="s">
        <v>860</v>
      </c>
      <c r="C797" s="9"/>
      <c r="D797" s="9" t="s">
        <v>191</v>
      </c>
      <c r="E797" s="61" t="s">
        <v>4</v>
      </c>
      <c r="F797" s="148"/>
      <c r="G797" s="148"/>
      <c r="H797" s="148"/>
      <c r="I797" s="148"/>
      <c r="J797" s="148"/>
      <c r="K797" s="148"/>
      <c r="L797" s="148"/>
      <c r="M797" s="148"/>
      <c r="N797" s="148"/>
      <c r="O797" s="87"/>
      <c r="P797" s="87"/>
      <c r="Q797" s="87"/>
      <c r="R797" s="87"/>
      <c r="S797" s="87"/>
      <c r="T797" s="87"/>
      <c r="U797" s="87"/>
      <c r="V797" s="87"/>
      <c r="W797" s="87"/>
    </row>
    <row r="798" spans="1:23" ht="13.2" x14ac:dyDescent="0.25">
      <c r="A798" s="59">
        <v>246</v>
      </c>
      <c r="B798" s="60" t="s">
        <v>861</v>
      </c>
      <c r="C798" s="9"/>
      <c r="D798" s="9" t="s">
        <v>192</v>
      </c>
      <c r="E798" s="61" t="s">
        <v>4</v>
      </c>
      <c r="F798" s="149"/>
      <c r="G798" s="149"/>
      <c r="H798" s="148"/>
      <c r="I798" s="59"/>
      <c r="J798" s="59"/>
      <c r="K798" s="59"/>
      <c r="L798" s="148"/>
      <c r="M798" s="148"/>
      <c r="N798" s="149"/>
      <c r="O798" s="87"/>
      <c r="P798" s="87"/>
      <c r="Q798" s="87"/>
      <c r="R798" s="87"/>
      <c r="S798" s="87"/>
      <c r="T798" s="87"/>
      <c r="U798" s="87"/>
      <c r="V798" s="87"/>
      <c r="W798" s="87"/>
    </row>
    <row r="799" spans="1:23" ht="13.2" x14ac:dyDescent="0.25">
      <c r="A799" s="59">
        <v>247</v>
      </c>
      <c r="B799" s="60" t="s">
        <v>862</v>
      </c>
      <c r="C799" s="9"/>
      <c r="D799" s="9" t="s">
        <v>193</v>
      </c>
      <c r="E799" s="61" t="s">
        <v>4</v>
      </c>
      <c r="F799" s="148"/>
      <c r="G799" s="148"/>
      <c r="H799" s="148"/>
      <c r="I799" s="148"/>
      <c r="J799" s="148"/>
      <c r="K799" s="148"/>
      <c r="L799" s="148"/>
      <c r="M799" s="148"/>
      <c r="N799" s="148"/>
      <c r="O799" s="87"/>
      <c r="P799" s="87"/>
      <c r="Q799" s="87"/>
      <c r="R799" s="87"/>
      <c r="S799" s="87"/>
      <c r="T799" s="87"/>
      <c r="U799" s="87"/>
      <c r="V799" s="87"/>
      <c r="W799" s="87"/>
    </row>
    <row r="800" spans="1:23" ht="13.2" x14ac:dyDescent="0.25">
      <c r="A800" s="59">
        <v>248</v>
      </c>
      <c r="B800" s="60" t="s">
        <v>863</v>
      </c>
      <c r="C800" s="9"/>
      <c r="D800" s="9" t="s">
        <v>194</v>
      </c>
      <c r="E800" s="61" t="s">
        <v>4</v>
      </c>
      <c r="F800" s="148"/>
      <c r="G800" s="148"/>
      <c r="H800" s="148"/>
      <c r="I800" s="148"/>
      <c r="J800" s="148"/>
      <c r="K800" s="148"/>
      <c r="L800" s="148"/>
      <c r="M800" s="148"/>
      <c r="N800" s="148"/>
      <c r="O800" s="87"/>
      <c r="P800" s="87"/>
      <c r="Q800" s="87"/>
      <c r="R800" s="87"/>
      <c r="S800" s="87"/>
      <c r="T800" s="87"/>
      <c r="U800" s="87"/>
      <c r="V800" s="87"/>
      <c r="W800" s="87"/>
    </row>
    <row r="801" spans="1:23" ht="13.2" x14ac:dyDescent="0.25">
      <c r="A801" s="45"/>
      <c r="B801" s="46"/>
      <c r="C801" s="43"/>
      <c r="D801" s="43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</row>
    <row r="802" spans="1:23" ht="13.2" x14ac:dyDescent="0.25">
      <c r="A802" s="45"/>
      <c r="B802" s="46"/>
      <c r="C802" s="43"/>
      <c r="D802" s="43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</row>
    <row r="803" spans="1:23" ht="13.2" x14ac:dyDescent="0.25">
      <c r="A803" s="45"/>
      <c r="B803" s="46"/>
      <c r="C803" s="43"/>
      <c r="D803" s="43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</row>
    <row r="804" spans="1:23" ht="13.2" x14ac:dyDescent="0.25">
      <c r="A804" s="45"/>
      <c r="B804" s="46"/>
      <c r="C804" s="43"/>
      <c r="D804" s="43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</row>
    <row r="805" spans="1:23" ht="13.2" x14ac:dyDescent="0.25">
      <c r="A805" s="45"/>
      <c r="B805" s="46"/>
      <c r="C805" s="43"/>
      <c r="D805" s="43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</row>
    <row r="806" spans="1:23" ht="13.2" x14ac:dyDescent="0.25">
      <c r="A806" s="45"/>
      <c r="B806" s="46"/>
      <c r="C806" s="43"/>
      <c r="D806" s="43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</row>
    <row r="807" spans="1:23" ht="13.2" x14ac:dyDescent="0.25">
      <c r="A807" s="45"/>
      <c r="B807" s="46"/>
      <c r="C807" s="43"/>
      <c r="D807" s="43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</row>
    <row r="808" spans="1:23" ht="13.2" x14ac:dyDescent="0.25">
      <c r="A808" s="45"/>
      <c r="B808" s="46"/>
      <c r="C808" s="43"/>
      <c r="D808" s="43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</row>
    <row r="809" spans="1:23" ht="13.2" x14ac:dyDescent="0.25">
      <c r="A809" s="45"/>
      <c r="B809" s="46"/>
      <c r="C809" s="43"/>
      <c r="D809" s="43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</row>
    <row r="810" spans="1:23" ht="13.2" x14ac:dyDescent="0.25">
      <c r="A810" s="45"/>
      <c r="B810" s="46"/>
      <c r="C810" s="43"/>
      <c r="D810" s="43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</row>
    <row r="811" spans="1:23" ht="13.2" x14ac:dyDescent="0.25">
      <c r="A811" s="45"/>
      <c r="B811" s="46"/>
      <c r="C811" s="43"/>
      <c r="D811" s="43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</row>
    <row r="812" spans="1:23" ht="13.2" x14ac:dyDescent="0.25">
      <c r="A812" s="45"/>
      <c r="B812" s="46"/>
      <c r="C812" s="43"/>
      <c r="D812" s="43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</row>
    <row r="813" spans="1:23" ht="13.2" x14ac:dyDescent="0.25">
      <c r="A813" s="45"/>
      <c r="B813" s="46"/>
      <c r="C813" s="43"/>
      <c r="D813" s="43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</row>
    <row r="814" spans="1:23" ht="13.2" x14ac:dyDescent="0.25">
      <c r="A814" s="45"/>
      <c r="B814" s="46"/>
      <c r="C814" s="43"/>
      <c r="D814" s="43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</row>
    <row r="815" spans="1:23" ht="13.2" x14ac:dyDescent="0.25">
      <c r="A815" s="45"/>
      <c r="B815" s="46"/>
      <c r="C815" s="43"/>
      <c r="D815" s="43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</row>
    <row r="816" spans="1:23" ht="13.2" x14ac:dyDescent="0.25">
      <c r="A816" s="45"/>
      <c r="B816" s="46"/>
      <c r="C816" s="43"/>
      <c r="D816" s="43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</row>
    <row r="817" spans="1:23" ht="13.2" x14ac:dyDescent="0.25">
      <c r="A817" s="45"/>
      <c r="B817" s="46"/>
      <c r="C817" s="43"/>
      <c r="D817" s="43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</row>
    <row r="818" spans="1:23" ht="13.2" x14ac:dyDescent="0.25">
      <c r="A818" s="45"/>
      <c r="B818" s="46"/>
      <c r="C818" s="43"/>
      <c r="D818" s="43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</row>
    <row r="819" spans="1:23" ht="13.2" x14ac:dyDescent="0.25">
      <c r="A819" s="45"/>
      <c r="B819" s="46"/>
      <c r="C819" s="43"/>
      <c r="D819" s="43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</row>
    <row r="820" spans="1:23" ht="13.2" x14ac:dyDescent="0.25">
      <c r="A820" s="45"/>
      <c r="B820" s="46"/>
      <c r="C820" s="43"/>
      <c r="D820" s="43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</row>
    <row r="821" spans="1:23" ht="13.2" x14ac:dyDescent="0.25">
      <c r="A821" s="45"/>
      <c r="B821" s="46"/>
      <c r="C821" s="43"/>
      <c r="D821" s="43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</row>
    <row r="822" spans="1:23" ht="13.2" x14ac:dyDescent="0.25">
      <c r="A822" s="45"/>
      <c r="B822" s="46"/>
      <c r="C822" s="43"/>
      <c r="D822" s="43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</row>
    <row r="823" spans="1:23" ht="13.2" x14ac:dyDescent="0.25">
      <c r="A823" s="45"/>
      <c r="B823" s="46"/>
      <c r="C823" s="43"/>
      <c r="D823" s="43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</row>
    <row r="824" spans="1:23" ht="13.2" x14ac:dyDescent="0.25">
      <c r="A824" s="45"/>
      <c r="B824" s="46"/>
      <c r="C824" s="43"/>
      <c r="D824" s="43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</row>
    <row r="825" spans="1:23" ht="13.2" x14ac:dyDescent="0.25">
      <c r="A825" s="45"/>
      <c r="B825" s="46"/>
      <c r="C825" s="43"/>
      <c r="D825" s="43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</row>
    <row r="826" spans="1:23" ht="13.2" x14ac:dyDescent="0.25">
      <c r="A826" s="45"/>
      <c r="B826" s="46"/>
      <c r="C826" s="43"/>
      <c r="D826" s="43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</row>
    <row r="827" spans="1:23" ht="13.2" x14ac:dyDescent="0.25">
      <c r="A827" s="45"/>
      <c r="B827" s="46"/>
      <c r="C827" s="43"/>
      <c r="D827" s="43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</row>
    <row r="828" spans="1:23" ht="13.2" x14ac:dyDescent="0.25">
      <c r="A828" s="45"/>
      <c r="B828" s="46"/>
      <c r="C828" s="43"/>
      <c r="D828" s="43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</row>
    <row r="829" spans="1:23" ht="13.2" x14ac:dyDescent="0.25">
      <c r="A829" s="45"/>
      <c r="B829" s="46"/>
      <c r="C829" s="43"/>
      <c r="D829" s="43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</row>
    <row r="830" spans="1:23" ht="13.2" x14ac:dyDescent="0.25">
      <c r="A830" s="45"/>
      <c r="B830" s="46"/>
      <c r="C830" s="43"/>
      <c r="D830" s="43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</row>
    <row r="831" spans="1:23" ht="13.2" x14ac:dyDescent="0.25">
      <c r="A831" s="45"/>
      <c r="B831" s="46"/>
      <c r="C831" s="43"/>
      <c r="D831" s="43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</row>
    <row r="832" spans="1:23" ht="13.2" x14ac:dyDescent="0.25">
      <c r="A832" s="45"/>
      <c r="B832" s="46"/>
      <c r="C832" s="43"/>
      <c r="D832" s="43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</row>
    <row r="833" spans="1:23" ht="13.2" x14ac:dyDescent="0.25">
      <c r="A833" s="45"/>
      <c r="B833" s="46"/>
      <c r="C833" s="43"/>
      <c r="D833" s="43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</row>
    <row r="834" spans="1:23" ht="13.2" x14ac:dyDescent="0.25">
      <c r="A834" s="45"/>
      <c r="B834" s="46"/>
      <c r="C834" s="43"/>
      <c r="D834" s="43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</row>
    <row r="835" spans="1:23" ht="13.2" x14ac:dyDescent="0.25">
      <c r="A835" s="45"/>
      <c r="B835" s="46"/>
      <c r="C835" s="43"/>
      <c r="D835" s="43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</row>
    <row r="836" spans="1:23" ht="13.2" x14ac:dyDescent="0.25">
      <c r="A836" s="45"/>
      <c r="B836" s="46"/>
      <c r="C836" s="43"/>
      <c r="D836" s="43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</row>
    <row r="837" spans="1:23" ht="13.2" x14ac:dyDescent="0.25">
      <c r="A837" s="45"/>
      <c r="B837" s="46"/>
      <c r="C837" s="43"/>
      <c r="D837" s="43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</row>
    <row r="838" spans="1:23" ht="13.2" x14ac:dyDescent="0.25">
      <c r="A838" s="45"/>
      <c r="B838" s="46"/>
      <c r="C838" s="43"/>
      <c r="D838" s="43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</row>
    <row r="839" spans="1:23" ht="13.2" x14ac:dyDescent="0.25">
      <c r="A839" s="45"/>
      <c r="B839" s="46"/>
      <c r="C839" s="43"/>
      <c r="D839" s="43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</row>
    <row r="840" spans="1:23" ht="13.2" x14ac:dyDescent="0.25">
      <c r="A840" s="45"/>
      <c r="B840" s="46"/>
      <c r="C840" s="43"/>
      <c r="D840" s="43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</row>
    <row r="841" spans="1:23" ht="13.2" x14ac:dyDescent="0.25">
      <c r="A841" s="45"/>
      <c r="B841" s="46"/>
      <c r="C841" s="43"/>
      <c r="D841" s="43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</row>
    <row r="842" spans="1:23" ht="13.2" x14ac:dyDescent="0.25">
      <c r="A842" s="45"/>
      <c r="B842" s="46"/>
      <c r="C842" s="43"/>
      <c r="D842" s="43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</row>
    <row r="843" spans="1:23" ht="13.2" x14ac:dyDescent="0.25">
      <c r="A843" s="45"/>
      <c r="B843" s="46"/>
      <c r="C843" s="43"/>
      <c r="D843" s="43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</row>
    <row r="844" spans="1:23" ht="13.2" x14ac:dyDescent="0.25">
      <c r="A844" s="45"/>
      <c r="B844" s="46"/>
      <c r="C844" s="43"/>
      <c r="D844" s="43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</row>
    <row r="845" spans="1:23" ht="13.2" x14ac:dyDescent="0.25">
      <c r="A845" s="45"/>
      <c r="B845" s="46"/>
      <c r="C845" s="43"/>
      <c r="D845" s="43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</row>
    <row r="846" spans="1:23" ht="13.2" x14ac:dyDescent="0.25">
      <c r="A846" s="45"/>
      <c r="B846" s="46"/>
      <c r="C846" s="43"/>
      <c r="D846" s="43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</row>
    <row r="847" spans="1:23" ht="13.2" x14ac:dyDescent="0.25">
      <c r="A847" s="45"/>
      <c r="B847" s="46"/>
      <c r="C847" s="43"/>
      <c r="D847" s="43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</row>
    <row r="848" spans="1:23" ht="13.2" x14ac:dyDescent="0.25">
      <c r="A848" s="45"/>
      <c r="B848" s="46"/>
      <c r="C848" s="43"/>
      <c r="D848" s="43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</row>
    <row r="849" spans="1:23" ht="13.2" x14ac:dyDescent="0.25">
      <c r="A849" s="45"/>
      <c r="B849" s="46"/>
      <c r="C849" s="43"/>
      <c r="D849" s="43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</row>
    <row r="850" spans="1:23" ht="13.2" x14ac:dyDescent="0.25">
      <c r="A850" s="45"/>
      <c r="B850" s="46"/>
      <c r="C850" s="43"/>
      <c r="D850" s="43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</row>
    <row r="851" spans="1:23" ht="13.2" x14ac:dyDescent="0.25">
      <c r="A851" s="45"/>
      <c r="B851" s="46"/>
      <c r="C851" s="43"/>
      <c r="D851" s="43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</row>
    <row r="852" spans="1:23" ht="13.2" x14ac:dyDescent="0.25">
      <c r="A852" s="45"/>
      <c r="B852" s="46"/>
      <c r="C852" s="43"/>
      <c r="D852" s="43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</row>
    <row r="853" spans="1:23" ht="13.2" x14ac:dyDescent="0.25">
      <c r="A853" s="45"/>
      <c r="B853" s="46"/>
      <c r="C853" s="43"/>
      <c r="D853" s="43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</row>
    <row r="854" spans="1:23" ht="13.2" x14ac:dyDescent="0.25">
      <c r="A854" s="45"/>
      <c r="B854" s="46"/>
      <c r="C854" s="43"/>
      <c r="D854" s="43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</row>
    <row r="855" spans="1:23" ht="13.2" x14ac:dyDescent="0.25">
      <c r="A855" s="45"/>
      <c r="B855" s="46"/>
      <c r="C855" s="43"/>
      <c r="D855" s="43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</row>
    <row r="856" spans="1:23" ht="13.2" x14ac:dyDescent="0.25">
      <c r="A856" s="45"/>
      <c r="B856" s="46"/>
      <c r="C856" s="43"/>
      <c r="D856" s="43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</row>
    <row r="857" spans="1:23" ht="13.2" x14ac:dyDescent="0.25">
      <c r="A857" s="45"/>
      <c r="B857" s="46"/>
      <c r="C857" s="43"/>
      <c r="D857" s="43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</row>
    <row r="858" spans="1:23" ht="13.2" x14ac:dyDescent="0.25">
      <c r="A858" s="45"/>
      <c r="B858" s="46"/>
      <c r="C858" s="43"/>
      <c r="D858" s="43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</row>
    <row r="859" spans="1:23" ht="13.2" x14ac:dyDescent="0.25">
      <c r="A859" s="45"/>
      <c r="B859" s="46"/>
      <c r="C859" s="43"/>
      <c r="D859" s="43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</row>
    <row r="860" spans="1:23" ht="13.2" x14ac:dyDescent="0.25">
      <c r="A860" s="45"/>
      <c r="B860" s="46"/>
      <c r="C860" s="43"/>
      <c r="D860" s="43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</row>
    <row r="861" spans="1:23" ht="13.2" x14ac:dyDescent="0.25">
      <c r="A861" s="45"/>
      <c r="B861" s="46"/>
      <c r="C861" s="43"/>
      <c r="D861" s="43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</row>
    <row r="862" spans="1:23" ht="13.2" x14ac:dyDescent="0.25">
      <c r="A862" s="45"/>
      <c r="B862" s="46"/>
      <c r="C862" s="43"/>
      <c r="D862" s="43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</row>
    <row r="863" spans="1:23" ht="13.2" x14ac:dyDescent="0.25">
      <c r="A863" s="45"/>
      <c r="B863" s="46"/>
      <c r="C863" s="43"/>
      <c r="D863" s="43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</row>
    <row r="864" spans="1:23" ht="13.2" x14ac:dyDescent="0.25">
      <c r="A864" s="45"/>
      <c r="B864" s="46"/>
      <c r="C864" s="43"/>
      <c r="D864" s="43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</row>
    <row r="865" spans="1:23" ht="13.2" x14ac:dyDescent="0.25">
      <c r="A865" s="45"/>
      <c r="B865" s="46"/>
      <c r="C865" s="43"/>
      <c r="D865" s="43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</row>
    <row r="866" spans="1:23" ht="13.2" x14ac:dyDescent="0.25">
      <c r="A866" s="45"/>
      <c r="B866" s="46"/>
      <c r="C866" s="43"/>
      <c r="D866" s="43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</row>
    <row r="867" spans="1:23" ht="13.2" x14ac:dyDescent="0.25">
      <c r="A867" s="45"/>
      <c r="B867" s="46"/>
      <c r="C867" s="43"/>
      <c r="D867" s="43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</row>
    <row r="868" spans="1:23" ht="13.2" x14ac:dyDescent="0.25">
      <c r="A868" s="45"/>
      <c r="B868" s="46"/>
      <c r="C868" s="43"/>
      <c r="D868" s="43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</row>
    <row r="869" spans="1:23" ht="13.2" x14ac:dyDescent="0.25">
      <c r="A869" s="45"/>
      <c r="B869" s="46"/>
      <c r="C869" s="43"/>
      <c r="D869" s="43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</row>
    <row r="870" spans="1:23" ht="13.2" x14ac:dyDescent="0.25">
      <c r="A870" s="45"/>
      <c r="B870" s="46"/>
      <c r="C870" s="43"/>
      <c r="D870" s="43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</row>
    <row r="871" spans="1:23" ht="13.2" x14ac:dyDescent="0.25">
      <c r="A871" s="45"/>
      <c r="B871" s="46"/>
      <c r="C871" s="43"/>
      <c r="D871" s="43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</row>
    <row r="872" spans="1:23" ht="13.2" x14ac:dyDescent="0.25">
      <c r="A872" s="45"/>
      <c r="B872" s="46"/>
      <c r="C872" s="43"/>
      <c r="D872" s="43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</row>
    <row r="873" spans="1:23" ht="13.2" x14ac:dyDescent="0.25">
      <c r="A873" s="45"/>
      <c r="B873" s="46"/>
      <c r="C873" s="43"/>
      <c r="D873" s="43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</row>
    <row r="874" spans="1:23" ht="13.2" x14ac:dyDescent="0.25">
      <c r="A874" s="45"/>
      <c r="B874" s="46"/>
      <c r="C874" s="43"/>
      <c r="D874" s="43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</row>
    <row r="875" spans="1:23" ht="13.2" x14ac:dyDescent="0.25">
      <c r="A875" s="45"/>
      <c r="B875" s="46"/>
      <c r="C875" s="43"/>
      <c r="D875" s="43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</row>
    <row r="876" spans="1:23" ht="13.2" x14ac:dyDescent="0.25">
      <c r="A876" s="45"/>
      <c r="B876" s="46"/>
      <c r="C876" s="43"/>
      <c r="D876" s="43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</row>
    <row r="877" spans="1:23" ht="13.2" x14ac:dyDescent="0.25">
      <c r="A877" s="45"/>
      <c r="B877" s="46"/>
      <c r="C877" s="43"/>
      <c r="D877" s="43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</row>
    <row r="878" spans="1:23" ht="13.2" x14ac:dyDescent="0.25">
      <c r="A878" s="45"/>
      <c r="B878" s="46"/>
      <c r="C878" s="43"/>
      <c r="D878" s="43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</row>
    <row r="879" spans="1:23" ht="13.2" x14ac:dyDescent="0.25">
      <c r="A879" s="45"/>
      <c r="B879" s="46"/>
      <c r="C879" s="43"/>
      <c r="D879" s="43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</row>
    <row r="880" spans="1:23" ht="13.2" x14ac:dyDescent="0.25">
      <c r="A880" s="45"/>
      <c r="B880" s="46"/>
      <c r="C880" s="43"/>
      <c r="D880" s="43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</row>
    <row r="881" spans="1:23" ht="13.2" x14ac:dyDescent="0.25">
      <c r="A881" s="45"/>
      <c r="B881" s="46"/>
      <c r="C881" s="43"/>
      <c r="D881" s="43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</row>
    <row r="882" spans="1:23" ht="13.2" x14ac:dyDescent="0.25">
      <c r="A882" s="45"/>
      <c r="B882" s="46"/>
      <c r="C882" s="43"/>
      <c r="D882" s="43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</row>
    <row r="883" spans="1:23" ht="13.2" x14ac:dyDescent="0.25">
      <c r="A883" s="45"/>
      <c r="B883" s="46"/>
      <c r="C883" s="43"/>
      <c r="D883" s="43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</row>
    <row r="884" spans="1:23" ht="13.2" x14ac:dyDescent="0.25">
      <c r="A884" s="45"/>
      <c r="B884" s="46"/>
      <c r="C884" s="43"/>
      <c r="D884" s="43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</row>
    <row r="885" spans="1:23" ht="13.2" x14ac:dyDescent="0.25">
      <c r="A885" s="45"/>
      <c r="B885" s="46"/>
      <c r="C885" s="43"/>
      <c r="D885" s="43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</row>
    <row r="886" spans="1:23" ht="13.2" x14ac:dyDescent="0.25">
      <c r="A886" s="45"/>
      <c r="B886" s="46"/>
      <c r="C886" s="43"/>
      <c r="D886" s="43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</row>
    <row r="887" spans="1:23" ht="13.2" x14ac:dyDescent="0.25">
      <c r="A887" s="45"/>
      <c r="B887" s="46"/>
      <c r="C887" s="43"/>
      <c r="D887" s="43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</row>
    <row r="888" spans="1:23" ht="13.2" x14ac:dyDescent="0.25">
      <c r="A888" s="45"/>
      <c r="B888" s="46"/>
      <c r="C888" s="43"/>
      <c r="D888" s="43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</row>
    <row r="889" spans="1:23" ht="13.2" x14ac:dyDescent="0.25">
      <c r="A889" s="45"/>
      <c r="B889" s="46"/>
      <c r="C889" s="43"/>
      <c r="D889" s="43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</row>
    <row r="890" spans="1:23" ht="13.2" x14ac:dyDescent="0.25">
      <c r="A890" s="45"/>
      <c r="B890" s="46"/>
      <c r="C890" s="43"/>
      <c r="D890" s="43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</row>
    <row r="891" spans="1:23" ht="13.2" x14ac:dyDescent="0.25">
      <c r="A891" s="45"/>
      <c r="B891" s="46"/>
      <c r="C891" s="43"/>
      <c r="D891" s="43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</row>
    <row r="892" spans="1:23" ht="13.2" x14ac:dyDescent="0.25">
      <c r="A892" s="45"/>
      <c r="B892" s="46"/>
      <c r="C892" s="43"/>
      <c r="D892" s="43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</row>
    <row r="893" spans="1:23" ht="13.2" x14ac:dyDescent="0.25">
      <c r="A893" s="45"/>
      <c r="B893" s="46"/>
      <c r="C893" s="43"/>
      <c r="D893" s="43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</row>
    <row r="894" spans="1:23" ht="13.2" x14ac:dyDescent="0.25">
      <c r="A894" s="45"/>
      <c r="B894" s="46"/>
      <c r="C894" s="43"/>
      <c r="D894" s="43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</row>
    <row r="895" spans="1:23" ht="13.2" x14ac:dyDescent="0.25">
      <c r="A895" s="45"/>
      <c r="B895" s="46"/>
      <c r="C895" s="43"/>
      <c r="D895" s="43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</row>
    <row r="896" spans="1:23" ht="13.2" x14ac:dyDescent="0.25">
      <c r="A896" s="45"/>
      <c r="B896" s="46"/>
      <c r="C896" s="43"/>
      <c r="D896" s="43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</row>
    <row r="897" spans="1:23" ht="13.2" x14ac:dyDescent="0.25">
      <c r="A897" s="45"/>
      <c r="B897" s="46"/>
      <c r="C897" s="43"/>
      <c r="D897" s="43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</row>
    <row r="898" spans="1:23" ht="13.2" x14ac:dyDescent="0.25">
      <c r="A898" s="45"/>
      <c r="B898" s="46"/>
      <c r="C898" s="43"/>
      <c r="D898" s="43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</row>
    <row r="899" spans="1:23" ht="13.2" x14ac:dyDescent="0.25">
      <c r="A899" s="45"/>
      <c r="B899" s="46"/>
      <c r="C899" s="43"/>
      <c r="D899" s="43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</row>
    <row r="900" spans="1:23" ht="13.2" x14ac:dyDescent="0.25">
      <c r="A900" s="45"/>
      <c r="B900" s="46"/>
      <c r="C900" s="43"/>
      <c r="D900" s="43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</row>
    <row r="901" spans="1:23" ht="13.2" x14ac:dyDescent="0.25">
      <c r="A901" s="45"/>
      <c r="B901" s="46"/>
      <c r="C901" s="43"/>
      <c r="D901" s="43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</row>
    <row r="902" spans="1:23" ht="13.2" x14ac:dyDescent="0.25">
      <c r="A902" s="45"/>
      <c r="B902" s="46"/>
      <c r="C902" s="43"/>
      <c r="D902" s="43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</row>
    <row r="903" spans="1:23" ht="13.2" x14ac:dyDescent="0.25">
      <c r="A903" s="45"/>
      <c r="B903" s="46"/>
      <c r="C903" s="43"/>
      <c r="D903" s="43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</row>
    <row r="904" spans="1:23" ht="13.2" x14ac:dyDescent="0.25">
      <c r="A904" s="45"/>
      <c r="B904" s="46"/>
      <c r="C904" s="43"/>
      <c r="D904" s="43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</row>
    <row r="905" spans="1:23" ht="13.2" x14ac:dyDescent="0.25">
      <c r="A905" s="45"/>
      <c r="B905" s="46"/>
      <c r="C905" s="43"/>
      <c r="D905" s="43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</row>
    <row r="906" spans="1:23" ht="13.2" x14ac:dyDescent="0.25">
      <c r="A906" s="45"/>
      <c r="B906" s="46"/>
      <c r="C906" s="43"/>
      <c r="D906" s="43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</row>
    <row r="907" spans="1:23" ht="13.2" x14ac:dyDescent="0.25">
      <c r="A907" s="45"/>
      <c r="B907" s="46"/>
      <c r="C907" s="43"/>
      <c r="D907" s="43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</row>
    <row r="908" spans="1:23" ht="13.2" x14ac:dyDescent="0.25">
      <c r="A908" s="45"/>
      <c r="B908" s="46"/>
      <c r="C908" s="43"/>
      <c r="D908" s="43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</row>
    <row r="909" spans="1:23" ht="13.2" x14ac:dyDescent="0.25">
      <c r="A909" s="45"/>
      <c r="B909" s="46"/>
      <c r="C909" s="43"/>
      <c r="D909" s="43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</row>
    <row r="910" spans="1:23" ht="13.2" x14ac:dyDescent="0.25">
      <c r="A910" s="45"/>
      <c r="B910" s="46"/>
      <c r="C910" s="43"/>
      <c r="D910" s="43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</row>
    <row r="911" spans="1:23" ht="13.2" x14ac:dyDescent="0.25">
      <c r="A911" s="45"/>
      <c r="B911" s="46"/>
      <c r="C911" s="43"/>
      <c r="D911" s="43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</row>
    <row r="912" spans="1:23" ht="13.2" x14ac:dyDescent="0.25">
      <c r="A912" s="45"/>
      <c r="B912" s="46"/>
      <c r="C912" s="43"/>
      <c r="D912" s="43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</row>
    <row r="913" spans="1:23" ht="13.2" x14ac:dyDescent="0.25">
      <c r="A913" s="45"/>
      <c r="B913" s="46"/>
      <c r="C913" s="43"/>
      <c r="D913" s="43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</row>
    <row r="914" spans="1:23" ht="13.2" x14ac:dyDescent="0.25">
      <c r="A914" s="45"/>
      <c r="B914" s="46"/>
      <c r="C914" s="43"/>
      <c r="D914" s="43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</row>
    <row r="915" spans="1:23" ht="13.2" x14ac:dyDescent="0.25">
      <c r="A915" s="45"/>
      <c r="B915" s="46"/>
      <c r="C915" s="43"/>
      <c r="D915" s="43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</row>
    <row r="916" spans="1:23" ht="13.2" x14ac:dyDescent="0.25">
      <c r="A916" s="45"/>
      <c r="B916" s="46"/>
      <c r="C916" s="43"/>
      <c r="D916" s="43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</row>
    <row r="917" spans="1:23" ht="13.2" x14ac:dyDescent="0.25">
      <c r="A917" s="45"/>
      <c r="B917" s="46"/>
      <c r="C917" s="43"/>
      <c r="D917" s="43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</row>
    <row r="918" spans="1:23" ht="13.2" x14ac:dyDescent="0.25">
      <c r="A918" s="45"/>
      <c r="B918" s="46"/>
      <c r="C918" s="43"/>
      <c r="D918" s="43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</row>
    <row r="919" spans="1:23" ht="13.2" x14ac:dyDescent="0.25">
      <c r="A919" s="45"/>
      <c r="B919" s="46"/>
      <c r="C919" s="43"/>
      <c r="D919" s="43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</row>
    <row r="920" spans="1:23" ht="13.2" x14ac:dyDescent="0.25">
      <c r="A920" s="45"/>
      <c r="B920" s="46"/>
      <c r="C920" s="43"/>
      <c r="D920" s="43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</row>
    <row r="921" spans="1:23" ht="13.2" x14ac:dyDescent="0.25">
      <c r="A921" s="45"/>
      <c r="B921" s="46"/>
      <c r="C921" s="43"/>
      <c r="D921" s="43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</row>
    <row r="922" spans="1:23" ht="13.2" x14ac:dyDescent="0.25">
      <c r="A922" s="45"/>
      <c r="B922" s="46"/>
      <c r="C922" s="43"/>
      <c r="D922" s="43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</row>
    <row r="923" spans="1:23" ht="13.2" x14ac:dyDescent="0.25">
      <c r="A923" s="45"/>
      <c r="B923" s="46"/>
      <c r="C923" s="43"/>
      <c r="D923" s="43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</row>
    <row r="924" spans="1:23" ht="13.2" x14ac:dyDescent="0.25">
      <c r="A924" s="45"/>
      <c r="B924" s="46"/>
      <c r="C924" s="43"/>
      <c r="D924" s="43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</row>
    <row r="925" spans="1:23" ht="13.2" x14ac:dyDescent="0.25">
      <c r="A925" s="45"/>
      <c r="B925" s="46"/>
      <c r="C925" s="43"/>
      <c r="D925" s="43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</row>
    <row r="926" spans="1:23" ht="13.2" x14ac:dyDescent="0.25">
      <c r="A926" s="45"/>
      <c r="B926" s="46"/>
      <c r="C926" s="43"/>
      <c r="D926" s="43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</row>
    <row r="927" spans="1:23" ht="13.2" x14ac:dyDescent="0.25">
      <c r="A927" s="45"/>
      <c r="B927" s="46"/>
      <c r="C927" s="43"/>
      <c r="D927" s="43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</row>
    <row r="928" spans="1:23" ht="13.2" x14ac:dyDescent="0.25">
      <c r="A928" s="45"/>
      <c r="B928" s="46"/>
      <c r="C928" s="43"/>
      <c r="D928" s="43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</row>
    <row r="929" spans="1:23" ht="13.2" x14ac:dyDescent="0.25">
      <c r="A929" s="45"/>
      <c r="B929" s="46"/>
      <c r="C929" s="43"/>
      <c r="D929" s="43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</row>
    <row r="930" spans="1:23" ht="13.2" x14ac:dyDescent="0.25">
      <c r="A930" s="45"/>
      <c r="B930" s="46"/>
      <c r="C930" s="43"/>
      <c r="D930" s="43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</row>
    <row r="931" spans="1:23" ht="13.2" x14ac:dyDescent="0.25">
      <c r="A931" s="45"/>
      <c r="B931" s="46"/>
      <c r="C931" s="43"/>
      <c r="D931" s="43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</row>
    <row r="932" spans="1:23" ht="13.2" x14ac:dyDescent="0.25">
      <c r="A932" s="45"/>
      <c r="B932" s="46"/>
      <c r="C932" s="43"/>
      <c r="D932" s="43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</row>
    <row r="933" spans="1:23" ht="13.2" x14ac:dyDescent="0.25">
      <c r="A933" s="45"/>
      <c r="B933" s="46"/>
      <c r="C933" s="43"/>
      <c r="D933" s="43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</row>
    <row r="934" spans="1:23" ht="13.2" x14ac:dyDescent="0.25">
      <c r="A934" s="45"/>
      <c r="B934" s="46"/>
      <c r="C934" s="43"/>
      <c r="D934" s="43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</row>
    <row r="935" spans="1:23" ht="13.2" x14ac:dyDescent="0.25">
      <c r="A935" s="45"/>
      <c r="B935" s="46"/>
      <c r="C935" s="43"/>
      <c r="D935" s="43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</row>
    <row r="936" spans="1:23" ht="13.2" x14ac:dyDescent="0.25">
      <c r="A936" s="45"/>
      <c r="B936" s="46"/>
      <c r="C936" s="43"/>
      <c r="D936" s="43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</row>
    <row r="937" spans="1:23" ht="13.2" x14ac:dyDescent="0.25">
      <c r="A937" s="45"/>
      <c r="B937" s="46"/>
      <c r="C937" s="43"/>
      <c r="D937" s="43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</row>
    <row r="938" spans="1:23" ht="13.2" x14ac:dyDescent="0.25">
      <c r="A938" s="45"/>
      <c r="B938" s="46"/>
      <c r="C938" s="43"/>
      <c r="D938" s="43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</row>
    <row r="939" spans="1:23" ht="13.2" x14ac:dyDescent="0.25">
      <c r="A939" s="45"/>
      <c r="B939" s="46"/>
      <c r="C939" s="43"/>
      <c r="D939" s="43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</row>
    <row r="940" spans="1:23" ht="13.2" x14ac:dyDescent="0.25">
      <c r="A940" s="45"/>
      <c r="B940" s="46"/>
      <c r="C940" s="43"/>
      <c r="D940" s="43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</row>
    <row r="941" spans="1:23" ht="13.2" x14ac:dyDescent="0.25">
      <c r="A941" s="45"/>
      <c r="B941" s="46"/>
      <c r="C941" s="43"/>
      <c r="D941" s="43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</row>
    <row r="942" spans="1:23" ht="13.2" x14ac:dyDescent="0.25">
      <c r="A942" s="45"/>
      <c r="B942" s="46"/>
      <c r="C942" s="43"/>
      <c r="D942" s="43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</row>
    <row r="943" spans="1:23" ht="13.2" x14ac:dyDescent="0.25">
      <c r="A943" s="45"/>
      <c r="B943" s="46"/>
      <c r="C943" s="43"/>
      <c r="D943" s="43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</row>
    <row r="944" spans="1:23" ht="13.2" x14ac:dyDescent="0.25">
      <c r="A944" s="45"/>
      <c r="B944" s="46"/>
      <c r="C944" s="43"/>
      <c r="D944" s="43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</row>
    <row r="945" spans="1:23" ht="13.2" x14ac:dyDescent="0.25">
      <c r="A945" s="45"/>
      <c r="B945" s="46"/>
      <c r="C945" s="43"/>
      <c r="D945" s="43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</row>
    <row r="946" spans="1:23" ht="13.2" x14ac:dyDescent="0.25">
      <c r="A946" s="45"/>
      <c r="B946" s="46"/>
      <c r="C946" s="43"/>
      <c r="D946" s="43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</row>
    <row r="947" spans="1:23" ht="13.2" x14ac:dyDescent="0.25">
      <c r="A947" s="45"/>
      <c r="B947" s="46"/>
      <c r="C947" s="43"/>
      <c r="D947" s="43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</row>
    <row r="948" spans="1:23" ht="13.2" x14ac:dyDescent="0.25">
      <c r="A948" s="45"/>
      <c r="B948" s="46"/>
      <c r="C948" s="43"/>
      <c r="D948" s="43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</row>
    <row r="949" spans="1:23" ht="13.2" x14ac:dyDescent="0.25">
      <c r="A949" s="45"/>
      <c r="B949" s="46"/>
      <c r="C949" s="43"/>
      <c r="D949" s="43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</row>
    <row r="950" spans="1:23" ht="13.2" x14ac:dyDescent="0.25">
      <c r="A950" s="45"/>
      <c r="B950" s="46"/>
      <c r="C950" s="43"/>
      <c r="D950" s="43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</row>
    <row r="951" spans="1:23" ht="13.2" x14ac:dyDescent="0.25">
      <c r="A951" s="45"/>
      <c r="B951" s="46"/>
      <c r="C951" s="43"/>
      <c r="D951" s="43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</row>
    <row r="952" spans="1:23" ht="13.2" x14ac:dyDescent="0.25">
      <c r="A952" s="45"/>
      <c r="B952" s="46"/>
      <c r="C952" s="43"/>
      <c r="D952" s="43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</row>
    <row r="953" spans="1:23" ht="13.2" x14ac:dyDescent="0.25">
      <c r="A953" s="45"/>
      <c r="B953" s="46"/>
      <c r="C953" s="43"/>
      <c r="D953" s="43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</row>
    <row r="954" spans="1:23" ht="13.2" x14ac:dyDescent="0.25">
      <c r="A954" s="45"/>
      <c r="B954" s="46"/>
      <c r="C954" s="43"/>
      <c r="D954" s="43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</row>
    <row r="955" spans="1:23" ht="13.2" x14ac:dyDescent="0.25">
      <c r="A955" s="45"/>
      <c r="B955" s="46"/>
      <c r="C955" s="43"/>
      <c r="D955" s="43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</row>
    <row r="956" spans="1:23" ht="13.2" x14ac:dyDescent="0.25">
      <c r="A956" s="45"/>
      <c r="B956" s="46"/>
      <c r="C956" s="43"/>
      <c r="D956" s="43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</row>
    <row r="957" spans="1:23" ht="13.2" x14ac:dyDescent="0.25">
      <c r="A957" s="45"/>
      <c r="B957" s="46"/>
      <c r="C957" s="43"/>
      <c r="D957" s="43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</row>
    <row r="958" spans="1:23" ht="13.2" x14ac:dyDescent="0.25">
      <c r="A958" s="45"/>
      <c r="B958" s="46"/>
      <c r="C958" s="43"/>
      <c r="D958" s="43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</row>
    <row r="959" spans="1:23" ht="13.2" x14ac:dyDescent="0.25">
      <c r="A959" s="45"/>
      <c r="B959" s="46"/>
      <c r="C959" s="43"/>
      <c r="D959" s="43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</row>
    <row r="960" spans="1:23" ht="13.2" x14ac:dyDescent="0.25">
      <c r="A960" s="45"/>
      <c r="B960" s="46"/>
      <c r="C960" s="43"/>
      <c r="D960" s="43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</row>
    <row r="961" spans="1:23" ht="13.2" x14ac:dyDescent="0.25">
      <c r="A961" s="45"/>
      <c r="B961" s="46"/>
      <c r="C961" s="43"/>
      <c r="D961" s="43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</row>
    <row r="962" spans="1:23" ht="13.2" x14ac:dyDescent="0.25">
      <c r="A962" s="45"/>
      <c r="B962" s="46"/>
      <c r="C962" s="43"/>
      <c r="D962" s="43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</row>
    <row r="963" spans="1:23" ht="13.2" x14ac:dyDescent="0.25">
      <c r="A963" s="45"/>
      <c r="B963" s="46"/>
      <c r="C963" s="43"/>
      <c r="D963" s="43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</row>
    <row r="964" spans="1:23" ht="13.2" x14ac:dyDescent="0.25">
      <c r="A964" s="45"/>
      <c r="B964" s="46"/>
      <c r="C964" s="43"/>
      <c r="D964" s="43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</row>
    <row r="965" spans="1:23" ht="13.2" x14ac:dyDescent="0.25">
      <c r="A965" s="45"/>
      <c r="B965" s="46"/>
      <c r="C965" s="43"/>
      <c r="D965" s="43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</row>
    <row r="966" spans="1:23" ht="13.2" x14ac:dyDescent="0.25">
      <c r="A966" s="45"/>
      <c r="B966" s="46"/>
      <c r="C966" s="43"/>
      <c r="D966" s="43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</row>
    <row r="967" spans="1:23" ht="13.2" x14ac:dyDescent="0.25">
      <c r="A967" s="45"/>
      <c r="B967" s="46"/>
      <c r="C967" s="43"/>
      <c r="D967" s="43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</row>
    <row r="968" spans="1:23" ht="13.2" x14ac:dyDescent="0.25">
      <c r="A968" s="45"/>
      <c r="B968" s="46"/>
      <c r="C968" s="43"/>
      <c r="D968" s="43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</row>
    <row r="969" spans="1:23" ht="13.2" x14ac:dyDescent="0.25">
      <c r="A969" s="45"/>
      <c r="B969" s="46"/>
      <c r="C969" s="43"/>
      <c r="D969" s="43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</row>
    <row r="970" spans="1:23" ht="13.2" x14ac:dyDescent="0.25">
      <c r="A970" s="45"/>
      <c r="B970" s="46"/>
      <c r="C970" s="43"/>
      <c r="D970" s="43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</row>
    <row r="971" spans="1:23" ht="13.2" x14ac:dyDescent="0.25">
      <c r="A971" s="45"/>
      <c r="B971" s="46"/>
      <c r="C971" s="43"/>
      <c r="D971" s="43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</row>
    <row r="972" spans="1:23" ht="13.2" x14ac:dyDescent="0.25">
      <c r="A972" s="45"/>
      <c r="B972" s="46"/>
      <c r="C972" s="43"/>
      <c r="D972" s="43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</row>
    <row r="973" spans="1:23" ht="13.2" x14ac:dyDescent="0.25">
      <c r="A973" s="45"/>
      <c r="B973" s="46"/>
      <c r="C973" s="43"/>
      <c r="D973" s="43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</row>
    <row r="974" spans="1:23" ht="13.2" x14ac:dyDescent="0.25">
      <c r="A974" s="45"/>
      <c r="B974" s="46"/>
      <c r="C974" s="43"/>
      <c r="D974" s="43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</row>
    <row r="975" spans="1:23" ht="13.2" x14ac:dyDescent="0.25">
      <c r="A975" s="45"/>
      <c r="B975" s="46"/>
      <c r="C975" s="43"/>
      <c r="D975" s="43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</row>
    <row r="976" spans="1:23" ht="13.2" x14ac:dyDescent="0.25">
      <c r="A976" s="45"/>
      <c r="B976" s="46"/>
      <c r="C976" s="43"/>
      <c r="D976" s="43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</row>
    <row r="977" spans="1:23" ht="13.2" x14ac:dyDescent="0.25">
      <c r="A977" s="45"/>
      <c r="B977" s="46"/>
      <c r="C977" s="43"/>
      <c r="D977" s="43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</row>
    <row r="978" spans="1:23" ht="13.2" x14ac:dyDescent="0.25">
      <c r="A978" s="45"/>
      <c r="B978" s="46"/>
      <c r="C978" s="43"/>
      <c r="D978" s="43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</row>
    <row r="979" spans="1:23" ht="13.2" x14ac:dyDescent="0.25">
      <c r="A979" s="45"/>
      <c r="B979" s="46"/>
      <c r="C979" s="43"/>
      <c r="D979" s="43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</row>
    <row r="980" spans="1:23" ht="13.2" x14ac:dyDescent="0.25">
      <c r="A980" s="45"/>
      <c r="B980" s="46"/>
      <c r="C980" s="43"/>
      <c r="D980" s="43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</row>
    <row r="981" spans="1:23" ht="13.2" x14ac:dyDescent="0.25">
      <c r="A981" s="45"/>
      <c r="B981" s="46"/>
      <c r="C981" s="43"/>
      <c r="D981" s="43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</row>
    <row r="982" spans="1:23" ht="13.2" x14ac:dyDescent="0.25">
      <c r="A982" s="45"/>
      <c r="B982" s="46"/>
      <c r="C982" s="43"/>
      <c r="D982" s="43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</row>
    <row r="983" spans="1:23" ht="13.2" x14ac:dyDescent="0.25">
      <c r="A983" s="45"/>
      <c r="B983" s="46"/>
      <c r="C983" s="43"/>
      <c r="D983" s="43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</row>
    <row r="984" spans="1:23" ht="13.2" x14ac:dyDescent="0.25">
      <c r="A984" s="45"/>
      <c r="B984" s="46"/>
      <c r="C984" s="43"/>
      <c r="D984" s="43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</row>
    <row r="985" spans="1:23" ht="13.2" x14ac:dyDescent="0.25">
      <c r="A985" s="45"/>
      <c r="B985" s="46"/>
      <c r="C985" s="43"/>
      <c r="D985" s="43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</row>
    <row r="986" spans="1:23" ht="13.2" x14ac:dyDescent="0.25">
      <c r="A986" s="45"/>
      <c r="B986" s="46"/>
      <c r="C986" s="43"/>
      <c r="D986" s="43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</row>
    <row r="987" spans="1:23" ht="13.2" x14ac:dyDescent="0.25">
      <c r="A987" s="45"/>
      <c r="B987" s="46"/>
      <c r="C987" s="43"/>
      <c r="D987" s="43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</row>
    <row r="988" spans="1:23" ht="13.2" x14ac:dyDescent="0.25">
      <c r="A988" s="45"/>
      <c r="B988" s="46"/>
      <c r="C988" s="43"/>
      <c r="D988" s="43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</row>
    <row r="989" spans="1:23" ht="13.2" x14ac:dyDescent="0.25">
      <c r="A989" s="45"/>
      <c r="B989" s="46"/>
      <c r="C989" s="43"/>
      <c r="D989" s="43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</row>
    <row r="990" spans="1:23" ht="13.2" x14ac:dyDescent="0.25">
      <c r="A990" s="45"/>
      <c r="B990" s="46"/>
      <c r="C990" s="43"/>
      <c r="D990" s="43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</row>
    <row r="991" spans="1:23" ht="13.2" x14ac:dyDescent="0.25">
      <c r="A991" s="45"/>
      <c r="B991" s="46"/>
      <c r="C991" s="43"/>
      <c r="D991" s="43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</row>
    <row r="992" spans="1:23" ht="13.2" x14ac:dyDescent="0.25">
      <c r="A992" s="45"/>
      <c r="B992" s="46"/>
      <c r="C992" s="43"/>
      <c r="D992" s="43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</row>
    <row r="993" spans="1:23" ht="13.2" x14ac:dyDescent="0.25">
      <c r="A993" s="45"/>
      <c r="B993" s="46"/>
      <c r="C993" s="43"/>
      <c r="D993" s="43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</row>
    <row r="994" spans="1:23" ht="13.2" x14ac:dyDescent="0.25">
      <c r="A994" s="45"/>
      <c r="B994" s="46"/>
      <c r="C994" s="43"/>
      <c r="D994" s="43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</row>
    <row r="995" spans="1:23" ht="13.2" x14ac:dyDescent="0.25">
      <c r="A995" s="45"/>
      <c r="B995" s="46"/>
      <c r="C995" s="43"/>
      <c r="D995" s="43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</row>
    <row r="996" spans="1:23" ht="13.2" x14ac:dyDescent="0.25">
      <c r="A996" s="45"/>
      <c r="B996" s="46"/>
      <c r="C996" s="43"/>
      <c r="D996" s="43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</row>
    <row r="997" spans="1:23" ht="13.2" x14ac:dyDescent="0.25">
      <c r="A997" s="45"/>
      <c r="B997" s="46"/>
      <c r="C997" s="43"/>
      <c r="D997" s="43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</row>
    <row r="998" spans="1:23" ht="13.2" x14ac:dyDescent="0.25">
      <c r="A998" s="45"/>
      <c r="B998" s="46"/>
      <c r="C998" s="43"/>
      <c r="D998" s="43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</row>
    <row r="999" spans="1:23" ht="13.2" x14ac:dyDescent="0.25">
      <c r="A999" s="45"/>
      <c r="B999" s="46"/>
      <c r="C999" s="43"/>
      <c r="D999" s="43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</row>
    <row r="1000" spans="1:23" ht="13.2" x14ac:dyDescent="0.25">
      <c r="A1000" s="45"/>
      <c r="B1000" s="46"/>
      <c r="C1000" s="43"/>
      <c r="D1000" s="43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</row>
    <row r="1001" spans="1:23" ht="13.2" x14ac:dyDescent="0.25">
      <c r="A1001" s="45"/>
      <c r="B1001" s="46"/>
      <c r="C1001" s="43"/>
      <c r="D1001" s="43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</row>
    <row r="1002" spans="1:23" ht="13.2" x14ac:dyDescent="0.25">
      <c r="A1002" s="45"/>
      <c r="B1002" s="46"/>
      <c r="C1002" s="43"/>
      <c r="D1002" s="43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</row>
    <row r="1003" spans="1:23" ht="13.2" x14ac:dyDescent="0.25">
      <c r="A1003" s="45"/>
      <c r="B1003" s="46"/>
      <c r="C1003" s="43"/>
      <c r="D1003" s="43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</row>
    <row r="1004" spans="1:23" ht="13.2" x14ac:dyDescent="0.25">
      <c r="A1004" s="45"/>
      <c r="B1004" s="46"/>
      <c r="C1004" s="43"/>
      <c r="D1004" s="43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</row>
    <row r="1005" spans="1:23" ht="13.2" x14ac:dyDescent="0.25">
      <c r="A1005" s="45"/>
      <c r="B1005" s="46"/>
      <c r="C1005" s="43"/>
      <c r="D1005" s="43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</row>
    <row r="1006" spans="1:23" ht="13.2" x14ac:dyDescent="0.25">
      <c r="A1006" s="45"/>
      <c r="B1006" s="46"/>
      <c r="C1006" s="43"/>
      <c r="D1006" s="43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</row>
    <row r="1007" spans="1:23" ht="13.2" x14ac:dyDescent="0.25">
      <c r="A1007" s="45"/>
      <c r="B1007" s="46"/>
      <c r="C1007" s="43"/>
      <c r="D1007" s="43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</row>
    <row r="1008" spans="1:23" ht="13.2" x14ac:dyDescent="0.25">
      <c r="A1008" s="45"/>
      <c r="B1008" s="46"/>
      <c r="C1008" s="43"/>
      <c r="D1008" s="43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</row>
    <row r="1009" spans="1:23" ht="13.2" x14ac:dyDescent="0.25">
      <c r="A1009" s="45"/>
      <c r="B1009" s="46"/>
      <c r="C1009" s="43"/>
      <c r="D1009" s="43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</row>
    <row r="1010" spans="1:23" ht="13.2" x14ac:dyDescent="0.25">
      <c r="A1010" s="45"/>
      <c r="B1010" s="46"/>
      <c r="C1010" s="43"/>
      <c r="D1010" s="43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</row>
    <row r="1011" spans="1:23" ht="13.2" x14ac:dyDescent="0.25">
      <c r="A1011" s="45"/>
      <c r="B1011" s="46"/>
      <c r="C1011" s="43"/>
      <c r="D1011" s="43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</row>
    <row r="1012" spans="1:23" ht="13.2" x14ac:dyDescent="0.25">
      <c r="A1012" s="45"/>
      <c r="B1012" s="46"/>
      <c r="C1012" s="43"/>
      <c r="D1012" s="43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</row>
    <row r="1013" spans="1:23" ht="13.2" x14ac:dyDescent="0.25">
      <c r="A1013" s="45"/>
      <c r="B1013" s="46"/>
      <c r="C1013" s="43"/>
      <c r="D1013" s="43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</row>
    <row r="1014" spans="1:23" ht="13.2" x14ac:dyDescent="0.25">
      <c r="A1014" s="45"/>
      <c r="B1014" s="46"/>
      <c r="C1014" s="43"/>
      <c r="D1014" s="43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</row>
    <row r="1015" spans="1:23" ht="13.2" x14ac:dyDescent="0.25">
      <c r="A1015" s="45"/>
      <c r="B1015" s="46"/>
      <c r="C1015" s="43"/>
      <c r="D1015" s="43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</row>
    <row r="1016" spans="1:23" ht="13.2" x14ac:dyDescent="0.25">
      <c r="A1016" s="45"/>
      <c r="B1016" s="46"/>
      <c r="C1016" s="43"/>
      <c r="D1016" s="43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</row>
    <row r="1017" spans="1:23" ht="13.2" x14ac:dyDescent="0.25">
      <c r="A1017" s="45"/>
      <c r="B1017" s="46"/>
      <c r="C1017" s="43"/>
      <c r="D1017" s="43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</row>
    <row r="1018" spans="1:23" ht="13.2" x14ac:dyDescent="0.25">
      <c r="A1018" s="45"/>
      <c r="B1018" s="46"/>
      <c r="C1018" s="43"/>
      <c r="D1018" s="43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</row>
    <row r="1019" spans="1:23" ht="13.2" x14ac:dyDescent="0.25">
      <c r="A1019" s="45"/>
      <c r="B1019" s="46"/>
      <c r="C1019" s="43"/>
      <c r="D1019" s="43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</row>
    <row r="1020" spans="1:23" ht="13.2" x14ac:dyDescent="0.25">
      <c r="A1020" s="45"/>
      <c r="B1020" s="46"/>
      <c r="C1020" s="43"/>
      <c r="D1020" s="43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</row>
    <row r="1021" spans="1:23" ht="13.2" x14ac:dyDescent="0.25">
      <c r="A1021" s="45"/>
      <c r="B1021" s="46"/>
      <c r="C1021" s="43"/>
      <c r="D1021" s="43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</row>
    <row r="1022" spans="1:23" ht="13.2" x14ac:dyDescent="0.25">
      <c r="A1022" s="45"/>
      <c r="B1022" s="46"/>
      <c r="C1022" s="43"/>
      <c r="D1022" s="43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</row>
    <row r="1023" spans="1:23" ht="13.2" x14ac:dyDescent="0.25">
      <c r="A1023" s="45"/>
      <c r="B1023" s="46"/>
      <c r="C1023" s="43"/>
      <c r="D1023" s="43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</row>
    <row r="1024" spans="1:23" ht="13.2" x14ac:dyDescent="0.25">
      <c r="A1024" s="45"/>
      <c r="B1024" s="46"/>
      <c r="C1024" s="43"/>
      <c r="D1024" s="43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</row>
    <row r="1025" spans="1:23" ht="13.2" x14ac:dyDescent="0.25">
      <c r="A1025" s="45"/>
      <c r="B1025" s="46"/>
      <c r="C1025" s="43"/>
      <c r="D1025" s="43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</row>
    <row r="1026" spans="1:23" ht="13.2" x14ac:dyDescent="0.25">
      <c r="A1026" s="45"/>
      <c r="B1026" s="46"/>
      <c r="C1026" s="43"/>
      <c r="D1026" s="43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</row>
    <row r="1027" spans="1:23" ht="13.2" x14ac:dyDescent="0.25">
      <c r="A1027" s="45"/>
      <c r="B1027" s="46"/>
      <c r="C1027" s="43"/>
      <c r="D1027" s="43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</row>
    <row r="1028" spans="1:23" ht="13.2" x14ac:dyDescent="0.25">
      <c r="A1028" s="45"/>
      <c r="B1028" s="46"/>
      <c r="C1028" s="43"/>
      <c r="D1028" s="43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</row>
    <row r="1029" spans="1:23" ht="13.2" x14ac:dyDescent="0.25">
      <c r="A1029" s="45"/>
      <c r="B1029" s="46"/>
      <c r="C1029" s="43"/>
      <c r="D1029" s="43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</row>
    <row r="1030" spans="1:23" ht="13.2" x14ac:dyDescent="0.25">
      <c r="A1030" s="45"/>
      <c r="B1030" s="46"/>
      <c r="C1030" s="43"/>
      <c r="D1030" s="43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</row>
    <row r="1031" spans="1:23" ht="13.2" x14ac:dyDescent="0.25">
      <c r="A1031" s="45"/>
      <c r="B1031" s="46"/>
      <c r="C1031" s="43"/>
      <c r="D1031" s="43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</row>
    <row r="1032" spans="1:23" ht="13.2" x14ac:dyDescent="0.25">
      <c r="A1032" s="45"/>
      <c r="B1032" s="46"/>
      <c r="C1032" s="43"/>
      <c r="D1032" s="43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</row>
    <row r="1033" spans="1:23" ht="13.2" x14ac:dyDescent="0.25">
      <c r="A1033" s="45"/>
      <c r="B1033" s="46"/>
      <c r="C1033" s="43"/>
      <c r="D1033" s="43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</row>
    <row r="1034" spans="1:23" ht="13.2" x14ac:dyDescent="0.25">
      <c r="A1034" s="45"/>
      <c r="B1034" s="46"/>
      <c r="C1034" s="43"/>
      <c r="D1034" s="43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</row>
    <row r="1035" spans="1:23" ht="13.2" x14ac:dyDescent="0.25">
      <c r="A1035" s="45"/>
      <c r="B1035" s="46"/>
      <c r="C1035" s="43"/>
      <c r="D1035" s="43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</row>
    <row r="1036" spans="1:23" ht="13.2" x14ac:dyDescent="0.25">
      <c r="A1036" s="45"/>
      <c r="B1036" s="46"/>
      <c r="C1036" s="43"/>
      <c r="D1036" s="43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</row>
    <row r="1037" spans="1:23" ht="13.2" x14ac:dyDescent="0.25">
      <c r="A1037" s="45"/>
      <c r="B1037" s="46"/>
      <c r="C1037" s="43"/>
      <c r="D1037" s="43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</row>
    <row r="1038" spans="1:23" ht="13.2" x14ac:dyDescent="0.25">
      <c r="A1038" s="45"/>
      <c r="B1038" s="46"/>
      <c r="C1038" s="43"/>
      <c r="D1038" s="43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</row>
    <row r="1039" spans="1:23" ht="13.2" x14ac:dyDescent="0.25">
      <c r="A1039" s="45"/>
      <c r="B1039" s="46"/>
      <c r="C1039" s="43"/>
      <c r="D1039" s="43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</row>
    <row r="1040" spans="1:23" ht="13.2" x14ac:dyDescent="0.25">
      <c r="A1040" s="45"/>
      <c r="B1040" s="46"/>
      <c r="C1040" s="43"/>
      <c r="D1040" s="43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</row>
    <row r="1041" spans="1:23" ht="13.2" x14ac:dyDescent="0.25">
      <c r="A1041" s="45"/>
      <c r="B1041" s="46"/>
      <c r="C1041" s="43"/>
      <c r="D1041" s="43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</row>
    <row r="1042" spans="1:23" ht="13.2" x14ac:dyDescent="0.25">
      <c r="A1042" s="45"/>
      <c r="B1042" s="46"/>
      <c r="C1042" s="43"/>
      <c r="D1042" s="43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</row>
    <row r="1043" spans="1:23" ht="13.2" x14ac:dyDescent="0.25">
      <c r="A1043" s="45"/>
      <c r="B1043" s="46"/>
      <c r="C1043" s="43"/>
      <c r="D1043" s="43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</row>
    <row r="1044" spans="1:23" ht="13.2" x14ac:dyDescent="0.25">
      <c r="A1044" s="45"/>
      <c r="B1044" s="46"/>
      <c r="C1044" s="43"/>
      <c r="D1044" s="43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</row>
    <row r="1045" spans="1:23" ht="13.2" x14ac:dyDescent="0.25">
      <c r="A1045" s="45"/>
      <c r="B1045" s="46"/>
      <c r="C1045" s="43"/>
      <c r="D1045" s="43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</row>
    <row r="1046" spans="1:23" ht="13.2" x14ac:dyDescent="0.25">
      <c r="A1046" s="45"/>
      <c r="B1046" s="46"/>
      <c r="C1046" s="43"/>
      <c r="D1046" s="43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</row>
    <row r="1047" spans="1:23" ht="13.2" x14ac:dyDescent="0.25">
      <c r="A1047" s="45"/>
      <c r="B1047" s="46"/>
      <c r="C1047" s="43"/>
      <c r="D1047" s="43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</row>
    <row r="1048" spans="1:23" ht="13.2" x14ac:dyDescent="0.25">
      <c r="A1048" s="45"/>
      <c r="B1048" s="46"/>
      <c r="C1048" s="43"/>
      <c r="D1048" s="43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</row>
    <row r="1049" spans="1:23" ht="13.2" x14ac:dyDescent="0.25">
      <c r="A1049" s="45"/>
      <c r="B1049" s="46"/>
      <c r="C1049" s="43"/>
      <c r="D1049" s="43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</row>
    <row r="1050" spans="1:23" ht="13.2" x14ac:dyDescent="0.25">
      <c r="A1050" s="45"/>
      <c r="B1050" s="46"/>
      <c r="C1050" s="43"/>
      <c r="D1050" s="43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</row>
    <row r="1051" spans="1:23" ht="13.2" x14ac:dyDescent="0.25">
      <c r="A1051" s="45"/>
      <c r="B1051" s="46"/>
      <c r="C1051" s="43"/>
      <c r="D1051" s="43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</row>
    <row r="1052" spans="1:23" ht="13.2" x14ac:dyDescent="0.25">
      <c r="A1052" s="45"/>
      <c r="B1052" s="46"/>
      <c r="C1052" s="43"/>
      <c r="D1052" s="43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</row>
    <row r="1053" spans="1:23" ht="13.2" x14ac:dyDescent="0.25">
      <c r="A1053" s="45"/>
      <c r="B1053" s="46"/>
      <c r="C1053" s="43"/>
      <c r="D1053" s="43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</row>
    <row r="1054" spans="1:23" ht="13.2" x14ac:dyDescent="0.25">
      <c r="A1054" s="45"/>
      <c r="B1054" s="46"/>
      <c r="C1054" s="43"/>
      <c r="D1054" s="43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</row>
    <row r="1055" spans="1:23" ht="13.2" x14ac:dyDescent="0.25">
      <c r="A1055" s="45"/>
      <c r="B1055" s="46"/>
      <c r="C1055" s="43"/>
      <c r="D1055" s="43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</row>
    <row r="1056" spans="1:23" ht="13.2" x14ac:dyDescent="0.25">
      <c r="A1056" s="45"/>
      <c r="B1056" s="46"/>
      <c r="C1056" s="43"/>
      <c r="D1056" s="43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</row>
    <row r="1057" spans="1:23" ht="13.2" x14ac:dyDescent="0.25">
      <c r="A1057" s="45"/>
      <c r="B1057" s="46"/>
      <c r="C1057" s="43"/>
      <c r="D1057" s="43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</row>
    <row r="1058" spans="1:23" ht="13.2" x14ac:dyDescent="0.25">
      <c r="A1058" s="45"/>
      <c r="B1058" s="46"/>
      <c r="C1058" s="43"/>
      <c r="D1058" s="43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</row>
    <row r="1059" spans="1:23" ht="13.2" x14ac:dyDescent="0.25">
      <c r="A1059" s="45"/>
      <c r="B1059" s="46"/>
      <c r="C1059" s="43"/>
      <c r="D1059" s="43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</row>
    <row r="1060" spans="1:23" ht="13.2" x14ac:dyDescent="0.25">
      <c r="A1060" s="45"/>
      <c r="B1060" s="46"/>
      <c r="C1060" s="43"/>
      <c r="D1060" s="43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</row>
    <row r="1061" spans="1:23" ht="13.2" x14ac:dyDescent="0.25">
      <c r="A1061" s="45"/>
      <c r="B1061" s="46"/>
      <c r="C1061" s="43"/>
      <c r="D1061" s="43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</row>
    <row r="1062" spans="1:23" ht="13.2" x14ac:dyDescent="0.25">
      <c r="A1062" s="45"/>
      <c r="B1062" s="46"/>
      <c r="C1062" s="43"/>
      <c r="D1062" s="43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</row>
    <row r="1063" spans="1:23" ht="13.2" x14ac:dyDescent="0.25">
      <c r="A1063" s="45"/>
      <c r="B1063" s="46"/>
      <c r="C1063" s="43"/>
      <c r="D1063" s="43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</row>
    <row r="1064" spans="1:23" ht="13.2" x14ac:dyDescent="0.25">
      <c r="A1064" s="45"/>
      <c r="B1064" s="46"/>
      <c r="C1064" s="43"/>
      <c r="D1064" s="43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</row>
    <row r="1065" spans="1:23" ht="13.2" x14ac:dyDescent="0.25">
      <c r="A1065" s="45"/>
      <c r="B1065" s="46"/>
      <c r="C1065" s="43"/>
      <c r="D1065" s="43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</row>
    <row r="1066" spans="1:23" ht="13.2" x14ac:dyDescent="0.25">
      <c r="A1066" s="45"/>
      <c r="B1066" s="46"/>
      <c r="C1066" s="43"/>
      <c r="D1066" s="43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</row>
    <row r="1067" spans="1:23" ht="13.2" x14ac:dyDescent="0.25">
      <c r="A1067" s="45"/>
      <c r="B1067" s="46"/>
      <c r="C1067" s="43"/>
      <c r="D1067" s="43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</row>
    <row r="1068" spans="1:23" ht="13.2" x14ac:dyDescent="0.25">
      <c r="A1068" s="45"/>
      <c r="B1068" s="46"/>
      <c r="C1068" s="43"/>
      <c r="D1068" s="43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</row>
    <row r="1069" spans="1:23" ht="13.2" x14ac:dyDescent="0.25">
      <c r="A1069" s="45"/>
      <c r="B1069" s="46"/>
      <c r="C1069" s="43"/>
      <c r="D1069" s="43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</row>
    <row r="1070" spans="1:23" ht="13.2" x14ac:dyDescent="0.25">
      <c r="A1070" s="45"/>
      <c r="B1070" s="46"/>
      <c r="C1070" s="43"/>
      <c r="D1070" s="43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</row>
    <row r="1071" spans="1:23" ht="13.2" x14ac:dyDescent="0.25">
      <c r="A1071" s="45"/>
      <c r="B1071" s="46"/>
      <c r="C1071" s="43"/>
      <c r="D1071" s="43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</row>
    <row r="1072" spans="1:23" ht="13.2" x14ac:dyDescent="0.25">
      <c r="A1072" s="45"/>
      <c r="B1072" s="46"/>
      <c r="C1072" s="43"/>
      <c r="D1072" s="43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</row>
    <row r="1073" spans="1:23" ht="13.2" x14ac:dyDescent="0.25">
      <c r="A1073" s="45"/>
      <c r="B1073" s="46"/>
      <c r="C1073" s="43"/>
      <c r="D1073" s="43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</row>
    <row r="1074" spans="1:23" ht="13.2" x14ac:dyDescent="0.25">
      <c r="A1074" s="45"/>
      <c r="B1074" s="46"/>
      <c r="C1074" s="43"/>
      <c r="D1074" s="43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</row>
    <row r="1075" spans="1:23" ht="13.2" x14ac:dyDescent="0.25">
      <c r="A1075" s="45"/>
      <c r="B1075" s="46"/>
      <c r="C1075" s="43"/>
      <c r="D1075" s="43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</row>
    <row r="1076" spans="1:23" ht="13.2" x14ac:dyDescent="0.25">
      <c r="A1076" s="45"/>
      <c r="B1076" s="46"/>
      <c r="C1076" s="43"/>
      <c r="D1076" s="43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</row>
    <row r="1077" spans="1:23" ht="13.2" x14ac:dyDescent="0.25">
      <c r="A1077" s="45"/>
      <c r="B1077" s="46"/>
      <c r="C1077" s="43"/>
      <c r="D1077" s="43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</row>
    <row r="1078" spans="1:23" ht="13.2" x14ac:dyDescent="0.25">
      <c r="A1078" s="45"/>
      <c r="B1078" s="46"/>
      <c r="C1078" s="43"/>
      <c r="D1078" s="43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</row>
    <row r="1079" spans="1:23" ht="13.2" x14ac:dyDescent="0.25">
      <c r="A1079" s="45"/>
      <c r="B1079" s="46"/>
      <c r="C1079" s="43"/>
      <c r="D1079" s="43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</row>
    <row r="1080" spans="1:23" ht="13.2" x14ac:dyDescent="0.25">
      <c r="A1080" s="45"/>
      <c r="B1080" s="46"/>
      <c r="C1080" s="43"/>
      <c r="D1080" s="43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</row>
    <row r="1081" spans="1:23" ht="13.2" x14ac:dyDescent="0.25">
      <c r="A1081" s="45"/>
      <c r="B1081" s="46"/>
      <c r="C1081" s="43"/>
      <c r="D1081" s="43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</row>
    <row r="1082" spans="1:23" ht="13.2" x14ac:dyDescent="0.25">
      <c r="A1082" s="45"/>
      <c r="B1082" s="46"/>
      <c r="C1082" s="43"/>
      <c r="D1082" s="43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</row>
    <row r="1083" spans="1:23" ht="13.2" x14ac:dyDescent="0.25">
      <c r="A1083" s="45"/>
      <c r="B1083" s="46"/>
      <c r="C1083" s="43"/>
      <c r="D1083" s="43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</row>
    <row r="1084" spans="1:23" ht="13.2" x14ac:dyDescent="0.25">
      <c r="A1084" s="45"/>
      <c r="B1084" s="46"/>
      <c r="C1084" s="43"/>
      <c r="D1084" s="43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</row>
    <row r="1085" spans="1:23" ht="13.2" x14ac:dyDescent="0.25">
      <c r="A1085" s="45"/>
      <c r="B1085" s="46"/>
      <c r="C1085" s="43"/>
      <c r="D1085" s="43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</row>
    <row r="1086" spans="1:23" ht="13.2" x14ac:dyDescent="0.25">
      <c r="A1086" s="45"/>
      <c r="B1086" s="46"/>
      <c r="C1086" s="43"/>
      <c r="D1086" s="43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</row>
    <row r="1087" spans="1:23" ht="13.2" x14ac:dyDescent="0.25">
      <c r="A1087" s="45"/>
      <c r="B1087" s="46"/>
      <c r="C1087" s="43"/>
      <c r="D1087" s="43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</row>
    <row r="1088" spans="1:23" ht="13.2" x14ac:dyDescent="0.25">
      <c r="A1088" s="45"/>
      <c r="B1088" s="46"/>
      <c r="C1088" s="43"/>
      <c r="D1088" s="43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</row>
    <row r="1089" spans="1:23" ht="13.2" x14ac:dyDescent="0.25">
      <c r="A1089" s="45"/>
      <c r="B1089" s="46"/>
      <c r="C1089" s="43"/>
      <c r="D1089" s="43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</row>
    <row r="1090" spans="1:23" ht="13.2" x14ac:dyDescent="0.25">
      <c r="A1090" s="45"/>
      <c r="B1090" s="46"/>
      <c r="C1090" s="43"/>
      <c r="D1090" s="43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</row>
    <row r="1091" spans="1:23" ht="13.2" x14ac:dyDescent="0.25">
      <c r="A1091" s="45"/>
      <c r="B1091" s="46"/>
      <c r="C1091" s="43"/>
      <c r="D1091" s="43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</row>
    <row r="1092" spans="1:23" ht="13.2" x14ac:dyDescent="0.25">
      <c r="A1092" s="45"/>
      <c r="B1092" s="46"/>
      <c r="C1092" s="43"/>
      <c r="D1092" s="43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</row>
    <row r="1093" spans="1:23" ht="13.2" x14ac:dyDescent="0.25">
      <c r="A1093" s="45"/>
      <c r="B1093" s="46"/>
      <c r="C1093" s="43"/>
      <c r="D1093" s="43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</row>
    <row r="1094" spans="1:23" ht="13.2" x14ac:dyDescent="0.25">
      <c r="A1094" s="45"/>
      <c r="B1094" s="46"/>
      <c r="C1094" s="43"/>
      <c r="D1094" s="43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</row>
    <row r="1095" spans="1:23" ht="13.2" x14ac:dyDescent="0.25">
      <c r="A1095" s="45"/>
      <c r="B1095" s="46"/>
      <c r="C1095" s="43"/>
      <c r="D1095" s="43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</row>
    <row r="1096" spans="1:23" ht="13.2" x14ac:dyDescent="0.25">
      <c r="A1096" s="45"/>
      <c r="B1096" s="46"/>
      <c r="C1096" s="43"/>
      <c r="D1096" s="43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</row>
    <row r="1097" spans="1:23" ht="13.2" x14ac:dyDescent="0.25">
      <c r="A1097" s="45"/>
      <c r="B1097" s="46"/>
      <c r="C1097" s="43"/>
      <c r="D1097" s="43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</row>
    <row r="1098" spans="1:23" ht="13.2" x14ac:dyDescent="0.25">
      <c r="A1098" s="45"/>
      <c r="B1098" s="46"/>
      <c r="C1098" s="43"/>
      <c r="D1098" s="43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</row>
    <row r="1099" spans="1:23" ht="13.2" x14ac:dyDescent="0.25">
      <c r="A1099" s="45"/>
      <c r="B1099" s="46"/>
      <c r="C1099" s="43"/>
      <c r="D1099" s="43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</row>
    <row r="1100" spans="1:23" ht="13.2" x14ac:dyDescent="0.25">
      <c r="A1100" s="45"/>
      <c r="B1100" s="46"/>
      <c r="C1100" s="43"/>
      <c r="D1100" s="43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</row>
    <row r="1101" spans="1:23" ht="13.2" x14ac:dyDescent="0.25">
      <c r="A1101" s="45"/>
      <c r="B1101" s="46"/>
      <c r="C1101" s="43"/>
      <c r="D1101" s="43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</row>
    <row r="1102" spans="1:23" ht="13.2" x14ac:dyDescent="0.25">
      <c r="A1102" s="45"/>
      <c r="B1102" s="46"/>
      <c r="C1102" s="43"/>
      <c r="D1102" s="43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</row>
    <row r="1103" spans="1:23" ht="13.2" x14ac:dyDescent="0.25">
      <c r="A1103" s="45"/>
      <c r="B1103" s="46"/>
      <c r="C1103" s="43"/>
      <c r="D1103" s="43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</row>
    <row r="1104" spans="1:23" ht="13.2" x14ac:dyDescent="0.25">
      <c r="A1104" s="45"/>
      <c r="B1104" s="46"/>
      <c r="C1104" s="43"/>
      <c r="D1104" s="43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</row>
    <row r="1105" spans="1:23" ht="13.2" x14ac:dyDescent="0.25">
      <c r="A1105" s="45"/>
      <c r="B1105" s="46"/>
      <c r="C1105" s="43"/>
      <c r="D1105" s="43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</row>
    <row r="1106" spans="1:23" ht="13.2" x14ac:dyDescent="0.25">
      <c r="A1106" s="45"/>
      <c r="B1106" s="46"/>
      <c r="C1106" s="43"/>
      <c r="D1106" s="43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</row>
    <row r="1107" spans="1:23" ht="13.2" x14ac:dyDescent="0.25">
      <c r="A1107" s="45"/>
      <c r="B1107" s="46"/>
      <c r="C1107" s="43"/>
      <c r="D1107" s="43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</row>
    <row r="1108" spans="1:23" ht="13.2" x14ac:dyDescent="0.25">
      <c r="A1108" s="45"/>
      <c r="B1108" s="46"/>
      <c r="C1108" s="43"/>
      <c r="D1108" s="43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</row>
    <row r="1109" spans="1:23" ht="13.2" x14ac:dyDescent="0.25">
      <c r="A1109" s="45"/>
      <c r="B1109" s="46"/>
      <c r="C1109" s="43"/>
      <c r="D1109" s="43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</row>
    <row r="1110" spans="1:23" ht="13.2" x14ac:dyDescent="0.25">
      <c r="A1110" s="45"/>
      <c r="B1110" s="46"/>
      <c r="C1110" s="43"/>
      <c r="D1110" s="43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</row>
    <row r="1111" spans="1:23" ht="13.2" x14ac:dyDescent="0.25">
      <c r="A1111" s="45"/>
      <c r="B1111" s="46"/>
      <c r="C1111" s="43"/>
      <c r="D1111" s="43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</row>
    <row r="1112" spans="1:23" ht="13.2" x14ac:dyDescent="0.25">
      <c r="A1112" s="45"/>
      <c r="B1112" s="46"/>
      <c r="C1112" s="43"/>
      <c r="D1112" s="43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</row>
    <row r="1113" spans="1:23" ht="13.2" x14ac:dyDescent="0.25">
      <c r="A1113" s="45"/>
      <c r="B1113" s="46"/>
      <c r="C1113" s="43"/>
      <c r="D1113" s="43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</row>
    <row r="1114" spans="1:23" ht="13.2" x14ac:dyDescent="0.25">
      <c r="A1114" s="45"/>
      <c r="B1114" s="46"/>
      <c r="C1114" s="43"/>
      <c r="D1114" s="43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</row>
    <row r="1115" spans="1:23" ht="13.2" x14ac:dyDescent="0.25">
      <c r="A1115" s="45"/>
      <c r="B1115" s="46"/>
      <c r="C1115" s="43"/>
      <c r="D1115" s="43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</row>
    <row r="1116" spans="1:23" ht="13.2" x14ac:dyDescent="0.25">
      <c r="A1116" s="45"/>
      <c r="B1116" s="46"/>
      <c r="C1116" s="43"/>
      <c r="D1116" s="43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</row>
    <row r="1117" spans="1:23" ht="13.2" x14ac:dyDescent="0.25">
      <c r="A1117" s="45"/>
      <c r="B1117" s="46"/>
      <c r="C1117" s="43"/>
      <c r="D1117" s="43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</row>
    <row r="1118" spans="1:23" ht="13.2" x14ac:dyDescent="0.25">
      <c r="A1118" s="45"/>
      <c r="B1118" s="46"/>
      <c r="C1118" s="43"/>
      <c r="D1118" s="43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</row>
    <row r="1119" spans="1:23" ht="13.2" x14ac:dyDescent="0.25">
      <c r="A1119" s="45"/>
      <c r="B1119" s="46"/>
      <c r="C1119" s="43"/>
      <c r="D1119" s="43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</row>
    <row r="1120" spans="1:23" ht="13.2" x14ac:dyDescent="0.25">
      <c r="A1120" s="45"/>
      <c r="B1120" s="46"/>
      <c r="C1120" s="43"/>
      <c r="D1120" s="43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</row>
    <row r="1121" spans="1:23" ht="13.2" x14ac:dyDescent="0.25">
      <c r="A1121" s="45"/>
      <c r="B1121" s="46"/>
      <c r="C1121" s="43"/>
      <c r="D1121" s="43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</row>
    <row r="1122" spans="1:23" ht="13.2" x14ac:dyDescent="0.25">
      <c r="A1122" s="45"/>
      <c r="B1122" s="46"/>
      <c r="C1122" s="43"/>
      <c r="D1122" s="43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</row>
    <row r="1123" spans="1:23" ht="13.2" x14ac:dyDescent="0.25">
      <c r="A1123" s="45"/>
      <c r="B1123" s="46"/>
      <c r="C1123" s="43"/>
      <c r="D1123" s="43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</row>
    <row r="1124" spans="1:23" ht="13.2" x14ac:dyDescent="0.25">
      <c r="A1124" s="45"/>
      <c r="B1124" s="46"/>
      <c r="C1124" s="43"/>
      <c r="D1124" s="43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</row>
    <row r="1125" spans="1:23" ht="13.2" x14ac:dyDescent="0.25">
      <c r="A1125" s="45"/>
      <c r="B1125" s="46"/>
      <c r="C1125" s="43"/>
      <c r="D1125" s="43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</row>
    <row r="1126" spans="1:23" ht="13.2" x14ac:dyDescent="0.25">
      <c r="A1126" s="45"/>
      <c r="B1126" s="46"/>
      <c r="C1126" s="43"/>
      <c r="D1126" s="43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</row>
    <row r="1127" spans="1:23" ht="13.2" x14ac:dyDescent="0.25">
      <c r="A1127" s="45"/>
      <c r="B1127" s="46"/>
      <c r="C1127" s="43"/>
      <c r="D1127" s="43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</row>
    <row r="1128" spans="1:23" ht="13.2" x14ac:dyDescent="0.25">
      <c r="A1128" s="45"/>
      <c r="B1128" s="46"/>
      <c r="C1128" s="43"/>
      <c r="D1128" s="43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</row>
    <row r="1129" spans="1:23" ht="13.2" x14ac:dyDescent="0.25">
      <c r="A1129" s="45"/>
      <c r="B1129" s="46"/>
      <c r="C1129" s="43"/>
      <c r="D1129" s="43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</row>
    <row r="1130" spans="1:23" ht="13.2" x14ac:dyDescent="0.25">
      <c r="A1130" s="45"/>
      <c r="B1130" s="46"/>
      <c r="C1130" s="43"/>
      <c r="D1130" s="43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</row>
    <row r="1131" spans="1:23" ht="13.2" x14ac:dyDescent="0.25">
      <c r="A1131" s="45"/>
      <c r="B1131" s="46"/>
      <c r="C1131" s="43"/>
      <c r="D1131" s="43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</row>
    <row r="1132" spans="1:23" ht="13.2" x14ac:dyDescent="0.25">
      <c r="A1132" s="45"/>
      <c r="B1132" s="46"/>
      <c r="C1132" s="43"/>
      <c r="D1132" s="43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</row>
    <row r="1133" spans="1:23" ht="13.2" x14ac:dyDescent="0.25">
      <c r="A1133" s="45"/>
      <c r="B1133" s="46"/>
      <c r="C1133" s="43"/>
      <c r="D1133" s="43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</row>
    <row r="1134" spans="1:23" ht="13.2" x14ac:dyDescent="0.25">
      <c r="A1134" s="45"/>
      <c r="B1134" s="46"/>
      <c r="C1134" s="43"/>
      <c r="D1134" s="43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</row>
    <row r="1135" spans="1:23" ht="13.2" x14ac:dyDescent="0.25">
      <c r="A1135" s="45"/>
      <c r="B1135" s="46"/>
      <c r="C1135" s="43"/>
      <c r="D1135" s="43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</row>
    <row r="1136" spans="1:23" ht="13.2" x14ac:dyDescent="0.25">
      <c r="A1136" s="45"/>
      <c r="B1136" s="46"/>
      <c r="C1136" s="43"/>
      <c r="D1136" s="43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</row>
    <row r="1137" spans="1:23" ht="13.2" x14ac:dyDescent="0.25">
      <c r="A1137" s="45"/>
      <c r="B1137" s="46"/>
      <c r="C1137" s="43"/>
      <c r="D1137" s="43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</row>
    <row r="1138" spans="1:23" ht="13.2" x14ac:dyDescent="0.25">
      <c r="A1138" s="45"/>
      <c r="B1138" s="46"/>
      <c r="C1138" s="43"/>
      <c r="D1138" s="43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</row>
    <row r="1139" spans="1:23" ht="13.2" x14ac:dyDescent="0.25">
      <c r="A1139" s="45"/>
      <c r="B1139" s="46"/>
      <c r="C1139" s="43"/>
      <c r="D1139" s="43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</row>
    <row r="1140" spans="1:23" ht="13.2" x14ac:dyDescent="0.25">
      <c r="A1140" s="45"/>
      <c r="B1140" s="46"/>
      <c r="C1140" s="43"/>
      <c r="D1140" s="43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</row>
    <row r="1141" spans="1:23" ht="13.2" x14ac:dyDescent="0.25">
      <c r="A1141" s="45"/>
      <c r="B1141" s="46"/>
      <c r="C1141" s="43"/>
      <c r="D1141" s="43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</row>
    <row r="1142" spans="1:23" ht="13.2" x14ac:dyDescent="0.25">
      <c r="A1142" s="45"/>
      <c r="B1142" s="46"/>
      <c r="C1142" s="43"/>
      <c r="D1142" s="43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</row>
    <row r="1143" spans="1:23" ht="13.2" x14ac:dyDescent="0.25">
      <c r="A1143" s="45"/>
      <c r="B1143" s="46"/>
      <c r="C1143" s="43"/>
      <c r="D1143" s="43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</row>
    <row r="1144" spans="1:23" ht="13.2" x14ac:dyDescent="0.25">
      <c r="A1144" s="45"/>
      <c r="B1144" s="46"/>
      <c r="C1144" s="43"/>
      <c r="D1144" s="43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</row>
    <row r="1145" spans="1:23" ht="13.2" x14ac:dyDescent="0.25">
      <c r="A1145" s="45"/>
      <c r="B1145" s="46"/>
      <c r="C1145" s="43"/>
      <c r="D1145" s="43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</row>
    <row r="1146" spans="1:23" ht="13.2" x14ac:dyDescent="0.25">
      <c r="A1146" s="45"/>
      <c r="B1146" s="46"/>
      <c r="C1146" s="43"/>
      <c r="D1146" s="43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</row>
    <row r="1147" spans="1:23" ht="13.2" x14ac:dyDescent="0.25">
      <c r="A1147" s="45"/>
      <c r="B1147" s="46"/>
      <c r="C1147" s="43"/>
      <c r="D1147" s="43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</row>
    <row r="1148" spans="1:23" ht="13.2" x14ac:dyDescent="0.25">
      <c r="A1148" s="45"/>
      <c r="B1148" s="46"/>
      <c r="C1148" s="43"/>
      <c r="D1148" s="43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</row>
    <row r="1149" spans="1:23" ht="13.2" x14ac:dyDescent="0.25">
      <c r="A1149" s="45"/>
      <c r="B1149" s="46"/>
      <c r="C1149" s="43"/>
      <c r="D1149" s="43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</row>
    <row r="1150" spans="1:23" ht="13.2" x14ac:dyDescent="0.25">
      <c r="A1150" s="153"/>
      <c r="B1150" s="46"/>
      <c r="C1150" s="43"/>
      <c r="D1150" s="43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</row>
    <row r="1151" spans="1:23" ht="13.2" x14ac:dyDescent="0.25">
      <c r="A1151" s="153"/>
      <c r="B1151" s="46"/>
      <c r="C1151" s="43"/>
      <c r="D1151" s="43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</row>
    <row r="1152" spans="1:23" ht="13.2" x14ac:dyDescent="0.25">
      <c r="A1152" s="153"/>
      <c r="B1152" s="46"/>
      <c r="C1152" s="43"/>
      <c r="D1152" s="43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</row>
    <row r="1153" spans="1:23" ht="13.2" x14ac:dyDescent="0.25">
      <c r="A1153" s="153"/>
      <c r="B1153" s="46"/>
      <c r="C1153" s="43"/>
      <c r="D1153" s="43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</row>
    <row r="1154" spans="1:23" ht="13.2" x14ac:dyDescent="0.25">
      <c r="A1154" s="153"/>
      <c r="B1154" s="46"/>
      <c r="C1154" s="43"/>
      <c r="D1154" s="43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</row>
    <row r="1155" spans="1:23" ht="13.2" x14ac:dyDescent="0.25">
      <c r="A1155" s="153"/>
      <c r="B1155" s="46"/>
      <c r="C1155" s="43"/>
      <c r="D1155" s="43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</row>
    <row r="1156" spans="1:23" ht="13.2" x14ac:dyDescent="0.25">
      <c r="A1156" s="153"/>
      <c r="B1156" s="46"/>
      <c r="C1156" s="43"/>
      <c r="D1156" s="43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</row>
    <row r="1157" spans="1:23" ht="13.2" x14ac:dyDescent="0.25">
      <c r="A1157" s="153"/>
      <c r="B1157" s="46"/>
      <c r="C1157" s="43"/>
      <c r="D1157" s="43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</row>
    <row r="1158" spans="1:23" ht="13.2" x14ac:dyDescent="0.25">
      <c r="A1158" s="153"/>
      <c r="B1158" s="46"/>
      <c r="C1158" s="43"/>
      <c r="D1158" s="43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</row>
    <row r="1159" spans="1:23" ht="13.2" x14ac:dyDescent="0.25">
      <c r="A1159" s="153"/>
      <c r="B1159" s="46"/>
      <c r="C1159" s="43"/>
      <c r="D1159" s="43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</row>
    <row r="1160" spans="1:23" ht="13.2" x14ac:dyDescent="0.25">
      <c r="A1160" s="153"/>
      <c r="B1160" s="46"/>
      <c r="C1160" s="43"/>
      <c r="D1160" s="43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</row>
    <row r="1161" spans="1:23" ht="13.2" x14ac:dyDescent="0.25">
      <c r="A1161" s="153"/>
      <c r="B1161" s="46"/>
      <c r="C1161" s="43"/>
      <c r="D1161" s="43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</row>
    <row r="1162" spans="1:23" ht="13.2" x14ac:dyDescent="0.25">
      <c r="A1162" s="153"/>
      <c r="B1162" s="46"/>
      <c r="C1162" s="43"/>
      <c r="D1162" s="43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</row>
    <row r="1163" spans="1:23" ht="13.2" x14ac:dyDescent="0.25">
      <c r="A1163" s="153"/>
      <c r="B1163" s="46"/>
      <c r="C1163" s="43"/>
      <c r="D1163" s="43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</row>
    <row r="1164" spans="1:23" ht="13.2" x14ac:dyDescent="0.25">
      <c r="A1164" s="153"/>
      <c r="B1164" s="46"/>
      <c r="C1164" s="43"/>
      <c r="D1164" s="43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</row>
    <row r="1165" spans="1:23" ht="13.2" x14ac:dyDescent="0.25">
      <c r="A1165" s="153"/>
      <c r="B1165" s="46"/>
      <c r="C1165" s="43"/>
      <c r="D1165" s="43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</row>
    <row r="1166" spans="1:23" ht="13.2" x14ac:dyDescent="0.25">
      <c r="A1166" s="153"/>
      <c r="B1166" s="46"/>
      <c r="C1166" s="43"/>
      <c r="D1166" s="43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</row>
    <row r="1167" spans="1:23" ht="13.2" x14ac:dyDescent="0.25">
      <c r="A1167" s="153"/>
      <c r="B1167" s="46"/>
      <c r="C1167" s="43"/>
      <c r="D1167" s="43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</row>
    <row r="1168" spans="1:23" ht="13.2" x14ac:dyDescent="0.25">
      <c r="A1168" s="153"/>
      <c r="B1168" s="46"/>
      <c r="C1168" s="43"/>
      <c r="D1168" s="43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</row>
    <row r="1169" spans="1:23" ht="13.2" x14ac:dyDescent="0.25">
      <c r="A1169" s="153"/>
      <c r="B1169" s="46"/>
      <c r="C1169" s="43"/>
      <c r="D1169" s="43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</row>
    <row r="1170" spans="1:23" ht="13.2" x14ac:dyDescent="0.25">
      <c r="A1170" s="153"/>
      <c r="B1170" s="46"/>
      <c r="C1170" s="43"/>
      <c r="D1170" s="43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</row>
    <row r="1171" spans="1:23" ht="13.2" x14ac:dyDescent="0.25">
      <c r="A1171" s="153"/>
      <c r="B1171" s="46"/>
      <c r="C1171" s="43"/>
      <c r="D1171" s="43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</row>
    <row r="1172" spans="1:23" ht="13.2" x14ac:dyDescent="0.25">
      <c r="A1172" s="153"/>
      <c r="B1172" s="46"/>
      <c r="C1172" s="43"/>
      <c r="D1172" s="43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</row>
    <row r="1173" spans="1:23" ht="13.2" x14ac:dyDescent="0.25">
      <c r="A1173" s="153"/>
      <c r="B1173" s="46"/>
      <c r="C1173" s="43"/>
      <c r="D1173" s="43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</row>
    <row r="1174" spans="1:23" ht="13.2" x14ac:dyDescent="0.25">
      <c r="A1174" s="153"/>
      <c r="B1174" s="46"/>
      <c r="C1174" s="43"/>
      <c r="D1174" s="43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</row>
    <row r="1175" spans="1:23" ht="13.2" x14ac:dyDescent="0.25">
      <c r="A1175" s="153"/>
      <c r="B1175" s="46"/>
      <c r="C1175" s="43"/>
      <c r="D1175" s="43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</row>
    <row r="1176" spans="1:23" ht="13.2" x14ac:dyDescent="0.25">
      <c r="A1176" s="153"/>
      <c r="B1176" s="46"/>
      <c r="C1176" s="43"/>
      <c r="D1176" s="43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</row>
    <row r="1177" spans="1:23" ht="13.2" x14ac:dyDescent="0.25">
      <c r="A1177" s="153"/>
      <c r="B1177" s="46"/>
      <c r="C1177" s="43"/>
      <c r="D1177" s="43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</row>
    <row r="1178" spans="1:23" ht="13.2" x14ac:dyDescent="0.25">
      <c r="A1178" s="153"/>
      <c r="B1178" s="46"/>
      <c r="C1178" s="43"/>
      <c r="D1178" s="43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</row>
    <row r="1179" spans="1:23" ht="13.2" x14ac:dyDescent="0.25">
      <c r="A1179" s="153"/>
      <c r="B1179" s="46"/>
      <c r="C1179" s="43"/>
      <c r="D1179" s="43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</row>
    <row r="1180" spans="1:23" ht="13.2" x14ac:dyDescent="0.25">
      <c r="A1180" s="153"/>
      <c r="B1180" s="46"/>
      <c r="C1180" s="43"/>
      <c r="D1180" s="43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</row>
    <row r="1181" spans="1:23" ht="13.2" x14ac:dyDescent="0.25">
      <c r="A1181" s="153"/>
      <c r="B1181" s="46"/>
      <c r="C1181" s="43"/>
      <c r="D1181" s="43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</row>
    <row r="1182" spans="1:23" ht="13.2" x14ac:dyDescent="0.25">
      <c r="A1182" s="45"/>
      <c r="B1182" s="46"/>
      <c r="C1182" s="43"/>
      <c r="D1182" s="43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</row>
    <row r="1183" spans="1:23" ht="13.2" x14ac:dyDescent="0.25">
      <c r="A1183" s="45"/>
      <c r="B1183" s="46"/>
      <c r="C1183" s="43"/>
      <c r="D1183" s="43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</row>
    <row r="1184" spans="1:23" ht="13.2" x14ac:dyDescent="0.25">
      <c r="A1184" s="45"/>
      <c r="B1184" s="46"/>
      <c r="C1184" s="43"/>
      <c r="D1184" s="43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</row>
    <row r="1185" spans="1:23" ht="13.2" x14ac:dyDescent="0.25">
      <c r="A1185" s="45"/>
      <c r="B1185" s="46"/>
      <c r="C1185" s="43"/>
      <c r="D1185" s="43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</row>
    <row r="1186" spans="1:23" ht="13.2" x14ac:dyDescent="0.25">
      <c r="A1186" s="45"/>
      <c r="B1186" s="46"/>
      <c r="C1186" s="43"/>
      <c r="D1186" s="43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</row>
    <row r="1187" spans="1:23" ht="13.2" x14ac:dyDescent="0.25">
      <c r="A1187" s="45"/>
      <c r="B1187" s="46"/>
      <c r="C1187" s="43"/>
      <c r="D1187" s="43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</row>
    <row r="1188" spans="1:23" ht="13.2" x14ac:dyDescent="0.25">
      <c r="A1188" s="45"/>
      <c r="B1188" s="46"/>
      <c r="C1188" s="43"/>
      <c r="D1188" s="43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</row>
    <row r="1189" spans="1:23" ht="13.2" x14ac:dyDescent="0.25">
      <c r="A1189" s="45"/>
      <c r="B1189" s="46"/>
      <c r="C1189" s="43"/>
      <c r="D1189" s="43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</row>
    <row r="1190" spans="1:23" ht="13.2" x14ac:dyDescent="0.25">
      <c r="A1190" s="45"/>
      <c r="B1190" s="46"/>
      <c r="C1190" s="43"/>
      <c r="D1190" s="43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</row>
    <row r="1191" spans="1:23" ht="13.2" x14ac:dyDescent="0.25">
      <c r="A1191" s="45"/>
      <c r="B1191" s="46"/>
      <c r="C1191" s="43"/>
      <c r="D1191" s="43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</row>
    <row r="1192" spans="1:23" ht="13.2" x14ac:dyDescent="0.25">
      <c r="A1192" s="45"/>
      <c r="B1192" s="46"/>
      <c r="C1192" s="43"/>
      <c r="D1192" s="43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</row>
    <row r="1193" spans="1:23" ht="13.2" x14ac:dyDescent="0.25">
      <c r="A1193" s="45"/>
      <c r="B1193" s="46"/>
      <c r="C1193" s="43"/>
      <c r="D1193" s="43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</row>
    <row r="1194" spans="1:23" ht="13.2" x14ac:dyDescent="0.25">
      <c r="A1194" s="45"/>
      <c r="B1194" s="46"/>
      <c r="C1194" s="43"/>
      <c r="D1194" s="43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</row>
    <row r="1195" spans="1:23" ht="13.2" x14ac:dyDescent="0.25">
      <c r="A1195" s="45"/>
      <c r="B1195" s="46"/>
      <c r="C1195" s="43"/>
      <c r="D1195" s="43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</row>
    <row r="1196" spans="1:23" ht="13.2" x14ac:dyDescent="0.25">
      <c r="A1196" s="45"/>
      <c r="B1196" s="46"/>
      <c r="C1196" s="43"/>
      <c r="D1196" s="43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</row>
    <row r="1197" spans="1:23" ht="13.2" x14ac:dyDescent="0.25">
      <c r="A1197" s="45"/>
      <c r="B1197" s="46"/>
      <c r="C1197" s="43"/>
      <c r="D1197" s="43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</row>
    <row r="1198" spans="1:23" ht="13.2" x14ac:dyDescent="0.25">
      <c r="A1198" s="45"/>
      <c r="B1198" s="46"/>
      <c r="C1198" s="43"/>
      <c r="D1198" s="43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</row>
    <row r="1199" spans="1:23" ht="13.2" x14ac:dyDescent="0.25">
      <c r="A1199" s="45"/>
      <c r="B1199" s="46"/>
      <c r="C1199" s="43"/>
      <c r="D1199" s="43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</row>
    <row r="1200" spans="1:23" ht="13.2" x14ac:dyDescent="0.25">
      <c r="A1200" s="45"/>
      <c r="B1200" s="46"/>
      <c r="C1200" s="43"/>
      <c r="D1200" s="43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</row>
    <row r="1201" spans="1:23" ht="13.2" x14ac:dyDescent="0.25">
      <c r="A1201" s="45"/>
      <c r="B1201" s="46"/>
      <c r="C1201" s="43"/>
      <c r="D1201" s="43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</row>
    <row r="1202" spans="1:23" ht="13.2" x14ac:dyDescent="0.25">
      <c r="A1202" s="45"/>
      <c r="B1202" s="46"/>
      <c r="C1202" s="43"/>
      <c r="D1202" s="43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</row>
    <row r="1203" spans="1:23" ht="13.2" x14ac:dyDescent="0.25">
      <c r="A1203" s="45"/>
      <c r="B1203" s="46"/>
      <c r="C1203" s="43"/>
      <c r="D1203" s="43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</row>
    <row r="1204" spans="1:23" ht="13.2" x14ac:dyDescent="0.25">
      <c r="A1204" s="45"/>
      <c r="B1204" s="46"/>
      <c r="C1204" s="43"/>
      <c r="D1204" s="43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</row>
    <row r="1205" spans="1:23" ht="13.2" x14ac:dyDescent="0.25">
      <c r="A1205" s="45"/>
      <c r="B1205" s="46"/>
      <c r="C1205" s="43"/>
      <c r="D1205" s="43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</row>
    <row r="1206" spans="1:23" ht="13.2" x14ac:dyDescent="0.25">
      <c r="A1206" s="45"/>
      <c r="B1206" s="46"/>
      <c r="C1206" s="43"/>
      <c r="D1206" s="43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</row>
    <row r="1207" spans="1:23" ht="13.2" x14ac:dyDescent="0.25">
      <c r="A1207" s="45"/>
      <c r="B1207" s="46"/>
      <c r="C1207" s="43"/>
      <c r="D1207" s="43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</row>
    <row r="1208" spans="1:23" ht="13.2" x14ac:dyDescent="0.25">
      <c r="A1208" s="45"/>
      <c r="B1208" s="46"/>
      <c r="C1208" s="43"/>
      <c r="D1208" s="43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</row>
    <row r="1209" spans="1:23" ht="13.2" x14ac:dyDescent="0.25">
      <c r="A1209" s="45"/>
      <c r="B1209" s="46"/>
      <c r="C1209" s="43"/>
      <c r="D1209" s="43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</row>
    <row r="1210" spans="1:23" ht="13.2" x14ac:dyDescent="0.25">
      <c r="A1210" s="45"/>
      <c r="B1210" s="46"/>
      <c r="C1210" s="43"/>
      <c r="D1210" s="43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</row>
    <row r="1211" spans="1:23" ht="13.2" x14ac:dyDescent="0.25">
      <c r="A1211" s="45"/>
      <c r="B1211" s="46"/>
      <c r="C1211" s="43"/>
      <c r="D1211" s="43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</row>
    <row r="1212" spans="1:23" ht="13.2" x14ac:dyDescent="0.25">
      <c r="A1212" s="45"/>
      <c r="B1212" s="46"/>
      <c r="C1212" s="43"/>
      <c r="D1212" s="43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</row>
    <row r="1213" spans="1:23" ht="13.2" x14ac:dyDescent="0.25">
      <c r="A1213" s="45"/>
      <c r="B1213" s="46"/>
      <c r="C1213" s="43"/>
      <c r="D1213" s="43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</row>
    <row r="1214" spans="1:23" ht="13.2" x14ac:dyDescent="0.25">
      <c r="A1214" s="45"/>
      <c r="B1214" s="46"/>
      <c r="C1214" s="43"/>
      <c r="D1214" s="43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</row>
    <row r="1215" spans="1:23" ht="13.2" x14ac:dyDescent="0.25">
      <c r="A1215" s="45"/>
      <c r="B1215" s="46"/>
      <c r="C1215" s="43"/>
      <c r="D1215" s="43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</row>
    <row r="1216" spans="1:23" ht="13.2" x14ac:dyDescent="0.25">
      <c r="A1216" s="45"/>
      <c r="B1216" s="46"/>
      <c r="C1216" s="43"/>
      <c r="D1216" s="43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</row>
    <row r="1217" spans="1:23" ht="13.2" x14ac:dyDescent="0.25">
      <c r="A1217" s="45"/>
      <c r="B1217" s="46"/>
      <c r="C1217" s="43"/>
      <c r="D1217" s="43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</row>
    <row r="1218" spans="1:23" ht="13.2" x14ac:dyDescent="0.25">
      <c r="A1218" s="45"/>
      <c r="B1218" s="46"/>
      <c r="C1218" s="43"/>
      <c r="D1218" s="43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</row>
    <row r="1219" spans="1:23" ht="13.2" x14ac:dyDescent="0.25">
      <c r="A1219" s="45"/>
      <c r="B1219" s="46"/>
      <c r="C1219" s="43"/>
      <c r="D1219" s="43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</row>
    <row r="1220" spans="1:23" ht="13.2" x14ac:dyDescent="0.25">
      <c r="A1220" s="45"/>
      <c r="B1220" s="46"/>
      <c r="C1220" s="43"/>
      <c r="D1220" s="43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</row>
    <row r="1221" spans="1:23" ht="13.2" x14ac:dyDescent="0.25">
      <c r="A1221" s="45"/>
      <c r="B1221" s="46"/>
      <c r="C1221" s="43"/>
      <c r="D1221" s="43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</row>
    <row r="1222" spans="1:23" ht="13.2" x14ac:dyDescent="0.25">
      <c r="A1222" s="45"/>
      <c r="B1222" s="46"/>
      <c r="C1222" s="43"/>
      <c r="D1222" s="43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</row>
    <row r="1223" spans="1:23" ht="13.2" x14ac:dyDescent="0.25">
      <c r="A1223" s="45"/>
      <c r="B1223" s="46"/>
      <c r="C1223" s="43"/>
      <c r="D1223" s="43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</row>
    <row r="1224" spans="1:23" ht="13.2" x14ac:dyDescent="0.25">
      <c r="A1224" s="45"/>
      <c r="B1224" s="46"/>
      <c r="C1224" s="43"/>
      <c r="D1224" s="43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</row>
    <row r="1225" spans="1:23" ht="13.2" x14ac:dyDescent="0.25">
      <c r="A1225" s="45"/>
      <c r="B1225" s="46"/>
      <c r="C1225" s="43"/>
      <c r="D1225" s="43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</row>
    <row r="1226" spans="1:23" ht="13.2" x14ac:dyDescent="0.25">
      <c r="A1226" s="45"/>
      <c r="B1226" s="46"/>
      <c r="C1226" s="43"/>
      <c r="D1226" s="43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</row>
    <row r="1227" spans="1:23" ht="13.2" x14ac:dyDescent="0.25">
      <c r="A1227" s="45"/>
      <c r="B1227" s="46"/>
      <c r="C1227" s="43"/>
      <c r="D1227" s="43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</row>
    <row r="1228" spans="1:23" ht="13.2" x14ac:dyDescent="0.25">
      <c r="A1228" s="45"/>
      <c r="B1228" s="46"/>
      <c r="C1228" s="43"/>
      <c r="D1228" s="43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</row>
    <row r="1229" spans="1:23" ht="13.2" x14ac:dyDescent="0.25">
      <c r="A1229" s="45"/>
      <c r="B1229" s="46"/>
      <c r="C1229" s="43"/>
      <c r="D1229" s="43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</row>
    <row r="1230" spans="1:23" ht="13.2" x14ac:dyDescent="0.25">
      <c r="A1230" s="45"/>
      <c r="B1230" s="46"/>
      <c r="C1230" s="43"/>
      <c r="D1230" s="43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</row>
    <row r="1231" spans="1:23" ht="13.2" x14ac:dyDescent="0.25">
      <c r="A1231" s="45"/>
      <c r="B1231" s="46"/>
      <c r="C1231" s="43"/>
      <c r="D1231" s="43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</row>
    <row r="1232" spans="1:23" ht="13.2" x14ac:dyDescent="0.25">
      <c r="A1232" s="45"/>
      <c r="B1232" s="46"/>
      <c r="C1232" s="43"/>
      <c r="D1232" s="43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</row>
    <row r="1233" spans="1:23" ht="13.2" x14ac:dyDescent="0.25">
      <c r="A1233" s="45"/>
      <c r="B1233" s="46"/>
      <c r="C1233" s="43"/>
      <c r="D1233" s="43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</row>
    <row r="1234" spans="1:23" ht="13.2" x14ac:dyDescent="0.25">
      <c r="A1234" s="45"/>
      <c r="B1234" s="46"/>
      <c r="C1234" s="43"/>
      <c r="D1234" s="43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</row>
    <row r="1235" spans="1:23" ht="13.2" x14ac:dyDescent="0.25">
      <c r="A1235" s="45"/>
      <c r="B1235" s="46"/>
      <c r="C1235" s="43"/>
      <c r="D1235" s="43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</row>
    <row r="1236" spans="1:23" ht="13.2" x14ac:dyDescent="0.25">
      <c r="A1236" s="45"/>
      <c r="B1236" s="46"/>
      <c r="C1236" s="43"/>
      <c r="D1236" s="43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</row>
    <row r="1237" spans="1:23" ht="13.2" x14ac:dyDescent="0.25">
      <c r="A1237" s="45"/>
      <c r="B1237" s="46"/>
      <c r="C1237" s="43"/>
      <c r="D1237" s="43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</row>
    <row r="1238" spans="1:23" ht="13.2" x14ac:dyDescent="0.25">
      <c r="A1238" s="45"/>
      <c r="B1238" s="46"/>
      <c r="C1238" s="43"/>
      <c r="D1238" s="43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</row>
    <row r="1239" spans="1:23" ht="13.2" x14ac:dyDescent="0.25">
      <c r="A1239" s="45"/>
      <c r="B1239" s="46"/>
      <c r="C1239" s="43"/>
      <c r="D1239" s="43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</row>
    <row r="1240" spans="1:23" ht="13.2" x14ac:dyDescent="0.25">
      <c r="A1240" s="45"/>
      <c r="B1240" s="46"/>
      <c r="C1240" s="43"/>
      <c r="D1240" s="43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</row>
    <row r="1241" spans="1:23" ht="13.2" x14ac:dyDescent="0.25">
      <c r="A1241" s="45"/>
      <c r="B1241" s="46"/>
      <c r="C1241" s="43"/>
      <c r="D1241" s="43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</row>
    <row r="1242" spans="1:23" ht="13.2" x14ac:dyDescent="0.25">
      <c r="A1242" s="45"/>
      <c r="B1242" s="46"/>
      <c r="C1242" s="43"/>
      <c r="D1242" s="43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</row>
    <row r="1243" spans="1:23" ht="13.2" x14ac:dyDescent="0.25">
      <c r="A1243" s="45"/>
      <c r="B1243" s="46"/>
      <c r="C1243" s="43"/>
      <c r="D1243" s="43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</row>
    <row r="1244" spans="1:23" ht="13.2" x14ac:dyDescent="0.25">
      <c r="A1244" s="45"/>
      <c r="B1244" s="46"/>
      <c r="C1244" s="43"/>
      <c r="D1244" s="43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</row>
    <row r="1245" spans="1:23" ht="13.2" x14ac:dyDescent="0.25">
      <c r="A1245" s="45"/>
      <c r="B1245" s="46"/>
      <c r="C1245" s="43"/>
      <c r="D1245" s="43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</row>
    <row r="1246" spans="1:23" ht="13.2" x14ac:dyDescent="0.25">
      <c r="A1246" s="45"/>
      <c r="B1246" s="46"/>
      <c r="C1246" s="43"/>
      <c r="D1246" s="43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</row>
    <row r="1247" spans="1:23" ht="13.2" x14ac:dyDescent="0.25">
      <c r="A1247" s="45"/>
      <c r="B1247" s="46"/>
      <c r="C1247" s="43"/>
      <c r="D1247" s="43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</row>
    <row r="1248" spans="1:23" ht="13.2" x14ac:dyDescent="0.25">
      <c r="A1248" s="45"/>
      <c r="B1248" s="46"/>
      <c r="C1248" s="43"/>
      <c r="D1248" s="43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</row>
    <row r="1249" spans="1:23" ht="13.2" x14ac:dyDescent="0.25">
      <c r="A1249" s="45"/>
      <c r="B1249" s="46"/>
      <c r="C1249" s="43"/>
      <c r="D1249" s="43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</row>
    <row r="1250" spans="1:23" ht="13.2" x14ac:dyDescent="0.25">
      <c r="A1250" s="45"/>
      <c r="B1250" s="46"/>
      <c r="C1250" s="43"/>
      <c r="D1250" s="43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</row>
    <row r="1251" spans="1:23" ht="13.2" x14ac:dyDescent="0.25">
      <c r="A1251" s="45"/>
      <c r="B1251" s="46"/>
      <c r="C1251" s="43"/>
      <c r="D1251" s="43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</row>
    <row r="1252" spans="1:23" ht="13.2" x14ac:dyDescent="0.25">
      <c r="A1252" s="45"/>
      <c r="B1252" s="46"/>
      <c r="C1252" s="43"/>
      <c r="D1252" s="43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</row>
    <row r="1253" spans="1:23" ht="13.2" x14ac:dyDescent="0.25">
      <c r="A1253" s="45"/>
      <c r="B1253" s="46"/>
      <c r="C1253" s="43"/>
      <c r="D1253" s="43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</row>
    <row r="1254" spans="1:23" ht="13.2" x14ac:dyDescent="0.25">
      <c r="A1254" s="45"/>
      <c r="B1254" s="46"/>
      <c r="C1254" s="43"/>
      <c r="D1254" s="43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</row>
    <row r="1255" spans="1:23" ht="13.2" x14ac:dyDescent="0.25">
      <c r="A1255" s="45"/>
      <c r="B1255" s="46"/>
      <c r="C1255" s="43"/>
      <c r="D1255" s="43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</row>
    <row r="1256" spans="1:23" ht="13.2" x14ac:dyDescent="0.25">
      <c r="A1256" s="45"/>
      <c r="B1256" s="46"/>
      <c r="C1256" s="43"/>
      <c r="D1256" s="43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</row>
    <row r="1257" spans="1:23" ht="13.2" x14ac:dyDescent="0.25">
      <c r="A1257" s="45"/>
      <c r="B1257" s="46"/>
      <c r="C1257" s="43"/>
      <c r="D1257" s="43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</row>
    <row r="1258" spans="1:23" ht="13.2" x14ac:dyDescent="0.25">
      <c r="A1258" s="45"/>
      <c r="B1258" s="46"/>
      <c r="C1258" s="43"/>
      <c r="D1258" s="43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</row>
    <row r="1259" spans="1:23" ht="13.2" x14ac:dyDescent="0.25">
      <c r="A1259" s="45"/>
      <c r="B1259" s="46"/>
      <c r="C1259" s="43"/>
      <c r="D1259" s="43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</row>
    <row r="1260" spans="1:23" ht="13.2" x14ac:dyDescent="0.25">
      <c r="A1260" s="45"/>
      <c r="B1260" s="46"/>
      <c r="C1260" s="43"/>
      <c r="D1260" s="43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</row>
    <row r="1261" spans="1:23" ht="13.2" x14ac:dyDescent="0.25">
      <c r="A1261" s="45"/>
      <c r="B1261" s="46"/>
      <c r="C1261" s="43"/>
      <c r="D1261" s="43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</row>
    <row r="1262" spans="1:23" ht="13.2" x14ac:dyDescent="0.25">
      <c r="A1262" s="45"/>
      <c r="B1262" s="46"/>
      <c r="C1262" s="43"/>
      <c r="D1262" s="43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</row>
    <row r="1263" spans="1:23" ht="13.2" x14ac:dyDescent="0.25">
      <c r="A1263" s="45"/>
      <c r="B1263" s="46"/>
      <c r="C1263" s="43"/>
      <c r="D1263" s="43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</row>
    <row r="1264" spans="1:23" ht="13.2" x14ac:dyDescent="0.25">
      <c r="A1264" s="45"/>
      <c r="B1264" s="46"/>
      <c r="C1264" s="43"/>
      <c r="D1264" s="43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</row>
    <row r="1265" spans="1:23" ht="13.2" x14ac:dyDescent="0.25">
      <c r="A1265" s="45"/>
      <c r="B1265" s="46"/>
      <c r="C1265" s="43"/>
      <c r="D1265" s="43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</row>
    <row r="1266" spans="1:23" ht="13.2" x14ac:dyDescent="0.25">
      <c r="A1266" s="45"/>
      <c r="B1266" s="46"/>
      <c r="C1266" s="43"/>
      <c r="D1266" s="43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</row>
    <row r="1267" spans="1:23" ht="13.2" x14ac:dyDescent="0.25">
      <c r="A1267" s="45"/>
      <c r="B1267" s="46"/>
      <c r="C1267" s="43"/>
      <c r="D1267" s="43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</row>
    <row r="1268" spans="1:23" ht="13.2" x14ac:dyDescent="0.25">
      <c r="A1268" s="45"/>
      <c r="B1268" s="46"/>
      <c r="C1268" s="43"/>
      <c r="D1268" s="43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</row>
    <row r="1269" spans="1:23" ht="13.2" x14ac:dyDescent="0.25">
      <c r="A1269" s="45"/>
      <c r="B1269" s="46"/>
      <c r="C1269" s="43"/>
      <c r="D1269" s="43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</row>
    <row r="1270" spans="1:23" ht="13.2" x14ac:dyDescent="0.25">
      <c r="A1270" s="45"/>
      <c r="B1270" s="46"/>
      <c r="C1270" s="43"/>
      <c r="D1270" s="43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</row>
    <row r="1271" spans="1:23" ht="13.2" x14ac:dyDescent="0.25">
      <c r="A1271" s="45"/>
      <c r="B1271" s="46"/>
      <c r="C1271" s="43"/>
      <c r="D1271" s="43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</row>
    <row r="1272" spans="1:23" ht="13.2" x14ac:dyDescent="0.25">
      <c r="A1272" s="45"/>
      <c r="B1272" s="46"/>
      <c r="C1272" s="43"/>
      <c r="D1272" s="43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</row>
    <row r="1273" spans="1:23" ht="13.2" x14ac:dyDescent="0.25">
      <c r="A1273" s="45"/>
      <c r="B1273" s="46"/>
      <c r="C1273" s="43"/>
      <c r="D1273" s="43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</row>
    <row r="1274" spans="1:23" ht="13.2" x14ac:dyDescent="0.25">
      <c r="A1274" s="45"/>
      <c r="B1274" s="46"/>
      <c r="C1274" s="43"/>
      <c r="D1274" s="43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</row>
    <row r="1275" spans="1:23" ht="13.2" x14ac:dyDescent="0.25">
      <c r="A1275" s="45"/>
      <c r="B1275" s="46"/>
      <c r="C1275" s="43"/>
      <c r="D1275" s="43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</row>
    <row r="1276" spans="1:23" ht="13.2" x14ac:dyDescent="0.25">
      <c r="A1276" s="45"/>
      <c r="B1276" s="46"/>
      <c r="C1276" s="43"/>
      <c r="D1276" s="43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</row>
    <row r="1277" spans="1:23" ht="13.2" x14ac:dyDescent="0.25">
      <c r="A1277" s="45"/>
      <c r="B1277" s="46"/>
      <c r="C1277" s="43"/>
      <c r="D1277" s="43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</row>
    <row r="1278" spans="1:23" ht="13.2" x14ac:dyDescent="0.25">
      <c r="A1278" s="45"/>
      <c r="B1278" s="46"/>
      <c r="C1278" s="43"/>
      <c r="D1278" s="43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</row>
    <row r="1279" spans="1:23" ht="13.2" x14ac:dyDescent="0.25">
      <c r="A1279" s="45"/>
      <c r="B1279" s="46"/>
      <c r="C1279" s="43"/>
      <c r="D1279" s="43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</row>
    <row r="1280" spans="1:23" ht="13.2" x14ac:dyDescent="0.25">
      <c r="A1280" s="45"/>
      <c r="B1280" s="46"/>
      <c r="C1280" s="43"/>
      <c r="D1280" s="43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</row>
    <row r="1281" spans="1:23" ht="13.2" x14ac:dyDescent="0.25">
      <c r="A1281" s="45"/>
      <c r="B1281" s="46"/>
      <c r="C1281" s="43"/>
      <c r="D1281" s="43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</row>
    <row r="1282" spans="1:23" ht="13.2" x14ac:dyDescent="0.25">
      <c r="A1282" s="45"/>
      <c r="B1282" s="46"/>
      <c r="C1282" s="43"/>
      <c r="D1282" s="43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</row>
    <row r="1283" spans="1:23" ht="13.2" x14ac:dyDescent="0.25">
      <c r="A1283" s="45"/>
      <c r="B1283" s="46"/>
      <c r="C1283" s="43"/>
      <c r="D1283" s="43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</row>
    <row r="1284" spans="1:23" ht="13.2" x14ac:dyDescent="0.25">
      <c r="A1284" s="45"/>
      <c r="B1284" s="46"/>
      <c r="C1284" s="43"/>
      <c r="D1284" s="43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</row>
    <row r="1285" spans="1:23" ht="13.2" x14ac:dyDescent="0.25">
      <c r="A1285" s="45"/>
      <c r="B1285" s="46"/>
      <c r="C1285" s="43"/>
      <c r="D1285" s="43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</row>
    <row r="1286" spans="1:23" ht="13.2" x14ac:dyDescent="0.25">
      <c r="A1286" s="45"/>
      <c r="B1286" s="46"/>
      <c r="C1286" s="43"/>
      <c r="D1286" s="43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</row>
    <row r="1287" spans="1:23" ht="13.2" x14ac:dyDescent="0.25">
      <c r="A1287" s="45"/>
      <c r="B1287" s="46"/>
      <c r="C1287" s="43"/>
      <c r="D1287" s="43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</row>
    <row r="1288" spans="1:23" ht="13.2" x14ac:dyDescent="0.25">
      <c r="A1288" s="45"/>
      <c r="B1288" s="46"/>
      <c r="C1288" s="43"/>
      <c r="D1288" s="43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</row>
    <row r="1289" spans="1:23" ht="13.2" x14ac:dyDescent="0.25">
      <c r="A1289" s="45"/>
      <c r="B1289" s="46"/>
      <c r="C1289" s="43"/>
      <c r="D1289" s="43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</row>
    <row r="1290" spans="1:23" ht="13.2" x14ac:dyDescent="0.25">
      <c r="A1290" s="45"/>
      <c r="B1290" s="46"/>
      <c r="C1290" s="43"/>
      <c r="D1290" s="43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</row>
    <row r="1291" spans="1:23" ht="13.2" x14ac:dyDescent="0.25">
      <c r="A1291" s="45"/>
      <c r="B1291" s="46"/>
      <c r="C1291" s="43"/>
      <c r="D1291" s="43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</row>
    <row r="1292" spans="1:23" ht="13.2" x14ac:dyDescent="0.25">
      <c r="A1292" s="45"/>
      <c r="B1292" s="46"/>
      <c r="C1292" s="43"/>
      <c r="D1292" s="43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</row>
    <row r="1293" spans="1:23" ht="13.2" x14ac:dyDescent="0.25">
      <c r="A1293" s="45"/>
      <c r="B1293" s="46"/>
      <c r="C1293" s="43"/>
      <c r="D1293" s="43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</row>
    <row r="1294" spans="1:23" ht="13.2" x14ac:dyDescent="0.25">
      <c r="A1294" s="45"/>
      <c r="B1294" s="46"/>
      <c r="C1294" s="43"/>
      <c r="D1294" s="43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</row>
    <row r="1295" spans="1:23" ht="13.2" x14ac:dyDescent="0.25">
      <c r="A1295" s="45"/>
      <c r="B1295" s="46"/>
      <c r="C1295" s="43"/>
      <c r="D1295" s="43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</row>
    <row r="1296" spans="1:23" ht="13.2" x14ac:dyDescent="0.25">
      <c r="A1296" s="45"/>
      <c r="B1296" s="46"/>
      <c r="C1296" s="43"/>
      <c r="D1296" s="43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</row>
    <row r="1297" spans="1:23" ht="13.2" x14ac:dyDescent="0.25">
      <c r="A1297" s="45"/>
      <c r="B1297" s="46"/>
      <c r="C1297" s="43"/>
      <c r="D1297" s="43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</row>
    <row r="1298" spans="1:23" ht="13.2" x14ac:dyDescent="0.25">
      <c r="A1298" s="45"/>
      <c r="B1298" s="46"/>
      <c r="C1298" s="43"/>
      <c r="D1298" s="43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</row>
    <row r="1299" spans="1:23" ht="13.2" x14ac:dyDescent="0.25">
      <c r="A1299" s="45"/>
      <c r="B1299" s="46"/>
      <c r="C1299" s="43"/>
      <c r="D1299" s="43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</row>
    <row r="1300" spans="1:23" ht="13.2" x14ac:dyDescent="0.25">
      <c r="A1300" s="45"/>
      <c r="B1300" s="46"/>
      <c r="C1300" s="43"/>
      <c r="D1300" s="43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</row>
    <row r="1301" spans="1:23" ht="13.2" x14ac:dyDescent="0.25">
      <c r="A1301" s="45"/>
      <c r="B1301" s="46"/>
      <c r="C1301" s="43"/>
      <c r="D1301" s="43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</row>
    <row r="1302" spans="1:23" ht="13.2" x14ac:dyDescent="0.25">
      <c r="A1302" s="45"/>
      <c r="B1302" s="46"/>
      <c r="C1302" s="43"/>
      <c r="D1302" s="43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</row>
    <row r="1303" spans="1:23" ht="13.2" x14ac:dyDescent="0.25">
      <c r="A1303" s="45"/>
      <c r="B1303" s="46"/>
      <c r="C1303" s="43"/>
      <c r="D1303" s="43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</row>
    <row r="1304" spans="1:23" ht="13.2" x14ac:dyDescent="0.25">
      <c r="A1304" s="45"/>
      <c r="B1304" s="46"/>
      <c r="C1304" s="43"/>
      <c r="D1304" s="43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</row>
    <row r="1305" spans="1:23" ht="13.2" x14ac:dyDescent="0.25">
      <c r="A1305" s="45"/>
      <c r="B1305" s="46"/>
      <c r="C1305" s="43"/>
      <c r="D1305" s="43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</row>
    <row r="1306" spans="1:23" ht="13.2" x14ac:dyDescent="0.25">
      <c r="A1306" s="45"/>
      <c r="B1306" s="46"/>
      <c r="C1306" s="43"/>
      <c r="D1306" s="43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</row>
    <row r="1307" spans="1:23" ht="13.2" x14ac:dyDescent="0.25">
      <c r="A1307" s="45"/>
      <c r="B1307" s="46"/>
      <c r="C1307" s="43"/>
      <c r="D1307" s="43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</row>
    <row r="1308" spans="1:23" ht="13.2" x14ac:dyDescent="0.25">
      <c r="A1308" s="45"/>
      <c r="B1308" s="46"/>
      <c r="C1308" s="43"/>
      <c r="D1308" s="43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</row>
    <row r="1309" spans="1:23" ht="13.2" x14ac:dyDescent="0.25">
      <c r="A1309" s="45"/>
      <c r="B1309" s="46"/>
      <c r="C1309" s="43"/>
      <c r="D1309" s="43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</row>
    <row r="1310" spans="1:23" ht="13.2" x14ac:dyDescent="0.25">
      <c r="A1310" s="45"/>
      <c r="B1310" s="46"/>
      <c r="C1310" s="43"/>
      <c r="D1310" s="43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</row>
    <row r="1311" spans="1:23" ht="13.2" x14ac:dyDescent="0.25">
      <c r="A1311" s="45"/>
      <c r="B1311" s="46"/>
      <c r="C1311" s="43"/>
      <c r="D1311" s="43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</row>
    <row r="1312" spans="1:23" ht="13.2" x14ac:dyDescent="0.25">
      <c r="A1312" s="45"/>
      <c r="B1312" s="46"/>
      <c r="C1312" s="43"/>
      <c r="D1312" s="43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</row>
    <row r="1313" spans="1:23" ht="13.2" x14ac:dyDescent="0.25">
      <c r="A1313" s="45"/>
      <c r="B1313" s="46"/>
      <c r="C1313" s="43"/>
      <c r="D1313" s="43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</row>
    <row r="1314" spans="1:23" ht="13.2" x14ac:dyDescent="0.25">
      <c r="A1314" s="45"/>
      <c r="B1314" s="46"/>
      <c r="C1314" s="43"/>
      <c r="D1314" s="43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</row>
    <row r="1315" spans="1:23" ht="13.2" x14ac:dyDescent="0.25">
      <c r="A1315" s="45"/>
      <c r="B1315" s="46"/>
      <c r="C1315" s="43"/>
      <c r="D1315" s="43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</row>
    <row r="1316" spans="1:23" ht="13.2" x14ac:dyDescent="0.25">
      <c r="A1316" s="45"/>
      <c r="B1316" s="46"/>
      <c r="C1316" s="43"/>
      <c r="D1316" s="43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</row>
    <row r="1317" spans="1:23" ht="13.2" x14ac:dyDescent="0.25">
      <c r="A1317" s="45"/>
      <c r="B1317" s="46"/>
      <c r="C1317" s="43"/>
      <c r="D1317" s="43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</row>
    <row r="1318" spans="1:23" ht="13.2" x14ac:dyDescent="0.25">
      <c r="A1318" s="45"/>
      <c r="B1318" s="46"/>
      <c r="C1318" s="43"/>
      <c r="D1318" s="43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</row>
    <row r="1319" spans="1:23" ht="13.2" x14ac:dyDescent="0.25">
      <c r="A1319" s="45"/>
      <c r="B1319" s="46"/>
      <c r="C1319" s="43"/>
      <c r="D1319" s="43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</row>
    <row r="1320" spans="1:23" ht="13.2" x14ac:dyDescent="0.25">
      <c r="A1320" s="45"/>
      <c r="B1320" s="46"/>
      <c r="C1320" s="43"/>
      <c r="D1320" s="43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</row>
    <row r="1321" spans="1:23" ht="13.2" x14ac:dyDescent="0.25">
      <c r="A1321" s="45"/>
      <c r="B1321" s="46"/>
      <c r="C1321" s="43"/>
      <c r="D1321" s="43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</row>
    <row r="1322" spans="1:23" ht="13.2" x14ac:dyDescent="0.25">
      <c r="A1322" s="45"/>
      <c r="B1322" s="46"/>
      <c r="C1322" s="43"/>
      <c r="D1322" s="43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</row>
    <row r="1323" spans="1:23" ht="13.2" x14ac:dyDescent="0.25">
      <c r="A1323" s="45"/>
      <c r="B1323" s="46"/>
      <c r="C1323" s="43"/>
      <c r="D1323" s="43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</row>
    <row r="1324" spans="1:23" ht="13.2" x14ac:dyDescent="0.25">
      <c r="A1324" s="45"/>
      <c r="B1324" s="46"/>
      <c r="C1324" s="43"/>
      <c r="D1324" s="43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</row>
    <row r="1325" spans="1:23" ht="13.2" x14ac:dyDescent="0.25">
      <c r="A1325" s="45"/>
      <c r="B1325" s="46"/>
      <c r="C1325" s="43"/>
      <c r="D1325" s="43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</row>
    <row r="1326" spans="1:23" ht="13.2" x14ac:dyDescent="0.25">
      <c r="A1326" s="45"/>
      <c r="B1326" s="46"/>
      <c r="C1326" s="43"/>
      <c r="D1326" s="43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</row>
    <row r="1327" spans="1:23" ht="13.2" x14ac:dyDescent="0.25">
      <c r="A1327" s="45"/>
      <c r="B1327" s="46"/>
      <c r="C1327" s="43"/>
      <c r="D1327" s="43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</row>
    <row r="1328" spans="1:23" ht="13.2" x14ac:dyDescent="0.25">
      <c r="A1328" s="45"/>
      <c r="B1328" s="46"/>
      <c r="C1328" s="43"/>
      <c r="D1328" s="43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</row>
    <row r="1329" spans="1:23" ht="13.2" x14ac:dyDescent="0.25">
      <c r="A1329" s="45"/>
      <c r="B1329" s="46"/>
      <c r="C1329" s="43"/>
      <c r="D1329" s="43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</row>
    <row r="1330" spans="1:23" ht="13.2" x14ac:dyDescent="0.25">
      <c r="A1330" s="45"/>
      <c r="B1330" s="46"/>
      <c r="C1330" s="43"/>
      <c r="D1330" s="43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</row>
    <row r="1331" spans="1:23" ht="13.2" x14ac:dyDescent="0.25">
      <c r="A1331" s="45"/>
      <c r="B1331" s="46"/>
      <c r="C1331" s="43"/>
      <c r="D1331" s="43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</row>
    <row r="1332" spans="1:23" ht="13.2" x14ac:dyDescent="0.25">
      <c r="A1332" s="45"/>
      <c r="B1332" s="46"/>
      <c r="C1332" s="43"/>
      <c r="D1332" s="43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</row>
    <row r="1333" spans="1:23" ht="13.2" x14ac:dyDescent="0.25">
      <c r="A1333" s="45"/>
      <c r="B1333" s="46"/>
      <c r="C1333" s="43"/>
      <c r="D1333" s="43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</row>
    <row r="1334" spans="1:23" ht="13.2" x14ac:dyDescent="0.25">
      <c r="A1334" s="45"/>
      <c r="B1334" s="46"/>
      <c r="C1334" s="43"/>
      <c r="D1334" s="43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</row>
    <row r="1335" spans="1:23" ht="13.2" x14ac:dyDescent="0.25">
      <c r="A1335" s="45"/>
      <c r="B1335" s="46"/>
      <c r="C1335" s="43"/>
      <c r="D1335" s="43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</row>
    <row r="1336" spans="1:23" ht="13.2" x14ac:dyDescent="0.25">
      <c r="A1336" s="45"/>
      <c r="B1336" s="46"/>
      <c r="C1336" s="43"/>
      <c r="D1336" s="43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</row>
    <row r="1337" spans="1:23" ht="13.2" x14ac:dyDescent="0.25">
      <c r="A1337" s="45"/>
      <c r="B1337" s="46"/>
      <c r="C1337" s="43"/>
      <c r="D1337" s="43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</row>
    <row r="1338" spans="1:23" ht="13.2" x14ac:dyDescent="0.25">
      <c r="A1338" s="45"/>
      <c r="B1338" s="46"/>
      <c r="C1338" s="43"/>
      <c r="D1338" s="43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</row>
    <row r="1339" spans="1:23" ht="13.2" x14ac:dyDescent="0.25">
      <c r="A1339" s="45"/>
      <c r="B1339" s="46"/>
      <c r="C1339" s="43"/>
      <c r="D1339" s="43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</row>
    <row r="1340" spans="1:23" ht="13.2" x14ac:dyDescent="0.25">
      <c r="A1340" s="45"/>
      <c r="B1340" s="46"/>
      <c r="C1340" s="43"/>
      <c r="D1340" s="43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</row>
    <row r="1341" spans="1:23" ht="13.2" x14ac:dyDescent="0.25">
      <c r="A1341" s="45"/>
      <c r="B1341" s="46"/>
      <c r="C1341" s="43"/>
      <c r="D1341" s="43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</row>
    <row r="1342" spans="1:23" ht="13.2" x14ac:dyDescent="0.25">
      <c r="A1342" s="45"/>
      <c r="B1342" s="46"/>
      <c r="C1342" s="43"/>
      <c r="D1342" s="43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</row>
    <row r="1343" spans="1:23" ht="13.2" x14ac:dyDescent="0.25">
      <c r="A1343" s="45"/>
      <c r="B1343" s="46"/>
      <c r="C1343" s="43"/>
      <c r="D1343" s="43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</row>
    <row r="1344" spans="1:23" ht="13.2" x14ac:dyDescent="0.25">
      <c r="A1344" s="45"/>
      <c r="B1344" s="46"/>
      <c r="C1344" s="43"/>
      <c r="D1344" s="43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</row>
    <row r="1345" spans="1:23" ht="13.2" x14ac:dyDescent="0.25">
      <c r="A1345" s="45"/>
      <c r="B1345" s="46"/>
      <c r="C1345" s="43"/>
      <c r="D1345" s="43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</row>
    <row r="1346" spans="1:23" ht="13.2" x14ac:dyDescent="0.25">
      <c r="A1346" s="45"/>
      <c r="B1346" s="46"/>
      <c r="C1346" s="43"/>
      <c r="D1346" s="43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</row>
    <row r="1347" spans="1:23" ht="13.2" x14ac:dyDescent="0.25">
      <c r="A1347" s="45"/>
      <c r="B1347" s="46"/>
      <c r="C1347" s="43"/>
      <c r="D1347" s="43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</row>
    <row r="1348" spans="1:23" ht="13.2" x14ac:dyDescent="0.25">
      <c r="A1348" s="45"/>
      <c r="B1348" s="46"/>
      <c r="C1348" s="43"/>
      <c r="D1348" s="43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</row>
    <row r="1349" spans="1:23" ht="13.2" x14ac:dyDescent="0.25">
      <c r="A1349" s="45"/>
      <c r="B1349" s="46"/>
      <c r="C1349" s="43"/>
      <c r="D1349" s="43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</row>
    <row r="1350" spans="1:23" ht="13.2" x14ac:dyDescent="0.25">
      <c r="A1350" s="45"/>
      <c r="B1350" s="46"/>
      <c r="C1350" s="43"/>
      <c r="D1350" s="43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</row>
    <row r="1351" spans="1:23" ht="13.2" x14ac:dyDescent="0.25">
      <c r="A1351" s="45"/>
      <c r="B1351" s="46"/>
      <c r="C1351" s="43"/>
      <c r="D1351" s="43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</row>
    <row r="1352" spans="1:23" ht="13.2" x14ac:dyDescent="0.25">
      <c r="A1352" s="45"/>
      <c r="B1352" s="46"/>
      <c r="C1352" s="43"/>
      <c r="D1352" s="43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</row>
    <row r="1353" spans="1:23" ht="13.2" x14ac:dyDescent="0.25">
      <c r="A1353" s="45"/>
      <c r="B1353" s="46"/>
      <c r="C1353" s="43"/>
      <c r="D1353" s="43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</row>
    <row r="1354" spans="1:23" ht="13.2" x14ac:dyDescent="0.25">
      <c r="A1354" s="45"/>
      <c r="B1354" s="46"/>
      <c r="C1354" s="43"/>
      <c r="D1354" s="43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</row>
    <row r="1355" spans="1:23" ht="13.2" x14ac:dyDescent="0.25">
      <c r="A1355" s="45"/>
      <c r="B1355" s="46"/>
      <c r="C1355" s="43"/>
      <c r="D1355" s="43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</row>
    <row r="1356" spans="1:23" ht="13.2" x14ac:dyDescent="0.25">
      <c r="A1356" s="45"/>
      <c r="B1356" s="46"/>
      <c r="C1356" s="43"/>
      <c r="D1356" s="43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</row>
    <row r="1357" spans="1:23" ht="13.2" x14ac:dyDescent="0.25">
      <c r="A1357" s="45"/>
      <c r="B1357" s="46"/>
      <c r="C1357" s="43"/>
      <c r="D1357" s="43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</row>
    <row r="1358" spans="1:23" ht="13.2" x14ac:dyDescent="0.25">
      <c r="A1358" s="45"/>
      <c r="B1358" s="46"/>
      <c r="C1358" s="43"/>
      <c r="D1358" s="43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</row>
    <row r="1359" spans="1:23" ht="13.2" x14ac:dyDescent="0.25">
      <c r="A1359" s="45"/>
      <c r="B1359" s="46"/>
      <c r="C1359" s="43"/>
      <c r="D1359" s="43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</row>
    <row r="1360" spans="1:23" ht="13.2" x14ac:dyDescent="0.25">
      <c r="A1360" s="45"/>
      <c r="B1360" s="46"/>
      <c r="C1360" s="43"/>
      <c r="D1360" s="43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</row>
    <row r="1361" spans="1:23" ht="13.2" x14ac:dyDescent="0.25">
      <c r="A1361" s="45"/>
      <c r="B1361" s="46"/>
      <c r="C1361" s="43"/>
      <c r="D1361" s="43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</row>
    <row r="1362" spans="1:23" ht="13.2" x14ac:dyDescent="0.25">
      <c r="A1362" s="45"/>
      <c r="B1362" s="46"/>
      <c r="C1362" s="43"/>
      <c r="D1362" s="43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</row>
    <row r="1363" spans="1:23" ht="13.2" x14ac:dyDescent="0.25">
      <c r="A1363" s="45"/>
      <c r="B1363" s="46"/>
      <c r="C1363" s="43"/>
      <c r="D1363" s="43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</row>
    <row r="1364" spans="1:23" ht="13.2" x14ac:dyDescent="0.25">
      <c r="A1364" s="45"/>
      <c r="B1364" s="46"/>
      <c r="C1364" s="43"/>
      <c r="D1364" s="43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</row>
    <row r="1365" spans="1:23" ht="13.2" x14ac:dyDescent="0.25">
      <c r="A1365" s="45"/>
      <c r="B1365" s="46"/>
      <c r="C1365" s="43"/>
      <c r="D1365" s="43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</row>
    <row r="1366" spans="1:23" ht="13.2" x14ac:dyDescent="0.25">
      <c r="A1366" s="45"/>
      <c r="B1366" s="46"/>
      <c r="C1366" s="43"/>
      <c r="D1366" s="43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</row>
    <row r="1367" spans="1:23" ht="13.2" x14ac:dyDescent="0.25">
      <c r="A1367" s="45"/>
      <c r="B1367" s="46"/>
      <c r="C1367" s="43"/>
      <c r="D1367" s="43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</row>
    <row r="1368" spans="1:23" ht="13.2" x14ac:dyDescent="0.25">
      <c r="A1368" s="45"/>
      <c r="B1368" s="46"/>
      <c r="C1368" s="43"/>
      <c r="D1368" s="43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</row>
    <row r="1369" spans="1:23" ht="13.2" x14ac:dyDescent="0.25">
      <c r="A1369" s="45"/>
      <c r="B1369" s="46"/>
      <c r="C1369" s="43"/>
      <c r="D1369" s="43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</row>
    <row r="1370" spans="1:23" ht="13.2" x14ac:dyDescent="0.25">
      <c r="A1370" s="45"/>
      <c r="B1370" s="46"/>
      <c r="C1370" s="43"/>
      <c r="D1370" s="43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</row>
    <row r="1371" spans="1:23" ht="13.2" x14ac:dyDescent="0.25">
      <c r="A1371" s="45"/>
      <c r="B1371" s="46"/>
      <c r="C1371" s="43"/>
      <c r="D1371" s="43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</row>
    <row r="1372" spans="1:23" ht="13.2" x14ac:dyDescent="0.25">
      <c r="A1372" s="45"/>
      <c r="B1372" s="46"/>
      <c r="C1372" s="43"/>
      <c r="D1372" s="43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</row>
    <row r="1373" spans="1:23" ht="13.2" x14ac:dyDescent="0.25">
      <c r="A1373" s="45"/>
      <c r="B1373" s="46"/>
      <c r="C1373" s="43"/>
      <c r="D1373" s="43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</row>
    <row r="1374" spans="1:23" ht="13.2" x14ac:dyDescent="0.25">
      <c r="A1374" s="45"/>
      <c r="B1374" s="46"/>
      <c r="C1374" s="43"/>
      <c r="D1374" s="43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</row>
    <row r="1375" spans="1:23" ht="13.2" x14ac:dyDescent="0.25">
      <c r="A1375" s="45"/>
      <c r="B1375" s="46"/>
      <c r="C1375" s="43"/>
      <c r="D1375" s="43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</row>
    <row r="1376" spans="1:23" ht="13.2" x14ac:dyDescent="0.25">
      <c r="A1376" s="45"/>
      <c r="B1376" s="46"/>
      <c r="C1376" s="43"/>
      <c r="D1376" s="43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</row>
    <row r="1377" spans="1:23" ht="13.2" x14ac:dyDescent="0.25">
      <c r="A1377" s="45"/>
      <c r="B1377" s="46"/>
      <c r="C1377" s="43"/>
      <c r="D1377" s="43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</row>
    <row r="1378" spans="1:23" ht="13.2" x14ac:dyDescent="0.25">
      <c r="A1378" s="45"/>
      <c r="B1378" s="46"/>
      <c r="C1378" s="43"/>
      <c r="D1378" s="43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</row>
    <row r="1379" spans="1:23" ht="13.2" x14ac:dyDescent="0.25">
      <c r="A1379" s="45"/>
      <c r="B1379" s="46"/>
      <c r="C1379" s="43"/>
      <c r="D1379" s="43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</row>
    <row r="1380" spans="1:23" ht="13.2" x14ac:dyDescent="0.25">
      <c r="A1380" s="45"/>
      <c r="B1380" s="46"/>
      <c r="C1380" s="43"/>
      <c r="D1380" s="43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</row>
    <row r="1381" spans="1:23" ht="13.2" x14ac:dyDescent="0.25">
      <c r="A1381" s="45"/>
      <c r="B1381" s="46"/>
      <c r="C1381" s="43"/>
      <c r="D1381" s="43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</row>
    <row r="1382" spans="1:23" ht="13.2" x14ac:dyDescent="0.25">
      <c r="A1382" s="45"/>
      <c r="B1382" s="46"/>
      <c r="C1382" s="43"/>
      <c r="D1382" s="43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</row>
    <row r="1383" spans="1:23" ht="13.2" x14ac:dyDescent="0.25">
      <c r="A1383" s="45"/>
      <c r="B1383" s="46"/>
      <c r="C1383" s="43"/>
      <c r="D1383" s="43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</row>
    <row r="1384" spans="1:23" ht="13.2" x14ac:dyDescent="0.25">
      <c r="A1384" s="45"/>
      <c r="B1384" s="46"/>
      <c r="C1384" s="43"/>
      <c r="D1384" s="43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</row>
    <row r="1385" spans="1:23" ht="13.2" x14ac:dyDescent="0.25">
      <c r="A1385" s="45"/>
      <c r="B1385" s="46"/>
      <c r="C1385" s="43"/>
      <c r="D1385" s="43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</row>
    <row r="1386" spans="1:23" ht="13.2" x14ac:dyDescent="0.25">
      <c r="A1386" s="45"/>
      <c r="B1386" s="46"/>
      <c r="C1386" s="43"/>
      <c r="D1386" s="43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</row>
    <row r="1387" spans="1:23" ht="13.2" x14ac:dyDescent="0.25">
      <c r="A1387" s="45"/>
      <c r="B1387" s="46"/>
      <c r="C1387" s="43"/>
      <c r="D1387" s="43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</row>
    <row r="1388" spans="1:23" ht="13.2" x14ac:dyDescent="0.25">
      <c r="A1388" s="45"/>
      <c r="B1388" s="46"/>
      <c r="C1388" s="43"/>
      <c r="D1388" s="43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</row>
    <row r="1389" spans="1:23" ht="13.2" x14ac:dyDescent="0.25">
      <c r="A1389" s="45"/>
      <c r="B1389" s="46"/>
      <c r="C1389" s="43"/>
      <c r="D1389" s="43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</row>
    <row r="1390" spans="1:23" ht="13.2" x14ac:dyDescent="0.25">
      <c r="A1390" s="45"/>
      <c r="B1390" s="46"/>
      <c r="C1390" s="43"/>
      <c r="D1390" s="43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</row>
    <row r="1391" spans="1:23" ht="13.2" x14ac:dyDescent="0.25">
      <c r="A1391" s="45"/>
      <c r="B1391" s="46"/>
      <c r="C1391" s="43"/>
      <c r="D1391" s="43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</row>
    <row r="1392" spans="1:23" ht="13.2" x14ac:dyDescent="0.25">
      <c r="A1392" s="45"/>
      <c r="B1392" s="46"/>
      <c r="C1392" s="43"/>
      <c r="D1392" s="43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</row>
    <row r="1393" spans="1:23" ht="13.2" x14ac:dyDescent="0.25">
      <c r="A1393" s="45"/>
      <c r="B1393" s="46"/>
      <c r="C1393" s="43"/>
      <c r="D1393" s="43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</row>
    <row r="1394" spans="1:23" ht="13.2" x14ac:dyDescent="0.25">
      <c r="A1394" s="45"/>
      <c r="B1394" s="46"/>
      <c r="C1394" s="43"/>
      <c r="D1394" s="43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</row>
    <row r="1395" spans="1:23" ht="13.2" x14ac:dyDescent="0.25">
      <c r="A1395" s="45"/>
      <c r="B1395" s="46"/>
      <c r="C1395" s="43"/>
      <c r="D1395" s="43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</row>
    <row r="1396" spans="1:23" ht="13.2" x14ac:dyDescent="0.25">
      <c r="A1396" s="45"/>
      <c r="B1396" s="46"/>
      <c r="C1396" s="43"/>
      <c r="D1396" s="43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</row>
    <row r="1397" spans="1:23" ht="13.2" x14ac:dyDescent="0.25">
      <c r="A1397" s="45"/>
      <c r="B1397" s="46"/>
      <c r="C1397" s="43"/>
      <c r="D1397" s="43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</row>
    <row r="1398" spans="1:23" ht="13.2" x14ac:dyDescent="0.25">
      <c r="A1398" s="45"/>
      <c r="B1398" s="46"/>
      <c r="C1398" s="43"/>
      <c r="D1398" s="43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</row>
    <row r="1399" spans="1:23" ht="13.2" x14ac:dyDescent="0.25">
      <c r="A1399" s="45"/>
      <c r="B1399" s="46"/>
      <c r="C1399" s="43"/>
      <c r="D1399" s="43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</row>
    <row r="1400" spans="1:23" ht="13.2" x14ac:dyDescent="0.25">
      <c r="A1400" s="45"/>
      <c r="B1400" s="46"/>
      <c r="C1400" s="43"/>
      <c r="D1400" s="43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</row>
    <row r="1401" spans="1:23" ht="13.2" x14ac:dyDescent="0.25">
      <c r="A1401" s="45"/>
      <c r="B1401" s="46"/>
      <c r="C1401" s="43"/>
      <c r="D1401" s="43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</row>
    <row r="1402" spans="1:23" ht="13.2" x14ac:dyDescent="0.25">
      <c r="A1402" s="45"/>
      <c r="B1402" s="46"/>
      <c r="C1402" s="43"/>
      <c r="D1402" s="43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</row>
    <row r="1403" spans="1:23" ht="13.2" x14ac:dyDescent="0.25">
      <c r="A1403" s="45"/>
      <c r="B1403" s="46"/>
      <c r="C1403" s="43"/>
      <c r="D1403" s="43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</row>
    <row r="1404" spans="1:23" ht="13.2" x14ac:dyDescent="0.25">
      <c r="A1404" s="45"/>
      <c r="B1404" s="46"/>
      <c r="C1404" s="43"/>
      <c r="D1404" s="43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</row>
    <row r="1405" spans="1:23" ht="13.2" x14ac:dyDescent="0.25">
      <c r="A1405" s="45"/>
      <c r="B1405" s="46"/>
      <c r="C1405" s="43"/>
      <c r="D1405" s="43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</row>
    <row r="1406" spans="1:23" ht="13.2" x14ac:dyDescent="0.25">
      <c r="A1406" s="45"/>
      <c r="B1406" s="46"/>
      <c r="C1406" s="43"/>
      <c r="D1406" s="43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</row>
    <row r="1407" spans="1:23" ht="13.2" x14ac:dyDescent="0.25">
      <c r="A1407" s="45"/>
      <c r="B1407" s="46"/>
      <c r="C1407" s="43"/>
      <c r="D1407" s="43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</row>
    <row r="1408" spans="1:23" ht="13.2" x14ac:dyDescent="0.25">
      <c r="A1408" s="45"/>
      <c r="B1408" s="46"/>
      <c r="C1408" s="43"/>
      <c r="D1408" s="43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</row>
    <row r="1409" spans="1:23" ht="13.2" x14ac:dyDescent="0.25">
      <c r="A1409" s="45"/>
      <c r="B1409" s="46"/>
      <c r="C1409" s="43"/>
      <c r="D1409" s="43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</row>
    <row r="1410" spans="1:23" ht="13.2" x14ac:dyDescent="0.25">
      <c r="A1410" s="45"/>
      <c r="B1410" s="46"/>
      <c r="C1410" s="43"/>
      <c r="D1410" s="43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</row>
    <row r="1411" spans="1:23" ht="13.2" x14ac:dyDescent="0.25">
      <c r="A1411" s="45"/>
      <c r="B1411" s="46"/>
      <c r="C1411" s="43"/>
      <c r="D1411" s="43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</row>
    <row r="1412" spans="1:23" ht="13.2" x14ac:dyDescent="0.25">
      <c r="A1412" s="45"/>
      <c r="B1412" s="46"/>
      <c r="C1412" s="43"/>
      <c r="D1412" s="43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</row>
    <row r="1413" spans="1:23" ht="13.2" x14ac:dyDescent="0.25">
      <c r="A1413" s="45"/>
      <c r="B1413" s="46"/>
      <c r="C1413" s="43"/>
      <c r="D1413" s="43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</row>
    <row r="1414" spans="1:23" ht="13.2" x14ac:dyDescent="0.25">
      <c r="A1414" s="45"/>
      <c r="B1414" s="46"/>
      <c r="C1414" s="43"/>
      <c r="D1414" s="43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</row>
    <row r="1415" spans="1:23" ht="13.2" x14ac:dyDescent="0.25">
      <c r="A1415" s="45"/>
      <c r="B1415" s="46"/>
      <c r="C1415" s="43"/>
      <c r="D1415" s="43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</row>
    <row r="1416" spans="1:23" ht="13.2" x14ac:dyDescent="0.25">
      <c r="A1416" s="45"/>
      <c r="B1416" s="46"/>
      <c r="C1416" s="43"/>
      <c r="D1416" s="43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</row>
    <row r="1417" spans="1:23" ht="13.2" x14ac:dyDescent="0.25">
      <c r="A1417" s="45"/>
      <c r="B1417" s="46"/>
      <c r="C1417" s="43"/>
      <c r="D1417" s="43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</row>
    <row r="1418" spans="1:23" ht="13.2" x14ac:dyDescent="0.25">
      <c r="A1418" s="45"/>
      <c r="B1418" s="46"/>
      <c r="C1418" s="43"/>
      <c r="D1418" s="43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</row>
    <row r="1419" spans="1:23" ht="13.2" x14ac:dyDescent="0.25">
      <c r="A1419" s="45"/>
      <c r="B1419" s="46"/>
      <c r="C1419" s="43"/>
      <c r="D1419" s="43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</row>
    <row r="1420" spans="1:23" ht="13.2" x14ac:dyDescent="0.25">
      <c r="A1420" s="45"/>
      <c r="B1420" s="46"/>
      <c r="C1420" s="43"/>
      <c r="D1420" s="43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</row>
    <row r="1421" spans="1:23" ht="13.2" x14ac:dyDescent="0.25">
      <c r="A1421" s="45"/>
      <c r="B1421" s="46"/>
      <c r="C1421" s="43"/>
      <c r="D1421" s="43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</row>
    <row r="1422" spans="1:23" ht="13.2" x14ac:dyDescent="0.25">
      <c r="A1422" s="45"/>
      <c r="B1422" s="46"/>
      <c r="C1422" s="43"/>
      <c r="D1422" s="43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</row>
    <row r="1423" spans="1:23" ht="13.2" x14ac:dyDescent="0.25">
      <c r="A1423" s="45"/>
      <c r="B1423" s="46"/>
      <c r="C1423" s="43"/>
      <c r="D1423" s="43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</row>
    <row r="1424" spans="1:23" ht="13.2" x14ac:dyDescent="0.25">
      <c r="A1424" s="45"/>
      <c r="B1424" s="46"/>
      <c r="C1424" s="43"/>
      <c r="D1424" s="43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</row>
    <row r="1425" spans="1:23" ht="13.2" x14ac:dyDescent="0.25">
      <c r="A1425" s="45"/>
      <c r="B1425" s="46"/>
      <c r="C1425" s="43"/>
      <c r="D1425" s="43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</row>
    <row r="1426" spans="1:23" ht="13.2" x14ac:dyDescent="0.25">
      <c r="A1426" s="45"/>
      <c r="B1426" s="46"/>
      <c r="C1426" s="43"/>
      <c r="D1426" s="43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</row>
    <row r="1427" spans="1:23" ht="13.2" x14ac:dyDescent="0.25">
      <c r="A1427" s="45"/>
      <c r="B1427" s="46"/>
      <c r="C1427" s="43"/>
      <c r="D1427" s="43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</row>
    <row r="1428" spans="1:23" ht="13.2" x14ac:dyDescent="0.25">
      <c r="A1428" s="45"/>
      <c r="B1428" s="46"/>
      <c r="C1428" s="43"/>
      <c r="D1428" s="43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</row>
    <row r="1429" spans="1:23" ht="13.2" x14ac:dyDescent="0.25">
      <c r="A1429" s="45"/>
      <c r="B1429" s="46"/>
      <c r="C1429" s="43"/>
      <c r="D1429" s="43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</row>
    <row r="1430" spans="1:23" ht="13.2" x14ac:dyDescent="0.25">
      <c r="A1430" s="45"/>
      <c r="B1430" s="46"/>
      <c r="C1430" s="43"/>
      <c r="D1430" s="43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</row>
    <row r="1431" spans="1:23" ht="13.2" x14ac:dyDescent="0.25">
      <c r="A1431" s="45"/>
      <c r="B1431" s="46"/>
      <c r="C1431" s="43"/>
      <c r="D1431" s="43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</row>
    <row r="1432" spans="1:23" ht="13.2" x14ac:dyDescent="0.25">
      <c r="A1432" s="45"/>
      <c r="B1432" s="46"/>
      <c r="C1432" s="43"/>
      <c r="D1432" s="43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</row>
    <row r="1433" spans="1:23" ht="13.2" x14ac:dyDescent="0.25">
      <c r="A1433" s="45"/>
      <c r="B1433" s="46"/>
      <c r="C1433" s="43"/>
      <c r="D1433" s="43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</row>
    <row r="1434" spans="1:23" ht="13.2" x14ac:dyDescent="0.25">
      <c r="A1434" s="45"/>
      <c r="B1434" s="46"/>
      <c r="C1434" s="43"/>
      <c r="D1434" s="43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</row>
    <row r="1435" spans="1:23" ht="13.2" x14ac:dyDescent="0.25">
      <c r="A1435" s="45"/>
      <c r="B1435" s="46"/>
      <c r="C1435" s="43"/>
      <c r="D1435" s="43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</row>
    <row r="1436" spans="1:23" ht="13.2" x14ac:dyDescent="0.25">
      <c r="A1436" s="45"/>
      <c r="B1436" s="46"/>
      <c r="C1436" s="43"/>
      <c r="D1436" s="43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</row>
    <row r="1437" spans="1:23" ht="13.2" x14ac:dyDescent="0.25">
      <c r="A1437" s="45"/>
      <c r="B1437" s="46"/>
      <c r="C1437" s="43"/>
      <c r="D1437" s="43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</row>
    <row r="1438" spans="1:23" ht="13.2" x14ac:dyDescent="0.25">
      <c r="A1438" s="45"/>
      <c r="B1438" s="46"/>
      <c r="C1438" s="43"/>
      <c r="D1438" s="43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</row>
    <row r="1439" spans="1:23" ht="13.2" x14ac:dyDescent="0.25">
      <c r="A1439" s="45"/>
      <c r="B1439" s="46"/>
      <c r="C1439" s="43"/>
      <c r="D1439" s="43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</row>
    <row r="1440" spans="1:23" ht="13.2" x14ac:dyDescent="0.25">
      <c r="A1440" s="45"/>
      <c r="B1440" s="46"/>
      <c r="C1440" s="43"/>
      <c r="D1440" s="43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</row>
    <row r="1441" spans="1:23" ht="13.2" x14ac:dyDescent="0.25">
      <c r="A1441" s="45"/>
      <c r="B1441" s="46"/>
      <c r="C1441" s="43"/>
      <c r="D1441" s="43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</row>
    <row r="1442" spans="1:23" ht="13.2" x14ac:dyDescent="0.25">
      <c r="A1442" s="45"/>
      <c r="B1442" s="46"/>
      <c r="C1442" s="43"/>
      <c r="D1442" s="43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</row>
    <row r="1443" spans="1:23" ht="13.2" x14ac:dyDescent="0.25">
      <c r="A1443" s="45"/>
      <c r="B1443" s="46"/>
      <c r="C1443" s="43"/>
      <c r="D1443" s="43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</row>
    <row r="1444" spans="1:23" ht="13.2" x14ac:dyDescent="0.25">
      <c r="A1444" s="45"/>
      <c r="B1444" s="46"/>
      <c r="C1444" s="43"/>
      <c r="D1444" s="43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</row>
    <row r="1445" spans="1:23" ht="13.2" x14ac:dyDescent="0.25">
      <c r="A1445" s="45"/>
      <c r="B1445" s="46"/>
      <c r="C1445" s="43"/>
      <c r="D1445" s="43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</row>
    <row r="1446" spans="1:23" ht="13.2" x14ac:dyDescent="0.25">
      <c r="A1446" s="45"/>
      <c r="B1446" s="46"/>
      <c r="C1446" s="43"/>
      <c r="D1446" s="43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</row>
    <row r="1447" spans="1:23" ht="13.2" x14ac:dyDescent="0.25">
      <c r="A1447" s="45"/>
      <c r="B1447" s="46"/>
      <c r="C1447" s="43"/>
      <c r="D1447" s="43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</row>
    <row r="1448" spans="1:23" ht="13.2" x14ac:dyDescent="0.25">
      <c r="A1448" s="45"/>
      <c r="B1448" s="46"/>
      <c r="C1448" s="43"/>
      <c r="D1448" s="43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</row>
    <row r="1449" spans="1:23" ht="13.2" x14ac:dyDescent="0.25">
      <c r="A1449" s="45"/>
      <c r="B1449" s="46"/>
      <c r="C1449" s="43"/>
      <c r="D1449" s="43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</row>
    <row r="1450" spans="1:23" ht="13.2" x14ac:dyDescent="0.25">
      <c r="A1450" s="45"/>
      <c r="B1450" s="46"/>
      <c r="C1450" s="43"/>
      <c r="D1450" s="43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</row>
    <row r="1451" spans="1:23" ht="13.2" x14ac:dyDescent="0.25">
      <c r="A1451" s="45"/>
      <c r="B1451" s="46"/>
      <c r="C1451" s="43"/>
      <c r="D1451" s="43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</row>
    <row r="1452" spans="1:23" ht="13.2" x14ac:dyDescent="0.25">
      <c r="A1452" s="45"/>
      <c r="B1452" s="46"/>
      <c r="C1452" s="43"/>
      <c r="D1452" s="43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</row>
    <row r="1453" spans="1:23" ht="13.2" x14ac:dyDescent="0.25">
      <c r="A1453" s="45"/>
      <c r="B1453" s="46"/>
      <c r="C1453" s="43"/>
      <c r="D1453" s="43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</row>
    <row r="1454" spans="1:23" ht="13.2" x14ac:dyDescent="0.25">
      <c r="A1454" s="45"/>
      <c r="B1454" s="46"/>
      <c r="C1454" s="43"/>
      <c r="D1454" s="43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</row>
    <row r="1455" spans="1:23" ht="13.2" x14ac:dyDescent="0.25">
      <c r="A1455" s="45"/>
      <c r="B1455" s="46"/>
      <c r="C1455" s="43"/>
      <c r="D1455" s="43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</row>
    <row r="1456" spans="1:23" ht="13.2" x14ac:dyDescent="0.25">
      <c r="A1456" s="45"/>
      <c r="B1456" s="46"/>
      <c r="C1456" s="43"/>
      <c r="D1456" s="43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</row>
    <row r="1457" spans="1:23" ht="13.2" x14ac:dyDescent="0.25">
      <c r="A1457" s="45"/>
      <c r="B1457" s="46"/>
      <c r="C1457" s="43"/>
      <c r="D1457" s="43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</row>
    <row r="1458" spans="1:23" ht="13.2" x14ac:dyDescent="0.25">
      <c r="A1458" s="45"/>
      <c r="B1458" s="46"/>
      <c r="C1458" s="43"/>
      <c r="D1458" s="43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</row>
    <row r="1459" spans="1:23" ht="13.2" x14ac:dyDescent="0.25">
      <c r="A1459" s="45"/>
      <c r="B1459" s="46"/>
      <c r="C1459" s="43"/>
      <c r="D1459" s="43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</row>
    <row r="1460" spans="1:23" ht="13.2" x14ac:dyDescent="0.25">
      <c r="A1460" s="45"/>
      <c r="B1460" s="46"/>
      <c r="C1460" s="43"/>
      <c r="D1460" s="43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</row>
    <row r="1461" spans="1:23" ht="13.2" x14ac:dyDescent="0.25">
      <c r="A1461" s="45"/>
      <c r="B1461" s="46"/>
      <c r="C1461" s="43"/>
      <c r="D1461" s="43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</row>
    <row r="1462" spans="1:23" ht="13.2" x14ac:dyDescent="0.25">
      <c r="A1462" s="45"/>
      <c r="B1462" s="46"/>
      <c r="C1462" s="43"/>
      <c r="D1462" s="43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</row>
    <row r="1463" spans="1:23" ht="13.2" x14ac:dyDescent="0.25">
      <c r="A1463" s="45"/>
      <c r="B1463" s="46"/>
      <c r="C1463" s="43"/>
      <c r="D1463" s="43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</row>
    <row r="1464" spans="1:23" ht="13.2" x14ac:dyDescent="0.25">
      <c r="A1464" s="45"/>
      <c r="B1464" s="46"/>
      <c r="C1464" s="43"/>
      <c r="D1464" s="43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</row>
    <row r="1465" spans="1:23" ht="13.2" x14ac:dyDescent="0.25">
      <c r="A1465" s="45"/>
      <c r="B1465" s="46"/>
      <c r="C1465" s="43"/>
      <c r="D1465" s="43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</row>
    <row r="1466" spans="1:23" ht="13.2" x14ac:dyDescent="0.25">
      <c r="A1466" s="45"/>
      <c r="B1466" s="46"/>
      <c r="C1466" s="43"/>
      <c r="D1466" s="43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</row>
    <row r="1467" spans="1:23" ht="13.2" x14ac:dyDescent="0.25">
      <c r="A1467" s="45"/>
      <c r="B1467" s="46"/>
      <c r="C1467" s="43"/>
      <c r="D1467" s="43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</row>
    <row r="1468" spans="1:23" ht="13.2" x14ac:dyDescent="0.25">
      <c r="A1468" s="45"/>
      <c r="B1468" s="46"/>
      <c r="C1468" s="43"/>
      <c r="D1468" s="43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</row>
    <row r="1469" spans="1:23" ht="13.2" x14ac:dyDescent="0.25">
      <c r="A1469" s="45"/>
      <c r="B1469" s="46"/>
      <c r="C1469" s="43"/>
      <c r="D1469" s="43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</row>
    <row r="1470" spans="1:23" ht="13.2" x14ac:dyDescent="0.25">
      <c r="A1470" s="45"/>
      <c r="B1470" s="46"/>
      <c r="C1470" s="43"/>
      <c r="D1470" s="43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</row>
    <row r="1471" spans="1:23" ht="13.2" x14ac:dyDescent="0.25">
      <c r="A1471" s="45"/>
      <c r="B1471" s="46"/>
      <c r="C1471" s="43"/>
      <c r="D1471" s="43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</row>
    <row r="1472" spans="1:23" ht="13.2" x14ac:dyDescent="0.25">
      <c r="A1472" s="45"/>
      <c r="B1472" s="46"/>
      <c r="C1472" s="43"/>
      <c r="D1472" s="43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</row>
    <row r="1473" spans="1:23" ht="13.2" x14ac:dyDescent="0.25">
      <c r="A1473" s="45"/>
      <c r="B1473" s="46"/>
      <c r="C1473" s="43"/>
      <c r="D1473" s="43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</row>
    <row r="1474" spans="1:23" ht="13.2" x14ac:dyDescent="0.25">
      <c r="A1474" s="45"/>
      <c r="B1474" s="46"/>
      <c r="C1474" s="43"/>
      <c r="D1474" s="43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</row>
    <row r="1475" spans="1:23" ht="13.2" x14ac:dyDescent="0.25">
      <c r="A1475" s="45"/>
      <c r="B1475" s="46"/>
      <c r="C1475" s="43"/>
      <c r="D1475" s="43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</row>
    <row r="1476" spans="1:23" ht="13.2" x14ac:dyDescent="0.25">
      <c r="A1476" s="45"/>
      <c r="B1476" s="46"/>
      <c r="C1476" s="43"/>
      <c r="D1476" s="43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</row>
    <row r="1477" spans="1:23" ht="13.2" x14ac:dyDescent="0.25">
      <c r="A1477" s="45"/>
      <c r="B1477" s="46"/>
      <c r="C1477" s="43"/>
      <c r="D1477" s="43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</row>
    <row r="1478" spans="1:23" ht="13.2" x14ac:dyDescent="0.25">
      <c r="A1478" s="45"/>
      <c r="B1478" s="46"/>
      <c r="C1478" s="43"/>
      <c r="D1478" s="43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</row>
    <row r="1479" spans="1:23" ht="13.2" x14ac:dyDescent="0.25">
      <c r="A1479" s="45"/>
      <c r="B1479" s="46"/>
      <c r="C1479" s="43"/>
      <c r="D1479" s="43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</row>
    <row r="1480" spans="1:23" ht="13.2" x14ac:dyDescent="0.25">
      <c r="A1480" s="45"/>
      <c r="B1480" s="46"/>
      <c r="C1480" s="43"/>
      <c r="D1480" s="43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</row>
    <row r="1481" spans="1:23" ht="13.2" x14ac:dyDescent="0.25">
      <c r="A1481" s="45"/>
      <c r="B1481" s="46"/>
      <c r="C1481" s="43"/>
      <c r="D1481" s="43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</row>
    <row r="1482" spans="1:23" ht="13.2" x14ac:dyDescent="0.25">
      <c r="A1482" s="45"/>
      <c r="B1482" s="46"/>
      <c r="C1482" s="43"/>
      <c r="D1482" s="43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</row>
    <row r="1483" spans="1:23" ht="13.2" x14ac:dyDescent="0.25">
      <c r="A1483" s="45"/>
      <c r="B1483" s="46"/>
      <c r="C1483" s="43"/>
      <c r="D1483" s="43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</row>
    <row r="1484" spans="1:23" ht="13.2" x14ac:dyDescent="0.25">
      <c r="A1484" s="45"/>
      <c r="B1484" s="46"/>
      <c r="C1484" s="43"/>
      <c r="D1484" s="43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</row>
    <row r="1485" spans="1:23" ht="13.2" x14ac:dyDescent="0.25">
      <c r="A1485" s="45"/>
      <c r="B1485" s="46"/>
      <c r="C1485" s="43"/>
      <c r="D1485" s="43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</row>
    <row r="1486" spans="1:23" ht="13.2" x14ac:dyDescent="0.25">
      <c r="A1486" s="45"/>
      <c r="B1486" s="46"/>
      <c r="C1486" s="43"/>
      <c r="D1486" s="43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</row>
    <row r="1487" spans="1:23" ht="13.2" x14ac:dyDescent="0.25">
      <c r="A1487" s="45"/>
      <c r="B1487" s="46"/>
      <c r="C1487" s="43"/>
      <c r="D1487" s="43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</row>
    <row r="1488" spans="1:23" ht="13.2" x14ac:dyDescent="0.25">
      <c r="A1488" s="45"/>
      <c r="B1488" s="46"/>
      <c r="C1488" s="43"/>
      <c r="D1488" s="43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</row>
    <row r="1489" spans="1:23" ht="13.2" x14ac:dyDescent="0.25">
      <c r="A1489" s="45"/>
      <c r="B1489" s="46"/>
      <c r="C1489" s="43"/>
      <c r="D1489" s="43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</row>
    <row r="1490" spans="1:23" ht="13.2" x14ac:dyDescent="0.25">
      <c r="A1490" s="45"/>
      <c r="B1490" s="46"/>
      <c r="C1490" s="43"/>
      <c r="D1490" s="43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</row>
    <row r="1491" spans="1:23" ht="13.2" x14ac:dyDescent="0.25">
      <c r="A1491" s="45"/>
      <c r="B1491" s="46"/>
      <c r="C1491" s="43"/>
      <c r="D1491" s="43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</row>
    <row r="1492" spans="1:23" ht="13.2" x14ac:dyDescent="0.25">
      <c r="A1492" s="45"/>
      <c r="B1492" s="46"/>
      <c r="C1492" s="43"/>
      <c r="D1492" s="43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</row>
    <row r="1493" spans="1:23" ht="13.2" x14ac:dyDescent="0.25">
      <c r="A1493" s="45"/>
      <c r="B1493" s="46"/>
      <c r="C1493" s="43"/>
      <c r="D1493" s="43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</row>
    <row r="1494" spans="1:23" ht="13.2" x14ac:dyDescent="0.25">
      <c r="A1494" s="45"/>
      <c r="B1494" s="46"/>
      <c r="C1494" s="43"/>
      <c r="D1494" s="43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</row>
    <row r="1495" spans="1:23" ht="13.2" x14ac:dyDescent="0.25">
      <c r="A1495" s="45"/>
      <c r="B1495" s="46"/>
      <c r="C1495" s="43"/>
      <c r="D1495" s="43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</row>
    <row r="1496" spans="1:23" ht="13.2" x14ac:dyDescent="0.25">
      <c r="A1496" s="45"/>
      <c r="B1496" s="46"/>
      <c r="C1496" s="43"/>
      <c r="D1496" s="43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</row>
    <row r="1497" spans="1:23" ht="13.2" x14ac:dyDescent="0.25">
      <c r="A1497" s="45"/>
      <c r="B1497" s="46"/>
      <c r="C1497" s="43"/>
      <c r="D1497" s="43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</row>
    <row r="1498" spans="1:23" ht="13.2" x14ac:dyDescent="0.25">
      <c r="A1498" s="45"/>
      <c r="B1498" s="46"/>
      <c r="C1498" s="43"/>
      <c r="D1498" s="43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</row>
    <row r="1499" spans="1:23" ht="13.2" x14ac:dyDescent="0.25">
      <c r="A1499" s="45"/>
      <c r="B1499" s="46"/>
      <c r="C1499" s="43"/>
      <c r="D1499" s="43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</row>
    <row r="1500" spans="1:23" ht="13.2" x14ac:dyDescent="0.25">
      <c r="A1500" s="45"/>
      <c r="B1500" s="46"/>
      <c r="C1500" s="43"/>
      <c r="D1500" s="43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</row>
    <row r="1501" spans="1:23" ht="13.2" x14ac:dyDescent="0.25">
      <c r="A1501" s="45"/>
      <c r="B1501" s="46"/>
      <c r="C1501" s="43"/>
      <c r="D1501" s="43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</row>
    <row r="1502" spans="1:23" ht="13.2" x14ac:dyDescent="0.25">
      <c r="A1502" s="45"/>
      <c r="B1502" s="46"/>
      <c r="C1502" s="43"/>
      <c r="D1502" s="43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</row>
    <row r="1503" spans="1:23" ht="13.2" x14ac:dyDescent="0.25">
      <c r="A1503" s="45"/>
      <c r="B1503" s="46"/>
      <c r="C1503" s="43"/>
      <c r="D1503" s="43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</row>
    <row r="1504" spans="1:23" ht="13.2" x14ac:dyDescent="0.25">
      <c r="A1504" s="45"/>
      <c r="B1504" s="46"/>
      <c r="C1504" s="43"/>
      <c r="D1504" s="43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</row>
    <row r="1505" spans="1:23" ht="13.2" x14ac:dyDescent="0.25">
      <c r="A1505" s="45"/>
      <c r="B1505" s="46"/>
      <c r="C1505" s="43"/>
      <c r="D1505" s="43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</row>
    <row r="1506" spans="1:23" ht="13.2" x14ac:dyDescent="0.25">
      <c r="A1506" s="45"/>
      <c r="B1506" s="46"/>
      <c r="C1506" s="43"/>
      <c r="D1506" s="43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</row>
    <row r="1507" spans="1:23" ht="13.2" x14ac:dyDescent="0.25">
      <c r="A1507" s="45"/>
      <c r="B1507" s="46"/>
      <c r="C1507" s="43"/>
      <c r="D1507" s="43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</row>
    <row r="1508" spans="1:23" ht="13.2" x14ac:dyDescent="0.25">
      <c r="A1508" s="45"/>
      <c r="B1508" s="46"/>
      <c r="C1508" s="43"/>
      <c r="D1508" s="43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</row>
    <row r="1509" spans="1:23" ht="13.2" x14ac:dyDescent="0.25">
      <c r="A1509" s="45"/>
      <c r="B1509" s="46"/>
      <c r="C1509" s="43"/>
      <c r="D1509" s="43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</row>
    <row r="1510" spans="1:23" ht="13.2" x14ac:dyDescent="0.25">
      <c r="A1510" s="45"/>
      <c r="B1510" s="46"/>
      <c r="C1510" s="43"/>
      <c r="D1510" s="43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</row>
    <row r="1511" spans="1:23" ht="13.2" x14ac:dyDescent="0.25">
      <c r="A1511" s="45"/>
      <c r="B1511" s="46"/>
      <c r="C1511" s="43"/>
      <c r="D1511" s="43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</row>
    <row r="1512" spans="1:23" ht="13.2" x14ac:dyDescent="0.25">
      <c r="A1512" s="45"/>
      <c r="B1512" s="46"/>
      <c r="C1512" s="43"/>
      <c r="D1512" s="43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</row>
    <row r="1513" spans="1:23" ht="13.2" x14ac:dyDescent="0.25">
      <c r="A1513" s="45"/>
      <c r="B1513" s="46"/>
      <c r="C1513" s="43"/>
      <c r="D1513" s="43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</row>
    <row r="1514" spans="1:23" ht="13.2" x14ac:dyDescent="0.25">
      <c r="A1514" s="45"/>
      <c r="B1514" s="46"/>
      <c r="C1514" s="43"/>
      <c r="D1514" s="43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</row>
    <row r="1515" spans="1:23" ht="13.2" x14ac:dyDescent="0.25">
      <c r="A1515" s="45"/>
      <c r="B1515" s="46"/>
      <c r="C1515" s="43"/>
      <c r="D1515" s="43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</row>
    <row r="1516" spans="1:23" ht="13.2" x14ac:dyDescent="0.25">
      <c r="A1516" s="45"/>
      <c r="B1516" s="46"/>
      <c r="C1516" s="43"/>
      <c r="D1516" s="43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</row>
    <row r="1517" spans="1:23" ht="13.2" x14ac:dyDescent="0.25">
      <c r="A1517" s="45"/>
      <c r="B1517" s="46"/>
      <c r="C1517" s="43"/>
      <c r="D1517" s="43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</row>
    <row r="1518" spans="1:23" ht="13.2" x14ac:dyDescent="0.25">
      <c r="A1518" s="45"/>
      <c r="B1518" s="46"/>
      <c r="C1518" s="43"/>
      <c r="D1518" s="43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</row>
    <row r="1519" spans="1:23" ht="13.2" x14ac:dyDescent="0.25">
      <c r="A1519" s="45"/>
      <c r="B1519" s="46"/>
      <c r="C1519" s="43"/>
      <c r="D1519" s="43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</row>
    <row r="1520" spans="1:23" ht="13.2" x14ac:dyDescent="0.25">
      <c r="A1520" s="45"/>
      <c r="B1520" s="46"/>
      <c r="C1520" s="43"/>
      <c r="D1520" s="43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</row>
    <row r="1521" spans="1:23" ht="13.2" x14ac:dyDescent="0.25">
      <c r="A1521" s="45"/>
      <c r="B1521" s="46"/>
      <c r="C1521" s="43"/>
      <c r="D1521" s="43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</row>
    <row r="1522" spans="1:23" ht="13.2" x14ac:dyDescent="0.25">
      <c r="A1522" s="45"/>
      <c r="B1522" s="46"/>
      <c r="C1522" s="43"/>
      <c r="D1522" s="43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</row>
    <row r="1523" spans="1:23" ht="13.2" x14ac:dyDescent="0.25">
      <c r="A1523" s="45"/>
      <c r="B1523" s="46"/>
      <c r="C1523" s="43"/>
      <c r="D1523" s="43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</row>
    <row r="1524" spans="1:23" ht="13.2" x14ac:dyDescent="0.25">
      <c r="A1524" s="45"/>
      <c r="B1524" s="46"/>
      <c r="C1524" s="43"/>
      <c r="D1524" s="43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</row>
    <row r="1525" spans="1:23" ht="13.2" x14ac:dyDescent="0.25">
      <c r="A1525" s="45"/>
      <c r="B1525" s="46"/>
      <c r="C1525" s="43"/>
      <c r="D1525" s="43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</row>
    <row r="1526" spans="1:23" ht="13.2" x14ac:dyDescent="0.25">
      <c r="A1526" s="45"/>
      <c r="B1526" s="46"/>
      <c r="C1526" s="43"/>
      <c r="D1526" s="43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</row>
    <row r="1527" spans="1:23" ht="13.2" x14ac:dyDescent="0.25">
      <c r="A1527" s="45"/>
      <c r="B1527" s="46"/>
      <c r="C1527" s="43"/>
      <c r="D1527" s="43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</row>
    <row r="1528" spans="1:23" ht="13.2" x14ac:dyDescent="0.25">
      <c r="A1528" s="45"/>
      <c r="B1528" s="46"/>
      <c r="C1528" s="43"/>
      <c r="D1528" s="43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</row>
    <row r="1529" spans="1:23" ht="13.2" x14ac:dyDescent="0.25">
      <c r="A1529" s="45"/>
      <c r="B1529" s="46"/>
      <c r="C1529" s="43"/>
      <c r="D1529" s="43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</row>
    <row r="1530" spans="1:23" ht="13.2" x14ac:dyDescent="0.25">
      <c r="A1530" s="45"/>
      <c r="B1530" s="46"/>
      <c r="C1530" s="43"/>
      <c r="D1530" s="43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</row>
    <row r="1531" spans="1:23" ht="13.2" x14ac:dyDescent="0.25">
      <c r="A1531" s="45"/>
      <c r="B1531" s="46"/>
      <c r="C1531" s="43"/>
      <c r="D1531" s="43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</row>
    <row r="1532" spans="1:23" ht="13.2" x14ac:dyDescent="0.25">
      <c r="A1532" s="45"/>
      <c r="B1532" s="46"/>
      <c r="C1532" s="43"/>
      <c r="D1532" s="43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</row>
    <row r="1533" spans="1:23" ht="13.2" x14ac:dyDescent="0.25">
      <c r="A1533" s="45"/>
      <c r="B1533" s="46"/>
      <c r="C1533" s="43"/>
      <c r="D1533" s="43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</row>
    <row r="1534" spans="1:23" ht="13.2" x14ac:dyDescent="0.25">
      <c r="A1534" s="45"/>
      <c r="B1534" s="46"/>
      <c r="C1534" s="43"/>
      <c r="D1534" s="43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</row>
    <row r="1535" spans="1:23" ht="13.2" x14ac:dyDescent="0.25">
      <c r="A1535" s="45"/>
      <c r="B1535" s="46"/>
      <c r="C1535" s="43"/>
      <c r="D1535" s="43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</row>
    <row r="1536" spans="1:23" ht="13.2" x14ac:dyDescent="0.25">
      <c r="A1536" s="45"/>
      <c r="B1536" s="46"/>
      <c r="C1536" s="43"/>
      <c r="D1536" s="43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</row>
    <row r="1537" spans="1:23" ht="13.2" x14ac:dyDescent="0.25">
      <c r="A1537" s="45"/>
      <c r="B1537" s="46"/>
      <c r="C1537" s="43"/>
      <c r="D1537" s="43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</row>
    <row r="1538" spans="1:23" ht="13.2" x14ac:dyDescent="0.25">
      <c r="A1538" s="45"/>
      <c r="B1538" s="46"/>
      <c r="C1538" s="43"/>
      <c r="D1538" s="43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</row>
    <row r="1539" spans="1:23" ht="13.2" x14ac:dyDescent="0.25">
      <c r="A1539" s="45"/>
      <c r="B1539" s="46"/>
      <c r="C1539" s="43"/>
      <c r="D1539" s="43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</row>
    <row r="1540" spans="1:23" ht="13.2" x14ac:dyDescent="0.25">
      <c r="A1540" s="45"/>
      <c r="B1540" s="46"/>
      <c r="C1540" s="43"/>
      <c r="D1540" s="43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</row>
    <row r="1541" spans="1:23" ht="13.2" x14ac:dyDescent="0.25">
      <c r="A1541" s="45"/>
      <c r="B1541" s="46"/>
      <c r="C1541" s="43"/>
      <c r="D1541" s="43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</row>
    <row r="1542" spans="1:23" ht="13.2" x14ac:dyDescent="0.25">
      <c r="A1542" s="45"/>
      <c r="B1542" s="46"/>
      <c r="C1542" s="43"/>
      <c r="D1542" s="43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</row>
    <row r="1543" spans="1:23" ht="13.2" x14ac:dyDescent="0.25">
      <c r="A1543" s="45"/>
      <c r="B1543" s="46"/>
      <c r="C1543" s="43"/>
      <c r="D1543" s="43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</row>
    <row r="1544" spans="1:23" ht="13.2" x14ac:dyDescent="0.25">
      <c r="A1544" s="45"/>
      <c r="B1544" s="46"/>
      <c r="C1544" s="43"/>
      <c r="D1544" s="43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</row>
    <row r="1545" spans="1:23" ht="13.2" x14ac:dyDescent="0.25">
      <c r="A1545" s="45"/>
      <c r="B1545" s="46"/>
      <c r="C1545" s="43"/>
      <c r="D1545" s="43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</row>
    <row r="1546" spans="1:23" ht="13.2" x14ac:dyDescent="0.25">
      <c r="A1546" s="45"/>
      <c r="B1546" s="46"/>
      <c r="C1546" s="43"/>
      <c r="D1546" s="43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</row>
    <row r="1547" spans="1:23" ht="13.2" x14ac:dyDescent="0.25">
      <c r="A1547" s="45"/>
      <c r="B1547" s="46"/>
      <c r="C1547" s="43"/>
      <c r="D1547" s="43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</row>
    <row r="1548" spans="1:23" ht="13.2" x14ac:dyDescent="0.25">
      <c r="A1548" s="45"/>
      <c r="B1548" s="46"/>
      <c r="C1548" s="43"/>
      <c r="D1548" s="43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</row>
    <row r="1549" spans="1:23" ht="13.2" x14ac:dyDescent="0.25">
      <c r="A1549" s="45"/>
      <c r="B1549" s="46"/>
      <c r="C1549" s="43"/>
      <c r="D1549" s="43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</row>
    <row r="1550" spans="1:23" ht="13.2" x14ac:dyDescent="0.25">
      <c r="A1550" s="45"/>
      <c r="B1550" s="46"/>
      <c r="C1550" s="43"/>
      <c r="D1550" s="43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</row>
    <row r="1551" spans="1:23" ht="13.2" x14ac:dyDescent="0.25">
      <c r="A1551" s="45"/>
      <c r="B1551" s="46"/>
      <c r="C1551" s="43"/>
      <c r="D1551" s="43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</row>
    <row r="1552" spans="1:23" ht="13.2" x14ac:dyDescent="0.25">
      <c r="A1552" s="45"/>
      <c r="B1552" s="46"/>
      <c r="C1552" s="43"/>
      <c r="D1552" s="43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</row>
    <row r="1553" spans="1:23" ht="13.2" x14ac:dyDescent="0.25">
      <c r="A1553" s="45"/>
      <c r="B1553" s="46"/>
      <c r="C1553" s="43"/>
      <c r="D1553" s="43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</row>
    <row r="1554" spans="1:23" ht="13.2" x14ac:dyDescent="0.25">
      <c r="A1554" s="45"/>
      <c r="B1554" s="46"/>
      <c r="C1554" s="43"/>
      <c r="D1554" s="43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</row>
    <row r="1555" spans="1:23" ht="13.2" x14ac:dyDescent="0.25">
      <c r="A1555" s="45"/>
      <c r="B1555" s="46"/>
      <c r="C1555" s="43"/>
      <c r="D1555" s="43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</row>
    <row r="1556" spans="1:23" ht="13.2" x14ac:dyDescent="0.25">
      <c r="A1556" s="45"/>
      <c r="B1556" s="46"/>
      <c r="C1556" s="43"/>
      <c r="D1556" s="43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</row>
    <row r="1557" spans="1:23" ht="13.2" x14ac:dyDescent="0.25">
      <c r="A1557" s="45"/>
      <c r="B1557" s="46"/>
      <c r="C1557" s="43"/>
      <c r="D1557" s="43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</row>
    <row r="1558" spans="1:23" ht="13.2" x14ac:dyDescent="0.25">
      <c r="A1558" s="45"/>
      <c r="B1558" s="46"/>
      <c r="C1558" s="43"/>
      <c r="D1558" s="43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</row>
    <row r="1559" spans="1:23" ht="13.2" x14ac:dyDescent="0.25">
      <c r="A1559" s="45"/>
      <c r="B1559" s="46"/>
      <c r="C1559" s="43"/>
      <c r="D1559" s="43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</row>
    <row r="1560" spans="1:23" ht="13.2" x14ac:dyDescent="0.25">
      <c r="A1560" s="45"/>
      <c r="B1560" s="46"/>
      <c r="C1560" s="43"/>
      <c r="D1560" s="43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</row>
    <row r="1561" spans="1:23" ht="13.2" x14ac:dyDescent="0.25">
      <c r="A1561" s="45"/>
      <c r="B1561" s="46"/>
      <c r="C1561" s="43"/>
      <c r="D1561" s="43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</row>
    <row r="1562" spans="1:23" ht="13.2" x14ac:dyDescent="0.25">
      <c r="A1562" s="45"/>
      <c r="B1562" s="46"/>
      <c r="C1562" s="43"/>
      <c r="D1562" s="43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</row>
    <row r="1563" spans="1:23" ht="13.2" x14ac:dyDescent="0.25">
      <c r="A1563" s="45"/>
      <c r="B1563" s="46"/>
      <c r="C1563" s="43"/>
      <c r="D1563" s="43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</row>
    <row r="1564" spans="1:23" ht="13.2" x14ac:dyDescent="0.25">
      <c r="A1564" s="45"/>
      <c r="B1564" s="46"/>
      <c r="C1564" s="43"/>
      <c r="D1564" s="43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</row>
    <row r="1565" spans="1:23" ht="13.2" x14ac:dyDescent="0.25">
      <c r="A1565" s="45"/>
      <c r="B1565" s="46"/>
      <c r="C1565" s="43"/>
      <c r="D1565" s="43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</row>
    <row r="1566" spans="1:23" ht="13.2" x14ac:dyDescent="0.25">
      <c r="A1566" s="45"/>
      <c r="B1566" s="46"/>
      <c r="C1566" s="43"/>
      <c r="D1566" s="43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</row>
    <row r="1567" spans="1:23" ht="13.2" x14ac:dyDescent="0.25">
      <c r="A1567" s="45"/>
      <c r="B1567" s="46"/>
      <c r="C1567" s="43"/>
      <c r="D1567" s="43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</row>
    <row r="1568" spans="1:23" ht="13.2" x14ac:dyDescent="0.25">
      <c r="A1568" s="45"/>
      <c r="B1568" s="46"/>
      <c r="C1568" s="43"/>
      <c r="D1568" s="43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</row>
    <row r="1569" spans="1:23" ht="13.2" x14ac:dyDescent="0.25">
      <c r="A1569" s="45"/>
      <c r="B1569" s="46"/>
      <c r="C1569" s="43"/>
      <c r="D1569" s="43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</row>
    <row r="1570" spans="1:23" ht="13.2" x14ac:dyDescent="0.25">
      <c r="A1570" s="45"/>
      <c r="B1570" s="46"/>
      <c r="C1570" s="43"/>
      <c r="D1570" s="43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</row>
    <row r="1571" spans="1:23" ht="13.2" x14ac:dyDescent="0.25">
      <c r="A1571" s="45"/>
      <c r="B1571" s="46"/>
      <c r="C1571" s="43"/>
      <c r="D1571" s="43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</row>
    <row r="1572" spans="1:23" ht="13.2" x14ac:dyDescent="0.25">
      <c r="A1572" s="45"/>
      <c r="B1572" s="46"/>
      <c r="C1572" s="43"/>
      <c r="D1572" s="43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</row>
    <row r="1573" spans="1:23" ht="13.2" x14ac:dyDescent="0.25">
      <c r="A1573" s="45"/>
      <c r="B1573" s="46"/>
      <c r="C1573" s="43"/>
      <c r="D1573" s="43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</row>
    <row r="1574" spans="1:23" ht="13.2" x14ac:dyDescent="0.25">
      <c r="A1574" s="45"/>
      <c r="B1574" s="46"/>
      <c r="C1574" s="43"/>
      <c r="D1574" s="43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</row>
    <row r="1575" spans="1:23" ht="13.2" x14ac:dyDescent="0.25">
      <c r="A1575" s="45"/>
      <c r="B1575" s="46"/>
      <c r="C1575" s="43"/>
      <c r="D1575" s="43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</row>
    <row r="1576" spans="1:23" ht="13.2" x14ac:dyDescent="0.25">
      <c r="A1576" s="45"/>
      <c r="B1576" s="46"/>
      <c r="C1576" s="43"/>
      <c r="D1576" s="43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</row>
    <row r="1577" spans="1:23" ht="13.2" x14ac:dyDescent="0.25">
      <c r="A1577" s="45"/>
      <c r="B1577" s="46"/>
      <c r="C1577" s="43"/>
      <c r="D1577" s="43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</row>
    <row r="1578" spans="1:23" ht="13.2" x14ac:dyDescent="0.25">
      <c r="A1578" s="45"/>
      <c r="B1578" s="46"/>
      <c r="C1578" s="43"/>
      <c r="D1578" s="43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</row>
    <row r="1579" spans="1:23" ht="13.2" x14ac:dyDescent="0.25">
      <c r="A1579" s="45"/>
      <c r="B1579" s="46"/>
      <c r="C1579" s="43"/>
      <c r="D1579" s="43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</row>
    <row r="1580" spans="1:23" ht="13.2" x14ac:dyDescent="0.25">
      <c r="A1580" s="45"/>
      <c r="B1580" s="46"/>
      <c r="C1580" s="43"/>
      <c r="D1580" s="43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</row>
    <row r="1581" spans="1:23" ht="13.2" x14ac:dyDescent="0.25">
      <c r="A1581" s="45"/>
      <c r="B1581" s="46"/>
      <c r="C1581" s="43"/>
      <c r="D1581" s="43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</row>
    <row r="1582" spans="1:23" ht="13.2" x14ac:dyDescent="0.25">
      <c r="A1582" s="45"/>
      <c r="B1582" s="46"/>
      <c r="C1582" s="43"/>
      <c r="D1582" s="43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</row>
    <row r="1583" spans="1:23" ht="13.2" x14ac:dyDescent="0.25">
      <c r="A1583" s="45"/>
      <c r="B1583" s="46"/>
      <c r="C1583" s="43"/>
      <c r="D1583" s="43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</row>
    <row r="1584" spans="1:23" ht="13.2" x14ac:dyDescent="0.25">
      <c r="A1584" s="45"/>
      <c r="B1584" s="46"/>
      <c r="C1584" s="43"/>
      <c r="D1584" s="43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</row>
    <row r="1585" spans="1:23" ht="13.2" x14ac:dyDescent="0.25">
      <c r="A1585" s="45"/>
      <c r="B1585" s="46"/>
      <c r="C1585" s="43"/>
      <c r="D1585" s="43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</row>
    <row r="1586" spans="1:23" ht="13.2" x14ac:dyDescent="0.25">
      <c r="A1586" s="45"/>
      <c r="B1586" s="46"/>
      <c r="C1586" s="43"/>
      <c r="D1586" s="43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</row>
    <row r="1587" spans="1:23" ht="13.2" x14ac:dyDescent="0.25">
      <c r="A1587" s="45"/>
      <c r="B1587" s="46"/>
      <c r="C1587" s="43"/>
      <c r="D1587" s="43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</row>
    <row r="1588" spans="1:23" ht="13.2" x14ac:dyDescent="0.25">
      <c r="A1588" s="45"/>
      <c r="B1588" s="46"/>
      <c r="C1588" s="43"/>
      <c r="D1588" s="43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</row>
    <row r="1589" spans="1:23" ht="13.2" x14ac:dyDescent="0.25">
      <c r="A1589" s="45"/>
      <c r="B1589" s="46"/>
      <c r="C1589" s="43"/>
      <c r="D1589" s="43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</row>
    <row r="1590" spans="1:23" ht="13.2" x14ac:dyDescent="0.25">
      <c r="A1590" s="45"/>
      <c r="B1590" s="46"/>
      <c r="C1590" s="43"/>
      <c r="D1590" s="43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</row>
    <row r="1591" spans="1:23" ht="13.2" x14ac:dyDescent="0.25">
      <c r="A1591" s="45"/>
      <c r="B1591" s="46"/>
      <c r="C1591" s="43"/>
      <c r="D1591" s="43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</row>
    <row r="1592" spans="1:23" ht="13.2" x14ac:dyDescent="0.25">
      <c r="A1592" s="45"/>
      <c r="B1592" s="46"/>
      <c r="C1592" s="43"/>
      <c r="D1592" s="43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</row>
    <row r="1593" spans="1:23" ht="13.2" x14ac:dyDescent="0.25">
      <c r="A1593" s="45"/>
      <c r="B1593" s="46"/>
      <c r="C1593" s="43"/>
      <c r="D1593" s="43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</row>
    <row r="1594" spans="1:23" ht="13.2" x14ac:dyDescent="0.25">
      <c r="A1594" s="45"/>
      <c r="B1594" s="46"/>
      <c r="C1594" s="43"/>
      <c r="D1594" s="43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</row>
    <row r="1595" spans="1:23" ht="13.2" x14ac:dyDescent="0.25">
      <c r="A1595" s="45"/>
      <c r="B1595" s="46"/>
      <c r="C1595" s="43"/>
      <c r="D1595" s="43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</row>
    <row r="1596" spans="1:23" ht="13.2" x14ac:dyDescent="0.25">
      <c r="A1596" s="45"/>
      <c r="B1596" s="46"/>
      <c r="C1596" s="43"/>
      <c r="D1596" s="43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</row>
    <row r="1597" spans="1:23" ht="13.2" x14ac:dyDescent="0.25">
      <c r="A1597" s="45"/>
      <c r="B1597" s="46"/>
      <c r="C1597" s="43"/>
      <c r="D1597" s="43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</row>
    <row r="1598" spans="1:23" ht="13.2" x14ac:dyDescent="0.25">
      <c r="A1598" s="45"/>
      <c r="B1598" s="46"/>
      <c r="C1598" s="43"/>
      <c r="D1598" s="43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</row>
    <row r="1599" spans="1:23" ht="13.2" x14ac:dyDescent="0.25">
      <c r="A1599" s="45"/>
      <c r="B1599" s="46"/>
      <c r="C1599" s="43"/>
      <c r="D1599" s="43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</row>
    <row r="1600" spans="1:23" ht="13.2" x14ac:dyDescent="0.25">
      <c r="A1600" s="45"/>
      <c r="B1600" s="46"/>
      <c r="C1600" s="43"/>
      <c r="D1600" s="43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</row>
    <row r="1601" spans="1:23" ht="13.2" x14ac:dyDescent="0.25">
      <c r="A1601" s="45"/>
      <c r="B1601" s="46"/>
      <c r="C1601" s="43"/>
      <c r="D1601" s="43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</row>
    <row r="1602" spans="1:23" ht="13.2" x14ac:dyDescent="0.25">
      <c r="A1602" s="45"/>
      <c r="B1602" s="46"/>
      <c r="C1602" s="43"/>
      <c r="D1602" s="43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</row>
    <row r="1603" spans="1:23" ht="13.2" x14ac:dyDescent="0.25">
      <c r="A1603" s="45"/>
      <c r="B1603" s="46"/>
      <c r="C1603" s="43"/>
      <c r="D1603" s="43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</row>
    <row r="1604" spans="1:23" ht="13.2" x14ac:dyDescent="0.25">
      <c r="A1604" s="45"/>
      <c r="B1604" s="46"/>
      <c r="C1604" s="43"/>
      <c r="D1604" s="43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</row>
    <row r="1605" spans="1:23" ht="13.2" x14ac:dyDescent="0.25">
      <c r="A1605" s="45"/>
      <c r="B1605" s="46"/>
      <c r="C1605" s="43"/>
      <c r="D1605" s="43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</row>
    <row r="1606" spans="1:23" ht="13.2" x14ac:dyDescent="0.25">
      <c r="A1606" s="45"/>
      <c r="B1606" s="46"/>
      <c r="C1606" s="43"/>
      <c r="D1606" s="43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</row>
    <row r="1607" spans="1:23" ht="13.2" x14ac:dyDescent="0.25">
      <c r="A1607" s="45"/>
      <c r="B1607" s="46"/>
      <c r="C1607" s="43"/>
      <c r="D1607" s="43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</row>
    <row r="1608" spans="1:23" ht="13.2" x14ac:dyDescent="0.25">
      <c r="A1608" s="45"/>
      <c r="B1608" s="46"/>
      <c r="C1608" s="43"/>
      <c r="D1608" s="43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</row>
    <row r="1609" spans="1:23" ht="13.2" x14ac:dyDescent="0.25">
      <c r="A1609" s="45"/>
      <c r="B1609" s="46"/>
      <c r="C1609" s="43"/>
      <c r="D1609" s="43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</row>
    <row r="1610" spans="1:23" ht="13.2" x14ac:dyDescent="0.25">
      <c r="A1610" s="45"/>
      <c r="B1610" s="46"/>
      <c r="C1610" s="43"/>
      <c r="D1610" s="43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</row>
    <row r="1611" spans="1:23" ht="13.2" x14ac:dyDescent="0.25">
      <c r="A1611" s="45"/>
      <c r="B1611" s="46"/>
      <c r="C1611" s="43"/>
      <c r="D1611" s="43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</row>
    <row r="1612" spans="1:23" ht="13.2" x14ac:dyDescent="0.25">
      <c r="A1612" s="45"/>
      <c r="B1612" s="46"/>
      <c r="C1612" s="43"/>
      <c r="D1612" s="43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</row>
    <row r="1613" spans="1:23" ht="13.2" x14ac:dyDescent="0.25">
      <c r="A1613" s="45"/>
      <c r="B1613" s="46"/>
      <c r="C1613" s="43"/>
      <c r="D1613" s="43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</row>
    <row r="1614" spans="1:23" ht="13.2" x14ac:dyDescent="0.25">
      <c r="A1614" s="45"/>
      <c r="B1614" s="46"/>
      <c r="C1614" s="43"/>
      <c r="D1614" s="43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</row>
    <row r="1615" spans="1:23" ht="13.2" x14ac:dyDescent="0.25">
      <c r="A1615" s="45"/>
      <c r="B1615" s="46"/>
      <c r="C1615" s="43"/>
      <c r="D1615" s="43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</row>
    <row r="1616" spans="1:23" ht="13.2" x14ac:dyDescent="0.25">
      <c r="A1616" s="45"/>
      <c r="B1616" s="46"/>
      <c r="C1616" s="43"/>
      <c r="D1616" s="43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</row>
    <row r="1617" spans="1:23" ht="13.2" x14ac:dyDescent="0.25">
      <c r="A1617" s="45"/>
      <c r="B1617" s="46"/>
      <c r="C1617" s="43"/>
      <c r="D1617" s="43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</row>
    <row r="1618" spans="1:23" ht="13.2" x14ac:dyDescent="0.25">
      <c r="A1618" s="45"/>
      <c r="B1618" s="46"/>
      <c r="C1618" s="43"/>
      <c r="D1618" s="43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</row>
    <row r="1619" spans="1:23" ht="13.2" x14ac:dyDescent="0.25">
      <c r="A1619" s="45"/>
      <c r="B1619" s="46"/>
      <c r="C1619" s="43"/>
      <c r="D1619" s="43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</row>
    <row r="1620" spans="1:23" ht="13.2" x14ac:dyDescent="0.25">
      <c r="A1620" s="45"/>
      <c r="B1620" s="46"/>
      <c r="C1620" s="43"/>
      <c r="D1620" s="43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</row>
    <row r="1621" spans="1:23" ht="13.2" x14ac:dyDescent="0.25">
      <c r="A1621" s="45"/>
      <c r="B1621" s="46"/>
      <c r="C1621" s="43"/>
      <c r="D1621" s="43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</row>
    <row r="1622" spans="1:23" ht="13.2" x14ac:dyDescent="0.25">
      <c r="A1622" s="45"/>
      <c r="B1622" s="46"/>
      <c r="C1622" s="43"/>
      <c r="D1622" s="43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</row>
    <row r="1623" spans="1:23" ht="13.2" x14ac:dyDescent="0.25">
      <c r="A1623" s="45"/>
      <c r="B1623" s="46"/>
      <c r="C1623" s="43"/>
      <c r="D1623" s="43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</row>
    <row r="1624" spans="1:23" ht="13.2" x14ac:dyDescent="0.25">
      <c r="A1624" s="45"/>
      <c r="B1624" s="46"/>
      <c r="C1624" s="43"/>
      <c r="D1624" s="43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</row>
    <row r="1625" spans="1:23" ht="13.2" x14ac:dyDescent="0.25">
      <c r="A1625" s="45"/>
      <c r="B1625" s="46"/>
      <c r="C1625" s="43"/>
      <c r="D1625" s="43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</row>
    <row r="1626" spans="1:23" ht="13.2" x14ac:dyDescent="0.25">
      <c r="A1626" s="45"/>
      <c r="B1626" s="46"/>
      <c r="C1626" s="43"/>
      <c r="D1626" s="43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</row>
    <row r="1627" spans="1:23" ht="13.2" x14ac:dyDescent="0.25">
      <c r="A1627" s="45"/>
      <c r="B1627" s="46"/>
      <c r="C1627" s="43"/>
      <c r="D1627" s="43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</row>
    <row r="1628" spans="1:23" ht="13.2" x14ac:dyDescent="0.25">
      <c r="A1628" s="45"/>
      <c r="B1628" s="46"/>
      <c r="C1628" s="43"/>
      <c r="D1628" s="43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</row>
    <row r="1629" spans="1:23" ht="13.2" x14ac:dyDescent="0.25">
      <c r="A1629" s="45"/>
      <c r="B1629" s="46"/>
      <c r="C1629" s="43"/>
      <c r="D1629" s="43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</row>
    <row r="1630" spans="1:23" ht="13.2" x14ac:dyDescent="0.25">
      <c r="A1630" s="45"/>
      <c r="B1630" s="46"/>
      <c r="C1630" s="43"/>
      <c r="D1630" s="43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</row>
    <row r="1631" spans="1:23" ht="13.2" x14ac:dyDescent="0.25">
      <c r="A1631" s="45"/>
      <c r="B1631" s="46"/>
      <c r="C1631" s="43"/>
      <c r="D1631" s="43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</row>
    <row r="1632" spans="1:23" ht="13.2" x14ac:dyDescent="0.25">
      <c r="A1632" s="45"/>
      <c r="B1632" s="46"/>
      <c r="C1632" s="43"/>
      <c r="D1632" s="43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</row>
    <row r="1633" spans="1:23" ht="13.2" x14ac:dyDescent="0.25">
      <c r="A1633" s="45"/>
      <c r="B1633" s="46"/>
      <c r="C1633" s="43"/>
      <c r="D1633" s="43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</row>
    <row r="1634" spans="1:23" ht="13.2" x14ac:dyDescent="0.25">
      <c r="A1634" s="45"/>
      <c r="B1634" s="46"/>
      <c r="C1634" s="43"/>
      <c r="D1634" s="43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</row>
    <row r="1635" spans="1:23" ht="13.2" x14ac:dyDescent="0.25">
      <c r="A1635" s="45"/>
      <c r="B1635" s="46"/>
      <c r="C1635" s="43"/>
      <c r="D1635" s="43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</row>
    <row r="1636" spans="1:23" ht="13.2" x14ac:dyDescent="0.25">
      <c r="A1636" s="45"/>
      <c r="B1636" s="46"/>
      <c r="C1636" s="43"/>
      <c r="D1636" s="43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</row>
    <row r="1637" spans="1:23" ht="13.2" x14ac:dyDescent="0.25">
      <c r="A1637" s="45"/>
      <c r="B1637" s="46"/>
      <c r="C1637" s="43"/>
      <c r="D1637" s="43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</row>
    <row r="1638" spans="1:23" ht="13.2" x14ac:dyDescent="0.25">
      <c r="A1638" s="45"/>
      <c r="B1638" s="46"/>
      <c r="C1638" s="43"/>
      <c r="D1638" s="43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</row>
    <row r="1639" spans="1:23" ht="13.2" x14ac:dyDescent="0.25">
      <c r="A1639" s="45"/>
      <c r="B1639" s="46"/>
      <c r="C1639" s="43"/>
      <c r="D1639" s="43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</row>
    <row r="1640" spans="1:23" ht="13.2" x14ac:dyDescent="0.25">
      <c r="A1640" s="45"/>
      <c r="B1640" s="46"/>
      <c r="C1640" s="43"/>
      <c r="D1640" s="43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</row>
    <row r="1641" spans="1:23" ht="13.2" x14ac:dyDescent="0.25">
      <c r="A1641" s="45"/>
      <c r="B1641" s="46"/>
      <c r="C1641" s="43"/>
      <c r="D1641" s="43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</row>
    <row r="1642" spans="1:23" ht="13.2" x14ac:dyDescent="0.25">
      <c r="A1642" s="45"/>
      <c r="B1642" s="46"/>
      <c r="C1642" s="43"/>
      <c r="D1642" s="43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</row>
    <row r="1643" spans="1:23" ht="13.2" x14ac:dyDescent="0.25">
      <c r="A1643" s="45"/>
      <c r="B1643" s="46"/>
      <c r="C1643" s="43"/>
      <c r="D1643" s="43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</row>
    <row r="1644" spans="1:23" ht="13.2" x14ac:dyDescent="0.25">
      <c r="A1644" s="45"/>
      <c r="B1644" s="46"/>
      <c r="C1644" s="43"/>
      <c r="D1644" s="43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</row>
    <row r="1645" spans="1:23" ht="13.2" x14ac:dyDescent="0.25">
      <c r="A1645" s="45"/>
      <c r="B1645" s="46"/>
      <c r="C1645" s="43"/>
      <c r="D1645" s="43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</row>
    <row r="1646" spans="1:23" ht="13.2" x14ac:dyDescent="0.25">
      <c r="A1646" s="45"/>
      <c r="B1646" s="46"/>
      <c r="C1646" s="43"/>
      <c r="D1646" s="43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</row>
    <row r="1647" spans="1:23" ht="13.2" x14ac:dyDescent="0.25">
      <c r="A1647" s="45"/>
      <c r="B1647" s="46"/>
      <c r="C1647" s="43"/>
      <c r="D1647" s="43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</row>
    <row r="1648" spans="1:23" ht="13.2" x14ac:dyDescent="0.25">
      <c r="A1648" s="45"/>
      <c r="B1648" s="46"/>
      <c r="C1648" s="43"/>
      <c r="D1648" s="43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</row>
    <row r="1649" spans="1:23" ht="13.2" x14ac:dyDescent="0.25">
      <c r="A1649" s="45"/>
      <c r="B1649" s="46"/>
      <c r="C1649" s="43"/>
      <c r="D1649" s="43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</row>
    <row r="1650" spans="1:23" ht="13.2" x14ac:dyDescent="0.25">
      <c r="A1650" s="45"/>
      <c r="B1650" s="46"/>
      <c r="C1650" s="43"/>
      <c r="D1650" s="43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</row>
    <row r="1651" spans="1:23" ht="13.2" x14ac:dyDescent="0.25">
      <c r="A1651" s="45"/>
      <c r="B1651" s="46"/>
      <c r="C1651" s="43"/>
      <c r="D1651" s="43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</row>
    <row r="1652" spans="1:23" ht="13.2" x14ac:dyDescent="0.25">
      <c r="A1652" s="45"/>
      <c r="B1652" s="46"/>
      <c r="C1652" s="43"/>
      <c r="D1652" s="43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</row>
    <row r="1653" spans="1:23" ht="13.2" x14ac:dyDescent="0.25">
      <c r="A1653" s="45"/>
      <c r="B1653" s="46"/>
      <c r="C1653" s="43"/>
      <c r="D1653" s="43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</row>
    <row r="1654" spans="1:23" ht="13.2" x14ac:dyDescent="0.25">
      <c r="A1654" s="45"/>
      <c r="B1654" s="46"/>
      <c r="C1654" s="43"/>
      <c r="D1654" s="43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</row>
    <row r="1655" spans="1:23" ht="13.2" x14ac:dyDescent="0.25">
      <c r="A1655" s="45"/>
      <c r="B1655" s="46"/>
      <c r="C1655" s="43"/>
      <c r="D1655" s="43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</row>
    <row r="1656" spans="1:23" ht="13.2" x14ac:dyDescent="0.25">
      <c r="A1656" s="45"/>
      <c r="B1656" s="46"/>
      <c r="C1656" s="43"/>
      <c r="D1656" s="43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</row>
    <row r="1657" spans="1:23" ht="13.2" x14ac:dyDescent="0.25">
      <c r="A1657" s="45"/>
      <c r="B1657" s="46"/>
      <c r="C1657" s="43"/>
      <c r="D1657" s="43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</row>
    <row r="1658" spans="1:23" ht="13.2" x14ac:dyDescent="0.25">
      <c r="A1658" s="45"/>
      <c r="B1658" s="46"/>
      <c r="C1658" s="43"/>
      <c r="D1658" s="43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</row>
    <row r="1659" spans="1:23" ht="13.2" x14ac:dyDescent="0.25">
      <c r="A1659" s="45"/>
      <c r="B1659" s="46"/>
      <c r="C1659" s="43"/>
      <c r="D1659" s="43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</row>
    <row r="1660" spans="1:23" ht="13.2" x14ac:dyDescent="0.25">
      <c r="A1660" s="45"/>
      <c r="B1660" s="46"/>
      <c r="C1660" s="43"/>
      <c r="D1660" s="43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</row>
    <row r="1661" spans="1:23" ht="13.2" x14ac:dyDescent="0.25">
      <c r="A1661" s="45"/>
      <c r="B1661" s="46"/>
      <c r="C1661" s="43"/>
      <c r="D1661" s="43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</row>
    <row r="1662" spans="1:23" ht="13.2" x14ac:dyDescent="0.25">
      <c r="A1662" s="45"/>
      <c r="B1662" s="46"/>
      <c r="C1662" s="43"/>
      <c r="D1662" s="43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</row>
    <row r="1663" spans="1:23" ht="13.2" x14ac:dyDescent="0.25">
      <c r="A1663" s="45"/>
      <c r="B1663" s="46"/>
      <c r="C1663" s="43"/>
      <c r="D1663" s="43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</row>
    <row r="1664" spans="1:23" ht="13.2" x14ac:dyDescent="0.25">
      <c r="A1664" s="45"/>
      <c r="B1664" s="46"/>
      <c r="C1664" s="43"/>
      <c r="D1664" s="43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</row>
    <row r="1665" spans="1:23" ht="13.2" x14ac:dyDescent="0.25">
      <c r="A1665" s="45"/>
      <c r="B1665" s="46"/>
      <c r="C1665" s="43"/>
      <c r="D1665" s="43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</row>
    <row r="1666" spans="1:23" ht="13.2" x14ac:dyDescent="0.25">
      <c r="A1666" s="45"/>
      <c r="B1666" s="46"/>
      <c r="C1666" s="43"/>
      <c r="D1666" s="43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</row>
    <row r="1667" spans="1:23" ht="13.2" x14ac:dyDescent="0.25">
      <c r="A1667" s="45"/>
      <c r="B1667" s="46"/>
      <c r="C1667" s="43"/>
      <c r="D1667" s="43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</row>
    <row r="1668" spans="1:23" ht="13.2" x14ac:dyDescent="0.25">
      <c r="A1668" s="45"/>
      <c r="B1668" s="46"/>
      <c r="C1668" s="43"/>
      <c r="D1668" s="43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</row>
    <row r="1669" spans="1:23" ht="13.2" x14ac:dyDescent="0.25">
      <c r="A1669" s="45"/>
      <c r="B1669" s="46"/>
      <c r="C1669" s="43"/>
      <c r="D1669" s="43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</row>
    <row r="1670" spans="1:23" ht="13.2" x14ac:dyDescent="0.25">
      <c r="A1670" s="45"/>
      <c r="B1670" s="46"/>
      <c r="C1670" s="43"/>
      <c r="D1670" s="43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</row>
    <row r="1671" spans="1:23" ht="13.2" x14ac:dyDescent="0.25">
      <c r="A1671" s="45"/>
      <c r="B1671" s="46"/>
      <c r="C1671" s="43"/>
      <c r="D1671" s="43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</row>
    <row r="1672" spans="1:23" ht="13.2" x14ac:dyDescent="0.25">
      <c r="A1672" s="45"/>
      <c r="B1672" s="46"/>
      <c r="C1672" s="43"/>
      <c r="D1672" s="43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</row>
    <row r="1673" spans="1:23" ht="13.2" x14ac:dyDescent="0.25">
      <c r="A1673" s="45"/>
      <c r="B1673" s="46"/>
      <c r="C1673" s="43"/>
      <c r="D1673" s="43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</row>
    <row r="1674" spans="1:23" ht="13.2" x14ac:dyDescent="0.25">
      <c r="A1674" s="45"/>
      <c r="B1674" s="46"/>
      <c r="C1674" s="43"/>
      <c r="D1674" s="43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</row>
    <row r="1675" spans="1:23" ht="13.2" x14ac:dyDescent="0.25">
      <c r="A1675" s="45"/>
      <c r="B1675" s="46"/>
      <c r="C1675" s="43"/>
      <c r="D1675" s="43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</row>
    <row r="1676" spans="1:23" ht="13.2" x14ac:dyDescent="0.25">
      <c r="A1676" s="45"/>
      <c r="B1676" s="46"/>
      <c r="C1676" s="43"/>
      <c r="D1676" s="43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</row>
    <row r="1677" spans="1:23" ht="13.2" x14ac:dyDescent="0.25">
      <c r="A1677" s="45"/>
      <c r="B1677" s="46"/>
      <c r="C1677" s="43"/>
      <c r="D1677" s="43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</row>
    <row r="1678" spans="1:23" ht="13.2" x14ac:dyDescent="0.25">
      <c r="A1678" s="45"/>
      <c r="B1678" s="46"/>
      <c r="C1678" s="43"/>
      <c r="D1678" s="43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</row>
    <row r="1679" spans="1:23" ht="13.2" x14ac:dyDescent="0.25">
      <c r="A1679" s="45"/>
      <c r="B1679" s="46"/>
      <c r="C1679" s="43"/>
      <c r="D1679" s="43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</row>
    <row r="1680" spans="1:23" ht="13.2" x14ac:dyDescent="0.25">
      <c r="A1680" s="45"/>
      <c r="B1680" s="46"/>
      <c r="C1680" s="43"/>
      <c r="D1680" s="43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</row>
    <row r="1681" spans="1:23" ht="13.2" x14ac:dyDescent="0.25">
      <c r="A1681" s="45"/>
      <c r="B1681" s="46"/>
      <c r="C1681" s="43"/>
      <c r="D1681" s="43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</row>
    <row r="1682" spans="1:23" ht="13.2" x14ac:dyDescent="0.25">
      <c r="A1682" s="45"/>
      <c r="B1682" s="46"/>
      <c r="C1682" s="43"/>
      <c r="D1682" s="43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</row>
    <row r="1683" spans="1:23" ht="13.2" x14ac:dyDescent="0.25">
      <c r="A1683" s="45"/>
      <c r="B1683" s="46"/>
      <c r="C1683" s="43"/>
      <c r="D1683" s="43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</row>
    <row r="1684" spans="1:23" ht="13.2" x14ac:dyDescent="0.25">
      <c r="A1684" s="45"/>
      <c r="B1684" s="46"/>
      <c r="C1684" s="43"/>
      <c r="D1684" s="43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</row>
    <row r="1685" spans="1:23" ht="13.2" x14ac:dyDescent="0.25">
      <c r="A1685" s="45"/>
      <c r="B1685" s="46"/>
      <c r="C1685" s="43"/>
      <c r="D1685" s="43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</row>
    <row r="1686" spans="1:23" ht="13.2" x14ac:dyDescent="0.25">
      <c r="A1686" s="45"/>
      <c r="B1686" s="46"/>
      <c r="C1686" s="43"/>
      <c r="D1686" s="43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</row>
    <row r="1687" spans="1:23" ht="13.2" x14ac:dyDescent="0.25">
      <c r="A1687" s="45"/>
      <c r="B1687" s="46"/>
      <c r="C1687" s="43"/>
      <c r="D1687" s="43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</row>
    <row r="1688" spans="1:23" ht="13.2" x14ac:dyDescent="0.25">
      <c r="A1688" s="45"/>
      <c r="B1688" s="46"/>
      <c r="C1688" s="43"/>
      <c r="D1688" s="43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</row>
    <row r="1689" spans="1:23" ht="13.2" x14ac:dyDescent="0.25">
      <c r="A1689" s="45"/>
      <c r="B1689" s="46"/>
      <c r="C1689" s="43"/>
      <c r="D1689" s="43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</row>
    <row r="1690" spans="1:23" ht="13.2" x14ac:dyDescent="0.25">
      <c r="A1690" s="45"/>
      <c r="B1690" s="46"/>
      <c r="C1690" s="43"/>
      <c r="D1690" s="43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</row>
    <row r="1691" spans="1:23" ht="13.2" x14ac:dyDescent="0.25">
      <c r="A1691" s="45"/>
      <c r="B1691" s="46"/>
      <c r="C1691" s="43"/>
      <c r="D1691" s="43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</row>
    <row r="1692" spans="1:23" ht="13.2" x14ac:dyDescent="0.25">
      <c r="A1692" s="45"/>
      <c r="B1692" s="46"/>
      <c r="C1692" s="43"/>
      <c r="D1692" s="43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</row>
    <row r="1693" spans="1:23" ht="13.2" x14ac:dyDescent="0.25">
      <c r="A1693" s="45"/>
      <c r="B1693" s="46"/>
      <c r="C1693" s="43"/>
      <c r="D1693" s="43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</row>
    <row r="1694" spans="1:23" ht="13.2" x14ac:dyDescent="0.25">
      <c r="A1694" s="45"/>
      <c r="B1694" s="46"/>
      <c r="C1694" s="43"/>
      <c r="D1694" s="43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</row>
    <row r="1695" spans="1:23" ht="13.2" x14ac:dyDescent="0.25">
      <c r="A1695" s="45"/>
      <c r="B1695" s="46"/>
      <c r="C1695" s="43"/>
      <c r="D1695" s="43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</row>
    <row r="1696" spans="1:23" ht="13.2" x14ac:dyDescent="0.25">
      <c r="A1696" s="45"/>
      <c r="B1696" s="46"/>
      <c r="C1696" s="43"/>
      <c r="D1696" s="43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</row>
    <row r="1697" spans="1:23" ht="13.2" x14ac:dyDescent="0.25">
      <c r="A1697" s="45"/>
      <c r="B1697" s="46"/>
      <c r="C1697" s="43"/>
      <c r="D1697" s="43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</row>
    <row r="1698" spans="1:23" ht="13.2" x14ac:dyDescent="0.25">
      <c r="A1698" s="45"/>
      <c r="B1698" s="46"/>
      <c r="C1698" s="43"/>
      <c r="D1698" s="43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</row>
    <row r="1699" spans="1:23" ht="13.2" x14ac:dyDescent="0.25">
      <c r="A1699" s="45"/>
      <c r="B1699" s="46"/>
      <c r="C1699" s="43"/>
      <c r="D1699" s="43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</row>
    <row r="1700" spans="1:23" ht="13.2" x14ac:dyDescent="0.25">
      <c r="A1700" s="45"/>
      <c r="B1700" s="46"/>
      <c r="C1700" s="43"/>
      <c r="D1700" s="43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</row>
    <row r="1701" spans="1:23" ht="13.2" x14ac:dyDescent="0.25">
      <c r="A1701" s="45"/>
      <c r="B1701" s="46"/>
      <c r="C1701" s="43"/>
      <c r="D1701" s="43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</row>
    <row r="1702" spans="1:23" ht="13.2" x14ac:dyDescent="0.25">
      <c r="A1702" s="45"/>
      <c r="B1702" s="46"/>
      <c r="C1702" s="43"/>
      <c r="D1702" s="43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</row>
    <row r="1703" spans="1:23" ht="13.2" x14ac:dyDescent="0.25">
      <c r="A1703" s="45"/>
      <c r="B1703" s="46"/>
      <c r="C1703" s="43"/>
      <c r="D1703" s="43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</row>
    <row r="1704" spans="1:23" ht="13.2" x14ac:dyDescent="0.25">
      <c r="A1704" s="45"/>
      <c r="B1704" s="46"/>
      <c r="C1704" s="43"/>
      <c r="D1704" s="43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</row>
    <row r="1705" spans="1:23" ht="13.2" x14ac:dyDescent="0.25">
      <c r="A1705" s="45"/>
      <c r="B1705" s="46"/>
      <c r="C1705" s="43"/>
      <c r="D1705" s="43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</row>
    <row r="1706" spans="1:23" ht="13.2" x14ac:dyDescent="0.25">
      <c r="A1706" s="45"/>
      <c r="B1706" s="46"/>
      <c r="C1706" s="43"/>
      <c r="D1706" s="43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</row>
    <row r="1707" spans="1:23" ht="13.2" x14ac:dyDescent="0.25">
      <c r="A1707" s="45"/>
      <c r="B1707" s="46"/>
      <c r="C1707" s="43"/>
      <c r="D1707" s="43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</row>
    <row r="1708" spans="1:23" ht="13.2" x14ac:dyDescent="0.25">
      <c r="A1708" s="45"/>
      <c r="B1708" s="46"/>
      <c r="C1708" s="43"/>
      <c r="D1708" s="43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</row>
    <row r="1709" spans="1:23" ht="13.2" x14ac:dyDescent="0.25">
      <c r="A1709" s="45"/>
      <c r="B1709" s="46"/>
      <c r="C1709" s="43"/>
      <c r="D1709" s="43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</row>
    <row r="1710" spans="1:23" ht="13.2" x14ac:dyDescent="0.25">
      <c r="A1710" s="45"/>
      <c r="B1710" s="46"/>
      <c r="C1710" s="43"/>
      <c r="D1710" s="43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</row>
    <row r="1711" spans="1:23" ht="13.2" x14ac:dyDescent="0.25">
      <c r="A1711" s="45"/>
      <c r="B1711" s="46"/>
      <c r="C1711" s="43"/>
      <c r="D1711" s="43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</row>
    <row r="1712" spans="1:23" ht="13.2" x14ac:dyDescent="0.25">
      <c r="A1712" s="45"/>
      <c r="B1712" s="46"/>
      <c r="C1712" s="43"/>
      <c r="D1712" s="43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</row>
    <row r="1713" spans="1:23" ht="13.2" x14ac:dyDescent="0.25">
      <c r="A1713" s="45"/>
      <c r="B1713" s="46"/>
      <c r="C1713" s="43"/>
      <c r="D1713" s="43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</row>
    <row r="1714" spans="1:23" ht="13.2" x14ac:dyDescent="0.25">
      <c r="A1714" s="45"/>
      <c r="B1714" s="46"/>
      <c r="C1714" s="43"/>
      <c r="D1714" s="43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</row>
    <row r="1715" spans="1:23" ht="13.2" x14ac:dyDescent="0.25">
      <c r="A1715" s="45"/>
      <c r="B1715" s="46"/>
      <c r="C1715" s="43"/>
      <c r="D1715" s="43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</row>
    <row r="1716" spans="1:23" ht="13.2" x14ac:dyDescent="0.25">
      <c r="A1716" s="45"/>
      <c r="B1716" s="46"/>
      <c r="C1716" s="43"/>
      <c r="D1716" s="43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</row>
    <row r="1717" spans="1:23" ht="13.2" x14ac:dyDescent="0.25">
      <c r="A1717" s="45"/>
      <c r="B1717" s="46"/>
      <c r="C1717" s="43"/>
      <c r="D1717" s="43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</row>
    <row r="1718" spans="1:23" ht="13.2" x14ac:dyDescent="0.25">
      <c r="A1718" s="45"/>
      <c r="B1718" s="46"/>
      <c r="C1718" s="43"/>
      <c r="D1718" s="43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</row>
    <row r="1719" spans="1:23" ht="13.2" x14ac:dyDescent="0.25">
      <c r="A1719" s="45"/>
      <c r="B1719" s="46"/>
      <c r="C1719" s="43"/>
      <c r="D1719" s="43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</row>
    <row r="1720" spans="1:23" ht="13.2" x14ac:dyDescent="0.25">
      <c r="A1720" s="45"/>
      <c r="B1720" s="46"/>
      <c r="C1720" s="43"/>
      <c r="D1720" s="43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</row>
    <row r="1721" spans="1:23" ht="13.2" x14ac:dyDescent="0.25">
      <c r="A1721" s="45"/>
      <c r="B1721" s="46"/>
      <c r="C1721" s="43"/>
      <c r="D1721" s="43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</row>
    <row r="1722" spans="1:23" ht="13.2" x14ac:dyDescent="0.25">
      <c r="A1722" s="45"/>
      <c r="B1722" s="46"/>
      <c r="C1722" s="43"/>
      <c r="D1722" s="43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</row>
    <row r="1723" spans="1:23" ht="13.2" x14ac:dyDescent="0.25">
      <c r="A1723" s="45"/>
      <c r="B1723" s="46"/>
      <c r="C1723" s="43"/>
      <c r="D1723" s="43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</row>
    <row r="1724" spans="1:23" ht="13.2" x14ac:dyDescent="0.25">
      <c r="A1724" s="45"/>
      <c r="B1724" s="46"/>
      <c r="C1724" s="43"/>
      <c r="D1724" s="43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</row>
    <row r="1725" spans="1:23" ht="13.2" x14ac:dyDescent="0.25">
      <c r="A1725" s="45"/>
      <c r="B1725" s="46"/>
      <c r="C1725" s="43"/>
      <c r="D1725" s="43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</row>
    <row r="1726" spans="1:23" ht="13.2" x14ac:dyDescent="0.25">
      <c r="A1726" s="45"/>
      <c r="B1726" s="46"/>
      <c r="C1726" s="43"/>
      <c r="D1726" s="43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</row>
    <row r="1727" spans="1:23" ht="13.2" x14ac:dyDescent="0.25">
      <c r="A1727" s="45"/>
      <c r="B1727" s="46"/>
      <c r="C1727" s="43"/>
      <c r="D1727" s="43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</row>
    <row r="1728" spans="1:23" ht="13.2" x14ac:dyDescent="0.25">
      <c r="A1728" s="45"/>
      <c r="B1728" s="46"/>
      <c r="C1728" s="43"/>
      <c r="D1728" s="43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</row>
    <row r="1729" spans="1:23" ht="13.2" x14ac:dyDescent="0.25">
      <c r="A1729" s="45"/>
      <c r="B1729" s="46"/>
      <c r="C1729" s="43"/>
      <c r="D1729" s="43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</row>
    <row r="1730" spans="1:23" ht="13.2" x14ac:dyDescent="0.25">
      <c r="A1730" s="45"/>
      <c r="B1730" s="46"/>
      <c r="C1730" s="43"/>
      <c r="D1730" s="43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</row>
    <row r="1731" spans="1:23" ht="13.2" x14ac:dyDescent="0.25">
      <c r="A1731" s="45"/>
      <c r="B1731" s="46"/>
      <c r="C1731" s="43"/>
      <c r="D1731" s="43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</row>
    <row r="1732" spans="1:23" ht="13.2" x14ac:dyDescent="0.25">
      <c r="A1732" s="45"/>
      <c r="B1732" s="46"/>
      <c r="C1732" s="43"/>
      <c r="D1732" s="43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</row>
    <row r="1733" spans="1:23" ht="13.2" x14ac:dyDescent="0.25">
      <c r="A1733" s="45"/>
      <c r="B1733" s="46"/>
      <c r="C1733" s="43"/>
      <c r="D1733" s="43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</row>
    <row r="1734" spans="1:23" ht="13.2" x14ac:dyDescent="0.25">
      <c r="A1734" s="45"/>
      <c r="B1734" s="46"/>
      <c r="C1734" s="43"/>
      <c r="D1734" s="43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</row>
    <row r="1735" spans="1:23" ht="13.2" x14ac:dyDescent="0.25">
      <c r="A1735" s="45"/>
      <c r="B1735" s="46"/>
      <c r="C1735" s="43"/>
      <c r="D1735" s="43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</row>
    <row r="1736" spans="1:23" ht="13.2" x14ac:dyDescent="0.25">
      <c r="A1736" s="45"/>
      <c r="B1736" s="46"/>
      <c r="C1736" s="43"/>
      <c r="D1736" s="43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</row>
    <row r="1737" spans="1:23" ht="13.2" x14ac:dyDescent="0.25">
      <c r="A1737" s="45"/>
      <c r="B1737" s="46"/>
      <c r="C1737" s="43"/>
      <c r="D1737" s="43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</row>
    <row r="1738" spans="1:23" ht="13.2" x14ac:dyDescent="0.25">
      <c r="A1738" s="45"/>
      <c r="B1738" s="46"/>
      <c r="C1738" s="43"/>
      <c r="D1738" s="43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</row>
    <row r="1739" spans="1:23" ht="13.2" x14ac:dyDescent="0.25">
      <c r="A1739" s="45"/>
      <c r="B1739" s="46"/>
      <c r="C1739" s="43"/>
      <c r="D1739" s="43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</row>
    <row r="1740" spans="1:23" ht="13.2" x14ac:dyDescent="0.25">
      <c r="A1740" s="45"/>
      <c r="B1740" s="46"/>
      <c r="C1740" s="43"/>
      <c r="D1740" s="43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</row>
    <row r="1741" spans="1:23" ht="13.2" x14ac:dyDescent="0.25">
      <c r="A1741" s="45"/>
      <c r="B1741" s="46"/>
      <c r="C1741" s="43"/>
      <c r="D1741" s="43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</row>
    <row r="1742" spans="1:23" ht="13.2" x14ac:dyDescent="0.25">
      <c r="A1742" s="45"/>
      <c r="B1742" s="46"/>
      <c r="C1742" s="43"/>
      <c r="D1742" s="43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</row>
    <row r="1743" spans="1:23" ht="13.2" x14ac:dyDescent="0.25">
      <c r="A1743" s="45"/>
      <c r="B1743" s="46"/>
      <c r="C1743" s="43"/>
      <c r="D1743" s="43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</row>
    <row r="1744" spans="1:23" ht="13.2" x14ac:dyDescent="0.25">
      <c r="A1744" s="45"/>
      <c r="B1744" s="46"/>
      <c r="C1744" s="43"/>
      <c r="D1744" s="43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</row>
    <row r="1745" spans="1:23" ht="13.2" x14ac:dyDescent="0.25">
      <c r="A1745" s="45"/>
      <c r="B1745" s="46"/>
      <c r="C1745" s="43"/>
      <c r="D1745" s="43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</row>
    <row r="1746" spans="1:23" ht="13.2" x14ac:dyDescent="0.25">
      <c r="A1746" s="45"/>
      <c r="B1746" s="46"/>
      <c r="C1746" s="43"/>
      <c r="D1746" s="43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</row>
    <row r="1747" spans="1:23" ht="13.2" x14ac:dyDescent="0.25">
      <c r="A1747" s="45"/>
      <c r="B1747" s="46"/>
      <c r="C1747" s="43"/>
      <c r="D1747" s="43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</row>
    <row r="1748" spans="1:23" ht="13.2" x14ac:dyDescent="0.25">
      <c r="A1748" s="45"/>
      <c r="B1748" s="46"/>
      <c r="C1748" s="43"/>
      <c r="D1748" s="43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</row>
    <row r="1749" spans="1:23" ht="13.2" x14ac:dyDescent="0.25">
      <c r="A1749" s="45"/>
      <c r="B1749" s="46"/>
      <c r="C1749" s="43"/>
      <c r="D1749" s="43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</row>
    <row r="1750" spans="1:23" ht="13.2" x14ac:dyDescent="0.25">
      <c r="A1750" s="45"/>
      <c r="B1750" s="46"/>
      <c r="C1750" s="43"/>
      <c r="D1750" s="43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</row>
    <row r="1751" spans="1:23" ht="13.2" x14ac:dyDescent="0.25">
      <c r="A1751" s="45"/>
      <c r="B1751" s="46"/>
      <c r="C1751" s="43"/>
      <c r="D1751" s="43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</row>
    <row r="1752" spans="1:23" ht="13.2" x14ac:dyDescent="0.25">
      <c r="A1752" s="45"/>
      <c r="B1752" s="46"/>
      <c r="C1752" s="43"/>
      <c r="D1752" s="43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</row>
    <row r="1753" spans="1:23" ht="13.2" x14ac:dyDescent="0.25">
      <c r="A1753" s="45"/>
      <c r="B1753" s="46"/>
      <c r="C1753" s="43"/>
      <c r="D1753" s="43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</row>
    <row r="1754" spans="1:23" ht="13.2" x14ac:dyDescent="0.25">
      <c r="A1754" s="45"/>
      <c r="B1754" s="46"/>
      <c r="C1754" s="43"/>
      <c r="D1754" s="43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</row>
  </sheetData>
  <hyperlinks>
    <hyperlink ref="B2" r:id="rId1" location="'1'!A1" xr:uid="{00000000-0004-0000-0500-000000000000}"/>
    <hyperlink ref="B3" r:id="rId2" location="'2'!A1" xr:uid="{00000000-0004-0000-0500-000001000000}"/>
    <hyperlink ref="B4" r:id="rId3" location="'3.'!A1" xr:uid="{00000000-0004-0000-0500-000002000000}"/>
    <hyperlink ref="B5" r:id="rId4" location="'4..'!A1" xr:uid="{00000000-0004-0000-0500-000003000000}"/>
    <hyperlink ref="B6" r:id="rId5" location="'5..'!A1" xr:uid="{00000000-0004-0000-0500-000004000000}"/>
    <hyperlink ref="B7" r:id="rId6" location="'6..'!A1" xr:uid="{00000000-0004-0000-0500-000005000000}"/>
    <hyperlink ref="B8" r:id="rId7" location="'7..'!A1" xr:uid="{00000000-0004-0000-0500-000006000000}"/>
    <hyperlink ref="B9" r:id="rId8" location="'8..'!A1" xr:uid="{00000000-0004-0000-0500-000007000000}"/>
    <hyperlink ref="B10" r:id="rId9" location="'9..'!A1" xr:uid="{00000000-0004-0000-0500-000008000000}"/>
    <hyperlink ref="B11" r:id="rId10" location="'10..'!A1" xr:uid="{00000000-0004-0000-0500-000009000000}"/>
    <hyperlink ref="B12" r:id="rId11" location="'11..'!A1" xr:uid="{00000000-0004-0000-0500-00000A000000}"/>
    <hyperlink ref="B13" r:id="rId12" location="'12..'!A1" xr:uid="{00000000-0004-0000-0500-00000B000000}"/>
    <hyperlink ref="B14" r:id="rId13" location="'13..'!A1" xr:uid="{00000000-0004-0000-0500-00000C000000}"/>
    <hyperlink ref="B15" r:id="rId14" location="'13A.'!A1" xr:uid="{00000000-0004-0000-0500-00000D000000}"/>
    <hyperlink ref="B16" r:id="rId15" location="'14..'!A1" xr:uid="{00000000-0004-0000-0500-00000E000000}"/>
    <hyperlink ref="B17" r:id="rId16" location="'15..'!A1" xr:uid="{00000000-0004-0000-0500-00000F000000}"/>
    <hyperlink ref="B18" r:id="rId17" location="'16..'!A1" xr:uid="{00000000-0004-0000-0500-000010000000}"/>
    <hyperlink ref="B19" r:id="rId18" location="'17..'!A1" xr:uid="{00000000-0004-0000-0500-000011000000}"/>
    <hyperlink ref="B20" r:id="rId19" location="'18..'!A1" xr:uid="{00000000-0004-0000-0500-000012000000}"/>
    <hyperlink ref="B21" r:id="rId20" location="'19..'!A1" xr:uid="{00000000-0004-0000-0500-000013000000}"/>
    <hyperlink ref="B22" r:id="rId21" location="'20..'!A1" xr:uid="{00000000-0004-0000-0500-000014000000}"/>
    <hyperlink ref="B23" r:id="rId22" location="'21..'!A1" xr:uid="{00000000-0004-0000-0500-000015000000}"/>
    <hyperlink ref="B24" r:id="rId23" location="'22..'!A1" xr:uid="{00000000-0004-0000-0500-000016000000}"/>
    <hyperlink ref="B25" r:id="rId24" location="'23..'!A1" xr:uid="{00000000-0004-0000-0500-000017000000}"/>
    <hyperlink ref="B26" r:id="rId25" location="'24..'!A1" xr:uid="{00000000-0004-0000-0500-000018000000}"/>
    <hyperlink ref="B27" r:id="rId26" location="'24A..'!A1" xr:uid="{00000000-0004-0000-0500-000019000000}"/>
    <hyperlink ref="B28" r:id="rId27" location="'25..'!A1" xr:uid="{00000000-0004-0000-0500-00001A000000}"/>
    <hyperlink ref="B29" r:id="rId28" location="'26..'!A1" xr:uid="{00000000-0004-0000-0500-00001B000000}"/>
    <hyperlink ref="B30" r:id="rId29" location="'27..'!A1" xr:uid="{00000000-0004-0000-0500-00001C000000}"/>
    <hyperlink ref="B31" r:id="rId30" location="'28..'!A1" xr:uid="{00000000-0004-0000-0500-00001D000000}"/>
    <hyperlink ref="B32" r:id="rId31" location="'29..'!A1" xr:uid="{00000000-0004-0000-0500-00001E000000}"/>
    <hyperlink ref="B33" r:id="rId32" location="'30..'!A1" xr:uid="{00000000-0004-0000-0500-00001F000000}"/>
    <hyperlink ref="B34" r:id="rId33" location="'31..'!A1" xr:uid="{00000000-0004-0000-0500-000020000000}"/>
    <hyperlink ref="B35" r:id="rId34" location="'32..'!A1" xr:uid="{00000000-0004-0000-0500-000021000000}"/>
    <hyperlink ref="B36" r:id="rId35" location="'33..'!A1" xr:uid="{00000000-0004-0000-0500-000022000000}"/>
    <hyperlink ref="B37" r:id="rId36" location="'34..'!A1" xr:uid="{00000000-0004-0000-0500-000023000000}"/>
    <hyperlink ref="B38" r:id="rId37" location="'35..'!A1" xr:uid="{00000000-0004-0000-0500-000024000000}"/>
    <hyperlink ref="B39" r:id="rId38" location="'36..'!A1" xr:uid="{00000000-0004-0000-0500-000025000000}"/>
    <hyperlink ref="B40" r:id="rId39" location="'37..'!A1" xr:uid="{00000000-0004-0000-0500-000026000000}"/>
    <hyperlink ref="B41" r:id="rId40" location="'38..'!A1" xr:uid="{00000000-0004-0000-0500-000027000000}"/>
    <hyperlink ref="B42" r:id="rId41" location="'39..'!A1" xr:uid="{00000000-0004-0000-0500-000028000000}"/>
    <hyperlink ref="B43" r:id="rId42" location="'40..'!A1" xr:uid="{00000000-0004-0000-0500-000029000000}"/>
    <hyperlink ref="B44" r:id="rId43" location="'41..'!A1" xr:uid="{00000000-0004-0000-0500-00002A000000}"/>
    <hyperlink ref="B45" r:id="rId44" location="GGGG!A1" xr:uid="{00000000-0004-0000-0500-00002B000000}"/>
    <hyperlink ref="B46" r:id="rId45" location="'43..'!A1" xr:uid="{00000000-0004-0000-0500-00002C000000}"/>
    <hyperlink ref="B47" r:id="rId46" location="'44..'!A1" xr:uid="{00000000-0004-0000-0500-00002D000000}"/>
    <hyperlink ref="B50" r:id="rId47" location="'1'!A1" xr:uid="{00000000-0004-0000-0500-00002E000000}"/>
    <hyperlink ref="B51" r:id="rId48" location="'2'!A1" xr:uid="{00000000-0004-0000-0500-00002F000000}"/>
    <hyperlink ref="B52" r:id="rId49" location="'3.'!A1" xr:uid="{00000000-0004-0000-0500-000030000000}"/>
    <hyperlink ref="B53" r:id="rId50" location="'4..'!A1" xr:uid="{00000000-0004-0000-0500-000031000000}"/>
    <hyperlink ref="B54" r:id="rId51" location="'5..'!A1" xr:uid="{00000000-0004-0000-0500-000032000000}"/>
    <hyperlink ref="B55" r:id="rId52" location="'6..'!A1" xr:uid="{00000000-0004-0000-0500-000033000000}"/>
    <hyperlink ref="B56" r:id="rId53" location="'7..'!A1" xr:uid="{00000000-0004-0000-0500-000034000000}"/>
    <hyperlink ref="B57" r:id="rId54" location="'8..'!A1" xr:uid="{00000000-0004-0000-0500-000035000000}"/>
    <hyperlink ref="B58" r:id="rId55" location="'9..'!A1" xr:uid="{00000000-0004-0000-0500-000036000000}"/>
    <hyperlink ref="B59" r:id="rId56" location="'10..'!A1" xr:uid="{00000000-0004-0000-0500-000037000000}"/>
    <hyperlink ref="B60" r:id="rId57" location="'11..'!A1" xr:uid="{00000000-0004-0000-0500-000038000000}"/>
    <hyperlink ref="B61" r:id="rId58" location="'12..'!A1" xr:uid="{00000000-0004-0000-0500-000039000000}"/>
    <hyperlink ref="B62" r:id="rId59" location="'13..'!A1" xr:uid="{00000000-0004-0000-0500-00003A000000}"/>
    <hyperlink ref="B63" r:id="rId60" location="'13A.'!A1" xr:uid="{00000000-0004-0000-0500-00003B000000}"/>
    <hyperlink ref="B64" r:id="rId61" location="'14..'!A1" xr:uid="{00000000-0004-0000-0500-00003C000000}"/>
    <hyperlink ref="B65" r:id="rId62" location="'15..'!A1" xr:uid="{00000000-0004-0000-0500-00003D000000}"/>
    <hyperlink ref="B66" r:id="rId63" location="'16..'!A1" xr:uid="{00000000-0004-0000-0500-00003E000000}"/>
    <hyperlink ref="B67" r:id="rId64" location="'17..'!A1" xr:uid="{00000000-0004-0000-0500-00003F000000}"/>
    <hyperlink ref="B68" r:id="rId65" location="'18..'!A1" xr:uid="{00000000-0004-0000-0500-000040000000}"/>
    <hyperlink ref="B69" r:id="rId66" location="'19..'!A1" xr:uid="{00000000-0004-0000-0500-000041000000}"/>
    <hyperlink ref="B70" r:id="rId67" location="'20..'!A1" xr:uid="{00000000-0004-0000-0500-000042000000}"/>
    <hyperlink ref="B71" r:id="rId68" location="'21..'!A1" xr:uid="{00000000-0004-0000-0500-000043000000}"/>
    <hyperlink ref="B72" r:id="rId69" location="'22..'!A1" xr:uid="{00000000-0004-0000-0500-000044000000}"/>
    <hyperlink ref="B73" r:id="rId70" location="'23..'!A1" xr:uid="{00000000-0004-0000-0500-000045000000}"/>
    <hyperlink ref="B74" r:id="rId71" location="'24..'!A1" xr:uid="{00000000-0004-0000-0500-000046000000}"/>
    <hyperlink ref="B75" r:id="rId72" location="'24A..'!A1" xr:uid="{00000000-0004-0000-0500-000047000000}"/>
    <hyperlink ref="B76" r:id="rId73" location="'25..'!A1" xr:uid="{00000000-0004-0000-0500-000048000000}"/>
    <hyperlink ref="B77" r:id="rId74" location="'26..'!A1" xr:uid="{00000000-0004-0000-0500-000049000000}"/>
    <hyperlink ref="B78" r:id="rId75" location="'27..'!A1" xr:uid="{00000000-0004-0000-0500-00004A000000}"/>
    <hyperlink ref="B79" r:id="rId76" location="'28..'!A1" xr:uid="{00000000-0004-0000-0500-00004B000000}"/>
    <hyperlink ref="B80" r:id="rId77" location="'29..'!A1" xr:uid="{00000000-0004-0000-0500-00004C000000}"/>
    <hyperlink ref="B81" r:id="rId78" location="'30..'!A1" xr:uid="{00000000-0004-0000-0500-00004D000000}"/>
    <hyperlink ref="B82" r:id="rId79" location="'31..'!A1" xr:uid="{00000000-0004-0000-0500-00004E000000}"/>
    <hyperlink ref="B83" r:id="rId80" location="'32..'!A1" xr:uid="{00000000-0004-0000-0500-00004F000000}"/>
    <hyperlink ref="B84" r:id="rId81" location="'33..'!A1" xr:uid="{00000000-0004-0000-0500-000050000000}"/>
    <hyperlink ref="B85" r:id="rId82" location="'34..'!A1" xr:uid="{00000000-0004-0000-0500-000051000000}"/>
    <hyperlink ref="B86" r:id="rId83" location="'35..'!A1" xr:uid="{00000000-0004-0000-0500-000052000000}"/>
    <hyperlink ref="B87" r:id="rId84" location="'36..'!A1" xr:uid="{00000000-0004-0000-0500-000053000000}"/>
    <hyperlink ref="B88" r:id="rId85" location="'37..'!A1" xr:uid="{00000000-0004-0000-0500-000054000000}"/>
    <hyperlink ref="B89" r:id="rId86" location="'38..'!A1" xr:uid="{00000000-0004-0000-0500-000055000000}"/>
    <hyperlink ref="B90" r:id="rId87" location="'39..'!A1" xr:uid="{00000000-0004-0000-0500-000056000000}"/>
    <hyperlink ref="B91" r:id="rId88" location="'40..'!A1" xr:uid="{00000000-0004-0000-0500-000057000000}"/>
    <hyperlink ref="B92" r:id="rId89" location="'41..'!A1" xr:uid="{00000000-0004-0000-0500-000058000000}"/>
    <hyperlink ref="B93" r:id="rId90" location="GGGG!A1" xr:uid="{00000000-0004-0000-0500-000059000000}"/>
    <hyperlink ref="B94" r:id="rId91" location="'43..'!A1" xr:uid="{00000000-0004-0000-0500-00005A000000}"/>
    <hyperlink ref="B95" r:id="rId92" location="'44..'!A1" xr:uid="{00000000-0004-0000-0500-00005B000000}"/>
    <hyperlink ref="B98" r:id="rId93" location="'1'!A1" xr:uid="{00000000-0004-0000-0500-00005C000000}"/>
    <hyperlink ref="B99" r:id="rId94" location="'2'!A1" xr:uid="{00000000-0004-0000-0500-00005D000000}"/>
    <hyperlink ref="B100" r:id="rId95" location="'3.'!A1" xr:uid="{00000000-0004-0000-0500-00005E000000}"/>
    <hyperlink ref="B101" r:id="rId96" location="'4..'!A1" xr:uid="{00000000-0004-0000-0500-00005F000000}"/>
    <hyperlink ref="B102" r:id="rId97" location="'5..'!A1" xr:uid="{00000000-0004-0000-0500-000060000000}"/>
    <hyperlink ref="B103" r:id="rId98" location="'6..'!A1" xr:uid="{00000000-0004-0000-0500-000061000000}"/>
    <hyperlink ref="B104" r:id="rId99" location="'7..'!A1" xr:uid="{00000000-0004-0000-0500-000062000000}"/>
    <hyperlink ref="B105" r:id="rId100" location="'8..'!A1" xr:uid="{00000000-0004-0000-0500-000063000000}"/>
    <hyperlink ref="B106" r:id="rId101" location="'9..'!A1" xr:uid="{00000000-0004-0000-0500-000064000000}"/>
    <hyperlink ref="B107" r:id="rId102" location="'10..'!A1" xr:uid="{00000000-0004-0000-0500-000065000000}"/>
    <hyperlink ref="B108" r:id="rId103" location="'11..'!A1" xr:uid="{00000000-0004-0000-0500-000066000000}"/>
    <hyperlink ref="B109" r:id="rId104" location="'12..'!A1" xr:uid="{00000000-0004-0000-0500-000067000000}"/>
    <hyperlink ref="B110" r:id="rId105" location="'13..'!A1" xr:uid="{00000000-0004-0000-0500-000068000000}"/>
    <hyperlink ref="B111" r:id="rId106" location="'13A.'!A1" xr:uid="{00000000-0004-0000-0500-000069000000}"/>
    <hyperlink ref="B112" r:id="rId107" location="'14..'!A1" xr:uid="{00000000-0004-0000-0500-00006A000000}"/>
    <hyperlink ref="B113" r:id="rId108" location="'15..'!A1" xr:uid="{00000000-0004-0000-0500-00006B000000}"/>
    <hyperlink ref="B114" r:id="rId109" location="'16..'!A1" xr:uid="{00000000-0004-0000-0500-00006C000000}"/>
    <hyperlink ref="B115" r:id="rId110" location="'17..'!A1" xr:uid="{00000000-0004-0000-0500-00006D000000}"/>
    <hyperlink ref="B116" r:id="rId111" location="'18..'!A1" xr:uid="{00000000-0004-0000-0500-00006E000000}"/>
    <hyperlink ref="B117" r:id="rId112" location="'19..'!A1" xr:uid="{00000000-0004-0000-0500-00006F000000}"/>
    <hyperlink ref="B118" r:id="rId113" location="'20..'!A1" xr:uid="{00000000-0004-0000-0500-000070000000}"/>
    <hyperlink ref="B119" r:id="rId114" location="'21..'!A1" xr:uid="{00000000-0004-0000-0500-000071000000}"/>
    <hyperlink ref="B120" r:id="rId115" location="'22..'!A1" xr:uid="{00000000-0004-0000-0500-000072000000}"/>
    <hyperlink ref="B121" r:id="rId116" location="'23..'!A1" xr:uid="{00000000-0004-0000-0500-000073000000}"/>
    <hyperlink ref="B122" r:id="rId117" location="'24..'!A1" xr:uid="{00000000-0004-0000-0500-000074000000}"/>
    <hyperlink ref="B123" r:id="rId118" location="'24A..'!A1" xr:uid="{00000000-0004-0000-0500-000075000000}"/>
    <hyperlink ref="B124" r:id="rId119" location="'25..'!A1" xr:uid="{00000000-0004-0000-0500-000076000000}"/>
    <hyperlink ref="B125" r:id="rId120" location="'26..'!A1" xr:uid="{00000000-0004-0000-0500-000077000000}"/>
    <hyperlink ref="B126" r:id="rId121" location="'27..'!A1" xr:uid="{00000000-0004-0000-0500-000078000000}"/>
    <hyperlink ref="B127" r:id="rId122" location="'28..'!A1" xr:uid="{00000000-0004-0000-0500-000079000000}"/>
    <hyperlink ref="B128" r:id="rId123" location="'29..'!A1" xr:uid="{00000000-0004-0000-0500-00007A000000}"/>
    <hyperlink ref="B129" r:id="rId124" location="'30..'!A1" xr:uid="{00000000-0004-0000-0500-00007B000000}"/>
    <hyperlink ref="B130" r:id="rId125" location="'31..'!A1" xr:uid="{00000000-0004-0000-0500-00007C000000}"/>
    <hyperlink ref="B131" r:id="rId126" location="'32..'!A1" xr:uid="{00000000-0004-0000-0500-00007D000000}"/>
    <hyperlink ref="B132" r:id="rId127" location="'33..'!A1" xr:uid="{00000000-0004-0000-0500-00007E000000}"/>
    <hyperlink ref="B133" r:id="rId128" location="'34..'!A1" xr:uid="{00000000-0004-0000-0500-00007F000000}"/>
    <hyperlink ref="B134" r:id="rId129" location="'35..'!A1" xr:uid="{00000000-0004-0000-0500-000080000000}"/>
    <hyperlink ref="B135" r:id="rId130" location="'36..'!A1" xr:uid="{00000000-0004-0000-0500-000081000000}"/>
    <hyperlink ref="B136" r:id="rId131" location="'37..'!A1" xr:uid="{00000000-0004-0000-0500-000082000000}"/>
    <hyperlink ref="B137" r:id="rId132" location="'38..'!A1" xr:uid="{00000000-0004-0000-0500-000083000000}"/>
    <hyperlink ref="B138" r:id="rId133" location="'39..'!A1" xr:uid="{00000000-0004-0000-0500-000084000000}"/>
    <hyperlink ref="B139" r:id="rId134" location="'40..'!A1" xr:uid="{00000000-0004-0000-0500-000085000000}"/>
    <hyperlink ref="B140" r:id="rId135" location="'41..'!A1" xr:uid="{00000000-0004-0000-0500-000086000000}"/>
    <hyperlink ref="B141" r:id="rId136" location="GGGG!A1" xr:uid="{00000000-0004-0000-0500-000087000000}"/>
    <hyperlink ref="B142" r:id="rId137" location="'43..'!A1" xr:uid="{00000000-0004-0000-0500-000088000000}"/>
    <hyperlink ref="B143" r:id="rId138" location="'44..'!A1" xr:uid="{00000000-0004-0000-0500-000089000000}"/>
    <hyperlink ref="B146" r:id="rId139" location="'45..'!A1" xr:uid="{00000000-0004-0000-0500-00008A000000}"/>
    <hyperlink ref="B147" r:id="rId140" location="'46..'!A1" xr:uid="{00000000-0004-0000-0500-00008B000000}"/>
    <hyperlink ref="B148" r:id="rId141" location="'47..'!A1" xr:uid="{00000000-0004-0000-0500-00008C000000}"/>
    <hyperlink ref="B149" r:id="rId142" location="'48..'!A1" xr:uid="{00000000-0004-0000-0500-00008D000000}"/>
    <hyperlink ref="B150" r:id="rId143" location="'49..'!A1" xr:uid="{00000000-0004-0000-0500-00008E000000}"/>
    <hyperlink ref="B151" r:id="rId144" location="'50..'!A1" xr:uid="{00000000-0004-0000-0500-00008F000000}"/>
    <hyperlink ref="B152" r:id="rId145" location="'51..'!A1" xr:uid="{00000000-0004-0000-0500-000090000000}"/>
    <hyperlink ref="B153" r:id="rId146" location="'52..'!A1" xr:uid="{00000000-0004-0000-0500-000091000000}"/>
    <hyperlink ref="B154" r:id="rId147" location="'53..'!A1" xr:uid="{00000000-0004-0000-0500-000092000000}"/>
    <hyperlink ref="B155" r:id="rId148" location="'54..'!A1" xr:uid="{00000000-0004-0000-0500-000093000000}"/>
    <hyperlink ref="B156" r:id="rId149" location="'55..'!A1" xr:uid="{00000000-0004-0000-0500-000094000000}"/>
    <hyperlink ref="B157" r:id="rId150" location="'56..'!A1" xr:uid="{00000000-0004-0000-0500-000095000000}"/>
    <hyperlink ref="B158" r:id="rId151" location="'57..'!A1" xr:uid="{00000000-0004-0000-0500-000096000000}"/>
    <hyperlink ref="B159" r:id="rId152" location="'58..'!A1" xr:uid="{00000000-0004-0000-0500-000097000000}"/>
    <hyperlink ref="B160" r:id="rId153" location="'59..'!A1" xr:uid="{00000000-0004-0000-0500-000098000000}"/>
    <hyperlink ref="B161" r:id="rId154" location="'60..'!A1" xr:uid="{00000000-0004-0000-0500-000099000000}"/>
    <hyperlink ref="B162" r:id="rId155" location="'61..'!A1" xr:uid="{00000000-0004-0000-0500-00009A000000}"/>
    <hyperlink ref="B163" r:id="rId156" location="'62..'!A1" xr:uid="{00000000-0004-0000-0500-00009B000000}"/>
    <hyperlink ref="B164" r:id="rId157" location="'63..'!A1" xr:uid="{00000000-0004-0000-0500-00009C000000}"/>
    <hyperlink ref="B165" r:id="rId158" location="'64..'!A1" xr:uid="{00000000-0004-0000-0500-00009D000000}"/>
    <hyperlink ref="B166" r:id="rId159" location="'65..'!A1" xr:uid="{00000000-0004-0000-0500-00009E000000}"/>
    <hyperlink ref="B167" r:id="rId160" location="'66..'!A1" xr:uid="{00000000-0004-0000-0500-00009F000000}"/>
    <hyperlink ref="B168" r:id="rId161" location="'67..'!A1" xr:uid="{00000000-0004-0000-0500-0000A0000000}"/>
    <hyperlink ref="B169" r:id="rId162" location="'68..'!A1" xr:uid="{00000000-0004-0000-0500-0000A1000000}"/>
    <hyperlink ref="B170" r:id="rId163" location="'69..'!A1" xr:uid="{00000000-0004-0000-0500-0000A2000000}"/>
    <hyperlink ref="B171" r:id="rId164" location="'70..'!A1" xr:uid="{00000000-0004-0000-0500-0000A3000000}"/>
    <hyperlink ref="B172" r:id="rId165" location="'71..'!A1" xr:uid="{00000000-0004-0000-0500-0000A4000000}"/>
    <hyperlink ref="B173" r:id="rId166" location="'72..'!A1" xr:uid="{00000000-0004-0000-0500-0000A5000000}"/>
    <hyperlink ref="B174" r:id="rId167" location="'73..'!A1" xr:uid="{00000000-0004-0000-0500-0000A6000000}"/>
    <hyperlink ref="B175" r:id="rId168" location="'74..'!A1" xr:uid="{00000000-0004-0000-0500-0000A7000000}"/>
    <hyperlink ref="B176" r:id="rId169" location="'75..'!A1" xr:uid="{00000000-0004-0000-0500-0000A8000000}"/>
    <hyperlink ref="B177" r:id="rId170" location="'76..'!A1" xr:uid="{00000000-0004-0000-0500-0000A9000000}"/>
    <hyperlink ref="B178" r:id="rId171" location="'76A..'!A1" xr:uid="{00000000-0004-0000-0500-0000AA000000}"/>
    <hyperlink ref="B179" r:id="rId172" location="'77..'!A1" xr:uid="{00000000-0004-0000-0500-0000AB000000}"/>
    <hyperlink ref="B180" r:id="rId173" location="'78..'!A1" xr:uid="{00000000-0004-0000-0500-0000AC000000}"/>
    <hyperlink ref="B181" r:id="rId174" location="'79..'!A1" xr:uid="{00000000-0004-0000-0500-0000AD000000}"/>
    <hyperlink ref="B182" r:id="rId175" location="'80..'!A1" xr:uid="{00000000-0004-0000-0500-0000AE000000}"/>
    <hyperlink ref="B183" r:id="rId176" location="'81..'!A1" xr:uid="{00000000-0004-0000-0500-0000AF000000}"/>
    <hyperlink ref="B184" r:id="rId177" location="'82..'!A1" xr:uid="{00000000-0004-0000-0500-0000B0000000}"/>
    <hyperlink ref="B185" r:id="rId178" location="'83..'!A1" xr:uid="{00000000-0004-0000-0500-0000B1000000}"/>
    <hyperlink ref="B186" r:id="rId179" location="'84..'!A1" xr:uid="{00000000-0004-0000-0500-0000B2000000}"/>
    <hyperlink ref="B187" r:id="rId180" location="'85..'!A1" xr:uid="{00000000-0004-0000-0500-0000B3000000}"/>
    <hyperlink ref="B188" r:id="rId181" location="'85A.'!A1" xr:uid="{00000000-0004-0000-0500-0000B4000000}"/>
    <hyperlink ref="B189" r:id="rId182" location="'86..'!A1" xr:uid="{00000000-0004-0000-0500-0000B5000000}"/>
    <hyperlink ref="B190" r:id="rId183" location="'87..'!A1" xr:uid="{00000000-0004-0000-0500-0000B6000000}"/>
    <hyperlink ref="B191" r:id="rId184" location="'87A..'!A1" xr:uid="{00000000-0004-0000-0500-0000B7000000}"/>
    <hyperlink ref="B192" r:id="rId185" location="'88..'!A1" xr:uid="{00000000-0004-0000-0500-0000B8000000}"/>
    <hyperlink ref="B193" r:id="rId186" location="'88A..'!A1" xr:uid="{00000000-0004-0000-0500-0000B9000000}"/>
    <hyperlink ref="B194" r:id="rId187" location="'89..'!A1" xr:uid="{00000000-0004-0000-0500-0000BA000000}"/>
    <hyperlink ref="B197" r:id="rId188" location="'45..'!A1" xr:uid="{00000000-0004-0000-0500-0000BB000000}"/>
    <hyperlink ref="B198" r:id="rId189" location="'46..'!A1" xr:uid="{00000000-0004-0000-0500-0000BC000000}"/>
    <hyperlink ref="B199" r:id="rId190" location="'47..'!A1" xr:uid="{00000000-0004-0000-0500-0000BD000000}"/>
    <hyperlink ref="B200" r:id="rId191" location="'48..'!A1" xr:uid="{00000000-0004-0000-0500-0000BE000000}"/>
    <hyperlink ref="B201" r:id="rId192" location="'49..'!A1" xr:uid="{00000000-0004-0000-0500-0000BF000000}"/>
    <hyperlink ref="B202" r:id="rId193" location="'50..'!A1" xr:uid="{00000000-0004-0000-0500-0000C0000000}"/>
    <hyperlink ref="B203" r:id="rId194" location="'51..'!A1" xr:uid="{00000000-0004-0000-0500-0000C1000000}"/>
    <hyperlink ref="B204" r:id="rId195" location="'52..'!A1" xr:uid="{00000000-0004-0000-0500-0000C2000000}"/>
    <hyperlink ref="B205" r:id="rId196" location="'53..'!A1" xr:uid="{00000000-0004-0000-0500-0000C3000000}"/>
    <hyperlink ref="B206" r:id="rId197" location="'54..'!A1" xr:uid="{00000000-0004-0000-0500-0000C4000000}"/>
    <hyperlink ref="B207" r:id="rId198" location="'55..'!A1" xr:uid="{00000000-0004-0000-0500-0000C5000000}"/>
    <hyperlink ref="B208" r:id="rId199" location="'56..'!A1" xr:uid="{00000000-0004-0000-0500-0000C6000000}"/>
    <hyperlink ref="B209" r:id="rId200" location="'57..'!A1" xr:uid="{00000000-0004-0000-0500-0000C7000000}"/>
    <hyperlink ref="B210" r:id="rId201" location="'58..'!A1" xr:uid="{00000000-0004-0000-0500-0000C8000000}"/>
    <hyperlink ref="B211" r:id="rId202" location="'59..'!A1" xr:uid="{00000000-0004-0000-0500-0000C9000000}"/>
    <hyperlink ref="B212" r:id="rId203" location="'60..'!A1" xr:uid="{00000000-0004-0000-0500-0000CA000000}"/>
    <hyperlink ref="B213" r:id="rId204" location="'61..'!A1" xr:uid="{00000000-0004-0000-0500-0000CB000000}"/>
    <hyperlink ref="B214" r:id="rId205" location="'62..'!A1" xr:uid="{00000000-0004-0000-0500-0000CC000000}"/>
    <hyperlink ref="B215" r:id="rId206" location="'63..'!A1" xr:uid="{00000000-0004-0000-0500-0000CD000000}"/>
    <hyperlink ref="B216" r:id="rId207" location="'64..'!A1" xr:uid="{00000000-0004-0000-0500-0000CE000000}"/>
    <hyperlink ref="B217" r:id="rId208" location="'65..'!A1" xr:uid="{00000000-0004-0000-0500-0000CF000000}"/>
    <hyperlink ref="B218" r:id="rId209" location="'66..'!A1" xr:uid="{00000000-0004-0000-0500-0000D0000000}"/>
    <hyperlink ref="B219" r:id="rId210" location="'67..'!A1" xr:uid="{00000000-0004-0000-0500-0000D1000000}"/>
    <hyperlink ref="B220" r:id="rId211" location="'68..'!A1" xr:uid="{00000000-0004-0000-0500-0000D2000000}"/>
    <hyperlink ref="B221" r:id="rId212" location="'69..'!A1" xr:uid="{00000000-0004-0000-0500-0000D3000000}"/>
    <hyperlink ref="B222" r:id="rId213" location="'70..'!A1" xr:uid="{00000000-0004-0000-0500-0000D4000000}"/>
    <hyperlink ref="B223" r:id="rId214" location="'71..'!A1" xr:uid="{00000000-0004-0000-0500-0000D5000000}"/>
    <hyperlink ref="B224" r:id="rId215" location="'72..'!A1" xr:uid="{00000000-0004-0000-0500-0000D6000000}"/>
    <hyperlink ref="B225" r:id="rId216" location="'73..'!A1" xr:uid="{00000000-0004-0000-0500-0000D7000000}"/>
    <hyperlink ref="B226" r:id="rId217" location="'74..'!A1" xr:uid="{00000000-0004-0000-0500-0000D8000000}"/>
    <hyperlink ref="B227" r:id="rId218" location="'75..'!A1" xr:uid="{00000000-0004-0000-0500-0000D9000000}"/>
    <hyperlink ref="B228" r:id="rId219" location="'76..'!A1" xr:uid="{00000000-0004-0000-0500-0000DA000000}"/>
    <hyperlink ref="B229" r:id="rId220" location="'76A..'!A1" xr:uid="{00000000-0004-0000-0500-0000DB000000}"/>
    <hyperlink ref="B230" r:id="rId221" location="'77..'!A1" xr:uid="{00000000-0004-0000-0500-0000DC000000}"/>
    <hyperlink ref="B231" r:id="rId222" location="'78..'!A1" xr:uid="{00000000-0004-0000-0500-0000DD000000}"/>
    <hyperlink ref="B232" r:id="rId223" location="'79..'!A1" xr:uid="{00000000-0004-0000-0500-0000DE000000}"/>
    <hyperlink ref="B233" r:id="rId224" location="'80..'!A1" xr:uid="{00000000-0004-0000-0500-0000DF000000}"/>
    <hyperlink ref="B234" r:id="rId225" location="'81..'!A1" xr:uid="{00000000-0004-0000-0500-0000E0000000}"/>
    <hyperlink ref="B235" r:id="rId226" location="'82..'!A1" xr:uid="{00000000-0004-0000-0500-0000E1000000}"/>
    <hyperlink ref="B236" r:id="rId227" location="'83..'!A1" xr:uid="{00000000-0004-0000-0500-0000E2000000}"/>
    <hyperlink ref="B237" r:id="rId228" location="'84..'!A1" xr:uid="{00000000-0004-0000-0500-0000E3000000}"/>
    <hyperlink ref="B238" r:id="rId229" location="'85..'!A1" xr:uid="{00000000-0004-0000-0500-0000E4000000}"/>
    <hyperlink ref="B239" r:id="rId230" location="'85A.'!A1" xr:uid="{00000000-0004-0000-0500-0000E5000000}"/>
    <hyperlink ref="B240" r:id="rId231" location="'86..'!A1" xr:uid="{00000000-0004-0000-0500-0000E6000000}"/>
    <hyperlink ref="B241" r:id="rId232" location="'87..'!A1" xr:uid="{00000000-0004-0000-0500-0000E7000000}"/>
    <hyperlink ref="B242" r:id="rId233" location="'87A..'!A1" xr:uid="{00000000-0004-0000-0500-0000E8000000}"/>
    <hyperlink ref="B243" r:id="rId234" location="'88..'!A1" xr:uid="{00000000-0004-0000-0500-0000E9000000}"/>
    <hyperlink ref="B244" r:id="rId235" location="'88A..'!A1" xr:uid="{00000000-0004-0000-0500-0000EA000000}"/>
    <hyperlink ref="B245" r:id="rId236" location="'89..'!A1" xr:uid="{00000000-0004-0000-0500-0000EB000000}"/>
    <hyperlink ref="B248" r:id="rId237" location="'45..'!A1" xr:uid="{00000000-0004-0000-0500-0000EC000000}"/>
    <hyperlink ref="B249" r:id="rId238" location="'46..'!A1" xr:uid="{00000000-0004-0000-0500-0000ED000000}"/>
    <hyperlink ref="B250" r:id="rId239" location="'47..'!A1" xr:uid="{00000000-0004-0000-0500-0000EE000000}"/>
    <hyperlink ref="B251" r:id="rId240" location="'48..'!A1" xr:uid="{00000000-0004-0000-0500-0000EF000000}"/>
    <hyperlink ref="B252" r:id="rId241" location="'49..'!A1" xr:uid="{00000000-0004-0000-0500-0000F0000000}"/>
    <hyperlink ref="B253" r:id="rId242" location="'50..'!A1" xr:uid="{00000000-0004-0000-0500-0000F1000000}"/>
    <hyperlink ref="B254" r:id="rId243" location="'51..'!A1" xr:uid="{00000000-0004-0000-0500-0000F2000000}"/>
    <hyperlink ref="B255" r:id="rId244" location="'52..'!A1" xr:uid="{00000000-0004-0000-0500-0000F3000000}"/>
    <hyperlink ref="B256" r:id="rId245" location="'53..'!A1" xr:uid="{00000000-0004-0000-0500-0000F4000000}"/>
    <hyperlink ref="B257" r:id="rId246" location="'54..'!A1" xr:uid="{00000000-0004-0000-0500-0000F5000000}"/>
    <hyperlink ref="B258" r:id="rId247" location="'55..'!A1" xr:uid="{00000000-0004-0000-0500-0000F6000000}"/>
    <hyperlink ref="B259" r:id="rId248" location="'56..'!A1" xr:uid="{00000000-0004-0000-0500-0000F7000000}"/>
    <hyperlink ref="B260" r:id="rId249" location="'57..'!A1" xr:uid="{00000000-0004-0000-0500-0000F8000000}"/>
    <hyperlink ref="B261" r:id="rId250" location="'58..'!A1" xr:uid="{00000000-0004-0000-0500-0000F9000000}"/>
    <hyperlink ref="B262" r:id="rId251" location="'59..'!A1" xr:uid="{00000000-0004-0000-0500-0000FA000000}"/>
    <hyperlink ref="B263" r:id="rId252" location="'60..'!A1" xr:uid="{00000000-0004-0000-0500-0000FB000000}"/>
    <hyperlink ref="B264" r:id="rId253" location="'61..'!A1" xr:uid="{00000000-0004-0000-0500-0000FC000000}"/>
    <hyperlink ref="B265" r:id="rId254" location="'62..'!A1" xr:uid="{00000000-0004-0000-0500-0000FD000000}"/>
    <hyperlink ref="B266" r:id="rId255" location="'63..'!A1" xr:uid="{00000000-0004-0000-0500-0000FE000000}"/>
    <hyperlink ref="B267" r:id="rId256" location="'64..'!A1" xr:uid="{00000000-0004-0000-0500-0000FF000000}"/>
    <hyperlink ref="B268" r:id="rId257" location="'65..'!A1" xr:uid="{00000000-0004-0000-0500-000000010000}"/>
    <hyperlink ref="B269" r:id="rId258" location="'66..'!A1" xr:uid="{00000000-0004-0000-0500-000001010000}"/>
    <hyperlink ref="B270" r:id="rId259" location="'67..'!A1" xr:uid="{00000000-0004-0000-0500-000002010000}"/>
    <hyperlink ref="B271" r:id="rId260" location="'68..'!A1" xr:uid="{00000000-0004-0000-0500-000003010000}"/>
    <hyperlink ref="B272" r:id="rId261" location="'69..'!A1" xr:uid="{00000000-0004-0000-0500-000004010000}"/>
    <hyperlink ref="B273" r:id="rId262" location="'70..'!A1" xr:uid="{00000000-0004-0000-0500-000005010000}"/>
    <hyperlink ref="B274" r:id="rId263" location="'71..'!A1" xr:uid="{00000000-0004-0000-0500-000006010000}"/>
    <hyperlink ref="B275" r:id="rId264" location="'72..'!A1" xr:uid="{00000000-0004-0000-0500-000007010000}"/>
    <hyperlink ref="B276" r:id="rId265" location="'73..'!A1" xr:uid="{00000000-0004-0000-0500-000008010000}"/>
    <hyperlink ref="B277" r:id="rId266" location="'74..'!A1" xr:uid="{00000000-0004-0000-0500-000009010000}"/>
    <hyperlink ref="B278" r:id="rId267" location="'75..'!A1" xr:uid="{00000000-0004-0000-0500-00000A010000}"/>
    <hyperlink ref="B279" r:id="rId268" location="'76..'!A1" xr:uid="{00000000-0004-0000-0500-00000B010000}"/>
    <hyperlink ref="B280" r:id="rId269" location="'76A..'!A1" xr:uid="{00000000-0004-0000-0500-00000C010000}"/>
    <hyperlink ref="B281" r:id="rId270" location="'77..'!A1" xr:uid="{00000000-0004-0000-0500-00000D010000}"/>
    <hyperlink ref="B282" r:id="rId271" location="'78..'!A1" xr:uid="{00000000-0004-0000-0500-00000E010000}"/>
    <hyperlink ref="B283" r:id="rId272" location="'79..'!A1" xr:uid="{00000000-0004-0000-0500-00000F010000}"/>
    <hyperlink ref="B284" r:id="rId273" location="'80..'!A1" xr:uid="{00000000-0004-0000-0500-000010010000}"/>
    <hyperlink ref="B285" r:id="rId274" location="'81..'!A1" xr:uid="{00000000-0004-0000-0500-000011010000}"/>
    <hyperlink ref="B286" r:id="rId275" location="'82..'!A1" xr:uid="{00000000-0004-0000-0500-000012010000}"/>
    <hyperlink ref="B287" r:id="rId276" location="'83..'!A1" xr:uid="{00000000-0004-0000-0500-000013010000}"/>
    <hyperlink ref="B288" r:id="rId277" location="'84..'!A1" xr:uid="{00000000-0004-0000-0500-000014010000}"/>
    <hyperlink ref="B289" r:id="rId278" location="'85..'!A1" xr:uid="{00000000-0004-0000-0500-000015010000}"/>
    <hyperlink ref="B290" r:id="rId279" location="'85A.'!A1" xr:uid="{00000000-0004-0000-0500-000016010000}"/>
    <hyperlink ref="B291" r:id="rId280" location="'86..'!A1" xr:uid="{00000000-0004-0000-0500-000017010000}"/>
    <hyperlink ref="B292" r:id="rId281" location="'87..'!A1" xr:uid="{00000000-0004-0000-0500-000018010000}"/>
    <hyperlink ref="B293" r:id="rId282" location="'87A..'!A1" xr:uid="{00000000-0004-0000-0500-000019010000}"/>
    <hyperlink ref="B294" r:id="rId283" location="'88..'!A1" xr:uid="{00000000-0004-0000-0500-00001A010000}"/>
    <hyperlink ref="B295" r:id="rId284" location="'88A..'!A1" xr:uid="{00000000-0004-0000-0500-00001B010000}"/>
    <hyperlink ref="B296" r:id="rId285" location="'89..'!A1" xr:uid="{00000000-0004-0000-0500-00001C010000}"/>
    <hyperlink ref="B299" r:id="rId286" location="'90..'!A1" xr:uid="{00000000-0004-0000-0500-00001D010000}"/>
    <hyperlink ref="B300" r:id="rId287" location="'91..'!A1" xr:uid="{00000000-0004-0000-0500-00001E010000}"/>
    <hyperlink ref="B301" r:id="rId288" location="'91A..'!A1" xr:uid="{00000000-0004-0000-0500-00001F010000}"/>
    <hyperlink ref="B302" r:id="rId289" location="'92..'!A1" xr:uid="{00000000-0004-0000-0500-000020010000}"/>
    <hyperlink ref="B303" r:id="rId290" location="'93..'!A1" xr:uid="{00000000-0004-0000-0500-000021010000}"/>
    <hyperlink ref="B304" r:id="rId291" location="'94..'!A1" xr:uid="{00000000-0004-0000-0500-000022010000}"/>
    <hyperlink ref="B305" r:id="rId292" location="'95..'!A1" xr:uid="{00000000-0004-0000-0500-000023010000}"/>
    <hyperlink ref="B306" r:id="rId293" location="'96..'!A1" xr:uid="{00000000-0004-0000-0500-000024010000}"/>
    <hyperlink ref="B307" r:id="rId294" location="'97..'!A1" xr:uid="{00000000-0004-0000-0500-000025010000}"/>
    <hyperlink ref="B308" r:id="rId295" location="'98..'!A1" xr:uid="{00000000-0004-0000-0500-000026010000}"/>
    <hyperlink ref="B309" r:id="rId296" location="'99..'!A1" xr:uid="{00000000-0004-0000-0500-000027010000}"/>
    <hyperlink ref="B310" r:id="rId297" location="'100..'!A1" xr:uid="{00000000-0004-0000-0500-000028010000}"/>
    <hyperlink ref="B311" r:id="rId298" location="'101..'!A1" xr:uid="{00000000-0004-0000-0500-000029010000}"/>
    <hyperlink ref="B312" r:id="rId299" location="'102..'!A1" xr:uid="{00000000-0004-0000-0500-00002A010000}"/>
    <hyperlink ref="B313" r:id="rId300" location="'103..'!A1" xr:uid="{00000000-0004-0000-0500-00002B010000}"/>
    <hyperlink ref="B314" r:id="rId301" location="'104..'!A1" xr:uid="{00000000-0004-0000-0500-00002C010000}"/>
    <hyperlink ref="B315" r:id="rId302" location="'105..'!A1" xr:uid="{00000000-0004-0000-0500-00002D010000}"/>
    <hyperlink ref="B316" r:id="rId303" location="'106..'!A1" xr:uid="{00000000-0004-0000-0500-00002E010000}"/>
    <hyperlink ref="B317" r:id="rId304" location="'107..'!A1" xr:uid="{00000000-0004-0000-0500-00002F010000}"/>
    <hyperlink ref="B318" r:id="rId305" location="'108..'!A1" xr:uid="{00000000-0004-0000-0500-000030010000}"/>
    <hyperlink ref="B319" r:id="rId306" location="'109..'!A1" xr:uid="{00000000-0004-0000-0500-000031010000}"/>
    <hyperlink ref="B320" r:id="rId307" location="'110..'!A1" xr:uid="{00000000-0004-0000-0500-000032010000}"/>
    <hyperlink ref="B321" r:id="rId308" location="'111..'!A1" xr:uid="{00000000-0004-0000-0500-000033010000}"/>
    <hyperlink ref="B322" r:id="rId309" location="'112..'!A1" xr:uid="{00000000-0004-0000-0500-000034010000}"/>
    <hyperlink ref="B323" r:id="rId310" location="'113..'!A1" xr:uid="{00000000-0004-0000-0500-000035010000}"/>
    <hyperlink ref="B324" r:id="rId311" location="'114..'!A1" xr:uid="{00000000-0004-0000-0500-000036010000}"/>
    <hyperlink ref="B325" r:id="rId312" location="'115..'!A1" xr:uid="{00000000-0004-0000-0500-000037010000}"/>
    <hyperlink ref="B326" r:id="rId313" location="'116..'!A1" xr:uid="{00000000-0004-0000-0500-000038010000}"/>
    <hyperlink ref="B327" r:id="rId314" location="'117..'!A1" xr:uid="{00000000-0004-0000-0500-000039010000}"/>
    <hyperlink ref="B328" r:id="rId315" location="'118..'!A1" xr:uid="{00000000-0004-0000-0500-00003A010000}"/>
    <hyperlink ref="B329" r:id="rId316" location="'119..'!A1" xr:uid="{00000000-0004-0000-0500-00003B010000}"/>
    <hyperlink ref="B330" r:id="rId317" location="'120..'!A1" xr:uid="{00000000-0004-0000-0500-00003C010000}"/>
    <hyperlink ref="B331" r:id="rId318" location="'121..'!A1" xr:uid="{00000000-0004-0000-0500-00003D010000}"/>
    <hyperlink ref="B332" r:id="rId319" location="'122..'!A1" xr:uid="{00000000-0004-0000-0500-00003E010000}"/>
    <hyperlink ref="B333" r:id="rId320" location="'123..'!A1" xr:uid="{00000000-0004-0000-0500-00003F010000}"/>
    <hyperlink ref="B334" r:id="rId321" location="'124..'!A1" xr:uid="{00000000-0004-0000-0500-000040010000}"/>
    <hyperlink ref="B335" r:id="rId322" location="'125..'!A1" xr:uid="{00000000-0004-0000-0500-000041010000}"/>
    <hyperlink ref="B336" r:id="rId323" location="'126..'!A1" xr:uid="{00000000-0004-0000-0500-000042010000}"/>
    <hyperlink ref="B337" r:id="rId324" location="'127..'!A1" xr:uid="{00000000-0004-0000-0500-000043010000}"/>
    <hyperlink ref="B338" r:id="rId325" location="'128..'!A1" xr:uid="{00000000-0004-0000-0500-000044010000}"/>
    <hyperlink ref="B339" r:id="rId326" location="'129..'!A1" xr:uid="{00000000-0004-0000-0500-000045010000}"/>
    <hyperlink ref="B340" r:id="rId327" location="'130..'!A1" xr:uid="{00000000-0004-0000-0500-000046010000}"/>
    <hyperlink ref="B341" r:id="rId328" location="'131..'!A1" xr:uid="{00000000-0004-0000-0500-000047010000}"/>
    <hyperlink ref="B342" r:id="rId329" location="'132..'!A1" xr:uid="{00000000-0004-0000-0500-000048010000}"/>
    <hyperlink ref="B343" r:id="rId330" location="'133..'!A1" xr:uid="{00000000-0004-0000-0500-000049010000}"/>
    <hyperlink ref="B346" r:id="rId331" location="'90..'!A1" xr:uid="{00000000-0004-0000-0500-00004A010000}"/>
    <hyperlink ref="B347" r:id="rId332" location="'91..'!A1" xr:uid="{00000000-0004-0000-0500-00004B010000}"/>
    <hyperlink ref="B348" r:id="rId333" location="'91A..'!A1" xr:uid="{00000000-0004-0000-0500-00004C010000}"/>
    <hyperlink ref="B349" r:id="rId334" location="'92..'!A1" xr:uid="{00000000-0004-0000-0500-00004D010000}"/>
    <hyperlink ref="B350" r:id="rId335" location="'93..'!A1" xr:uid="{00000000-0004-0000-0500-00004E010000}"/>
    <hyperlink ref="B351" r:id="rId336" location="'94..'!A1" xr:uid="{00000000-0004-0000-0500-00004F010000}"/>
    <hyperlink ref="B352" r:id="rId337" location="'95..'!A1" xr:uid="{00000000-0004-0000-0500-000050010000}"/>
    <hyperlink ref="B353" r:id="rId338" location="'96..'!A1" xr:uid="{00000000-0004-0000-0500-000051010000}"/>
    <hyperlink ref="B354" r:id="rId339" location="'97..'!A1" xr:uid="{00000000-0004-0000-0500-000052010000}"/>
    <hyperlink ref="B355" r:id="rId340" location="'98..'!A1" xr:uid="{00000000-0004-0000-0500-000053010000}"/>
    <hyperlink ref="B356" r:id="rId341" location="'99..'!A1" xr:uid="{00000000-0004-0000-0500-000054010000}"/>
    <hyperlink ref="B357" r:id="rId342" location="'100..'!A1" xr:uid="{00000000-0004-0000-0500-000055010000}"/>
    <hyperlink ref="B358" r:id="rId343" location="'101..'!A1" xr:uid="{00000000-0004-0000-0500-000056010000}"/>
    <hyperlink ref="B359" r:id="rId344" location="'102..'!A1" xr:uid="{00000000-0004-0000-0500-000057010000}"/>
    <hyperlink ref="B360" r:id="rId345" location="'103..'!A1" xr:uid="{00000000-0004-0000-0500-000058010000}"/>
    <hyperlink ref="B361" r:id="rId346" location="'104..'!A1" xr:uid="{00000000-0004-0000-0500-000059010000}"/>
    <hyperlink ref="B362" r:id="rId347" location="'105..'!A1" xr:uid="{00000000-0004-0000-0500-00005A010000}"/>
    <hyperlink ref="B363" r:id="rId348" location="'106..'!A1" xr:uid="{00000000-0004-0000-0500-00005B010000}"/>
    <hyperlink ref="B364" r:id="rId349" location="'107..'!A1" xr:uid="{00000000-0004-0000-0500-00005C010000}"/>
    <hyperlink ref="B365" r:id="rId350" location="'108..'!A1" xr:uid="{00000000-0004-0000-0500-00005D010000}"/>
    <hyperlink ref="B366" r:id="rId351" location="'109..'!A1" xr:uid="{00000000-0004-0000-0500-00005E010000}"/>
    <hyperlink ref="B367" r:id="rId352" location="'110..'!A1" xr:uid="{00000000-0004-0000-0500-00005F010000}"/>
    <hyperlink ref="B368" r:id="rId353" location="'111..'!A1" xr:uid="{00000000-0004-0000-0500-000060010000}"/>
    <hyperlink ref="B369" r:id="rId354" location="'112..'!A1" xr:uid="{00000000-0004-0000-0500-000061010000}"/>
    <hyperlink ref="B370" r:id="rId355" location="'113..'!A1" xr:uid="{00000000-0004-0000-0500-000062010000}"/>
    <hyperlink ref="B371" r:id="rId356" location="'114..'!A1" xr:uid="{00000000-0004-0000-0500-000063010000}"/>
    <hyperlink ref="B372" r:id="rId357" location="'115..'!A1" xr:uid="{00000000-0004-0000-0500-000064010000}"/>
    <hyperlink ref="B373" r:id="rId358" location="'116..'!A1" xr:uid="{00000000-0004-0000-0500-000065010000}"/>
    <hyperlink ref="B374" r:id="rId359" location="'117..'!A1" xr:uid="{00000000-0004-0000-0500-000066010000}"/>
    <hyperlink ref="B375" r:id="rId360" location="'118..'!A1" xr:uid="{00000000-0004-0000-0500-000067010000}"/>
    <hyperlink ref="B376" r:id="rId361" location="'119..'!A1" xr:uid="{00000000-0004-0000-0500-000068010000}"/>
    <hyperlink ref="B377" r:id="rId362" location="'120..'!A1" xr:uid="{00000000-0004-0000-0500-000069010000}"/>
    <hyperlink ref="B378" r:id="rId363" location="'121..'!A1" xr:uid="{00000000-0004-0000-0500-00006A010000}"/>
    <hyperlink ref="B379" r:id="rId364" location="'122..'!A1" xr:uid="{00000000-0004-0000-0500-00006B010000}"/>
    <hyperlink ref="B380" r:id="rId365" location="'123..'!A1" xr:uid="{00000000-0004-0000-0500-00006C010000}"/>
    <hyperlink ref="B381" r:id="rId366" location="'124..'!A1" xr:uid="{00000000-0004-0000-0500-00006D010000}"/>
    <hyperlink ref="B382" r:id="rId367" location="'125..'!A1" xr:uid="{00000000-0004-0000-0500-00006E010000}"/>
    <hyperlink ref="B383" r:id="rId368" location="'126..'!A1" xr:uid="{00000000-0004-0000-0500-00006F010000}"/>
    <hyperlink ref="B384" r:id="rId369" location="'127..'!A1" xr:uid="{00000000-0004-0000-0500-000070010000}"/>
    <hyperlink ref="B385" r:id="rId370" location="'128..'!A1" xr:uid="{00000000-0004-0000-0500-000071010000}"/>
    <hyperlink ref="B386" r:id="rId371" location="'129..'!A1" xr:uid="{00000000-0004-0000-0500-000072010000}"/>
    <hyperlink ref="B387" r:id="rId372" location="'130..'!A1" xr:uid="{00000000-0004-0000-0500-000073010000}"/>
    <hyperlink ref="B388" r:id="rId373" location="'131..'!A1" xr:uid="{00000000-0004-0000-0500-000074010000}"/>
    <hyperlink ref="B389" r:id="rId374" location="'132..'!A1" xr:uid="{00000000-0004-0000-0500-000075010000}"/>
    <hyperlink ref="B390" r:id="rId375" location="'133..'!A1" xr:uid="{00000000-0004-0000-0500-000076010000}"/>
    <hyperlink ref="B393" r:id="rId376" location="'90..'!A1" xr:uid="{00000000-0004-0000-0500-000077010000}"/>
    <hyperlink ref="B394" r:id="rId377" location="'91..'!A1" xr:uid="{00000000-0004-0000-0500-000078010000}"/>
    <hyperlink ref="B395" r:id="rId378" location="'91A..'!A1" xr:uid="{00000000-0004-0000-0500-000079010000}"/>
    <hyperlink ref="B396" r:id="rId379" location="'92..'!A1" xr:uid="{00000000-0004-0000-0500-00007A010000}"/>
    <hyperlink ref="B397" r:id="rId380" location="'93..'!A1" xr:uid="{00000000-0004-0000-0500-00007B010000}"/>
    <hyperlink ref="B398" r:id="rId381" location="'94..'!A1" xr:uid="{00000000-0004-0000-0500-00007C010000}"/>
    <hyperlink ref="B399" r:id="rId382" location="'95..'!A1" xr:uid="{00000000-0004-0000-0500-00007D010000}"/>
    <hyperlink ref="B400" r:id="rId383" location="'96..'!A1" xr:uid="{00000000-0004-0000-0500-00007E010000}"/>
    <hyperlink ref="B401" r:id="rId384" location="'97..'!A1" xr:uid="{00000000-0004-0000-0500-00007F010000}"/>
    <hyperlink ref="B402" r:id="rId385" location="'98..'!A1" xr:uid="{00000000-0004-0000-0500-000080010000}"/>
    <hyperlink ref="B403" r:id="rId386" location="'99..'!A1" xr:uid="{00000000-0004-0000-0500-000081010000}"/>
    <hyperlink ref="B404" r:id="rId387" location="'100..'!A1" xr:uid="{00000000-0004-0000-0500-000082010000}"/>
    <hyperlink ref="B405" r:id="rId388" location="'101..'!A1" xr:uid="{00000000-0004-0000-0500-000083010000}"/>
    <hyperlink ref="B406" r:id="rId389" location="'102..'!A1" xr:uid="{00000000-0004-0000-0500-000084010000}"/>
    <hyperlink ref="B407" r:id="rId390" location="'103..'!A1" xr:uid="{00000000-0004-0000-0500-000085010000}"/>
    <hyperlink ref="B408" r:id="rId391" location="'104..'!A1" xr:uid="{00000000-0004-0000-0500-000086010000}"/>
    <hyperlink ref="B409" r:id="rId392" location="'105..'!A1" xr:uid="{00000000-0004-0000-0500-000087010000}"/>
    <hyperlink ref="B410" r:id="rId393" location="'106..'!A1" xr:uid="{00000000-0004-0000-0500-000088010000}"/>
    <hyperlink ref="B411" r:id="rId394" location="'107..'!A1" xr:uid="{00000000-0004-0000-0500-000089010000}"/>
    <hyperlink ref="B412" r:id="rId395" location="'108..'!A1" xr:uid="{00000000-0004-0000-0500-00008A010000}"/>
    <hyperlink ref="B413" r:id="rId396" location="'109..'!A1" xr:uid="{00000000-0004-0000-0500-00008B010000}"/>
    <hyperlink ref="B414" r:id="rId397" location="'110..'!A1" xr:uid="{00000000-0004-0000-0500-00008C010000}"/>
    <hyperlink ref="B415" r:id="rId398" location="'111..'!A1" xr:uid="{00000000-0004-0000-0500-00008D010000}"/>
    <hyperlink ref="B416" r:id="rId399" location="'112..'!A1" xr:uid="{00000000-0004-0000-0500-00008E010000}"/>
    <hyperlink ref="B417" r:id="rId400" location="'113..'!A1" xr:uid="{00000000-0004-0000-0500-00008F010000}"/>
    <hyperlink ref="B418" r:id="rId401" location="'114..'!A1" xr:uid="{00000000-0004-0000-0500-000090010000}"/>
    <hyperlink ref="B419" r:id="rId402" location="'115..'!A1" xr:uid="{00000000-0004-0000-0500-000091010000}"/>
    <hyperlink ref="B420" r:id="rId403" location="'116..'!A1" xr:uid="{00000000-0004-0000-0500-000092010000}"/>
    <hyperlink ref="B421" r:id="rId404" location="'117..'!A1" xr:uid="{00000000-0004-0000-0500-000093010000}"/>
    <hyperlink ref="B422" r:id="rId405" location="'118..'!A1" xr:uid="{00000000-0004-0000-0500-000094010000}"/>
    <hyperlink ref="B423" r:id="rId406" location="'119..'!A1" xr:uid="{00000000-0004-0000-0500-000095010000}"/>
    <hyperlink ref="B424" r:id="rId407" location="'120..'!A1" xr:uid="{00000000-0004-0000-0500-000096010000}"/>
    <hyperlink ref="B425" r:id="rId408" location="'121..'!A1" xr:uid="{00000000-0004-0000-0500-000097010000}"/>
    <hyperlink ref="B426" r:id="rId409" location="'122..'!A1" xr:uid="{00000000-0004-0000-0500-000098010000}"/>
    <hyperlink ref="B427" r:id="rId410" location="'123..'!A1" xr:uid="{00000000-0004-0000-0500-000099010000}"/>
    <hyperlink ref="B428" r:id="rId411" location="'124..'!A1" xr:uid="{00000000-0004-0000-0500-00009A010000}"/>
    <hyperlink ref="B429" r:id="rId412" location="'125..'!A1" xr:uid="{00000000-0004-0000-0500-00009B010000}"/>
    <hyperlink ref="B430" r:id="rId413" location="'126..'!A1" xr:uid="{00000000-0004-0000-0500-00009C010000}"/>
    <hyperlink ref="B431" r:id="rId414" location="'127..'!A1" xr:uid="{00000000-0004-0000-0500-00009D010000}"/>
    <hyperlink ref="B432" r:id="rId415" location="'128..'!A1" xr:uid="{00000000-0004-0000-0500-00009E010000}"/>
    <hyperlink ref="B433" r:id="rId416" location="'129..'!A1" xr:uid="{00000000-0004-0000-0500-00009F010000}"/>
    <hyperlink ref="B434" r:id="rId417" location="'130..'!A1" xr:uid="{00000000-0004-0000-0500-0000A0010000}"/>
    <hyperlink ref="B435" r:id="rId418" location="'131..'!A1" xr:uid="{00000000-0004-0000-0500-0000A1010000}"/>
    <hyperlink ref="B436" r:id="rId419" location="'132..'!A1" xr:uid="{00000000-0004-0000-0500-0000A2010000}"/>
    <hyperlink ref="B437" r:id="rId420" location="'133..'!A1" xr:uid="{00000000-0004-0000-0500-0000A3010000}"/>
    <hyperlink ref="B440" r:id="rId421" location="'134..'!A1" xr:uid="{00000000-0004-0000-0500-0000A4010000}"/>
    <hyperlink ref="B441" r:id="rId422" location="'135..'!A1" xr:uid="{00000000-0004-0000-0500-0000A5010000}"/>
    <hyperlink ref="B442" r:id="rId423" location="'136..'!A1" xr:uid="{00000000-0004-0000-0500-0000A6010000}"/>
    <hyperlink ref="B443" r:id="rId424" location="'137..'!A1" xr:uid="{00000000-0004-0000-0500-0000A7010000}"/>
    <hyperlink ref="B444" r:id="rId425" location="'138..'!A1" xr:uid="{00000000-0004-0000-0500-0000A8010000}"/>
    <hyperlink ref="B445" r:id="rId426" location="'139..'!A1" xr:uid="{00000000-0004-0000-0500-0000A9010000}"/>
    <hyperlink ref="B446" r:id="rId427" location="'140..'!A1" xr:uid="{00000000-0004-0000-0500-0000AA010000}"/>
    <hyperlink ref="B447" r:id="rId428" location="'141..'!A1" xr:uid="{00000000-0004-0000-0500-0000AB010000}"/>
    <hyperlink ref="B448" r:id="rId429" location="'142..'!A1" xr:uid="{00000000-0004-0000-0500-0000AC010000}"/>
    <hyperlink ref="B449" r:id="rId430" location="'143..'!A1" xr:uid="{00000000-0004-0000-0500-0000AD010000}"/>
    <hyperlink ref="B450" r:id="rId431" location="'144..'!A1" xr:uid="{00000000-0004-0000-0500-0000AE010000}"/>
    <hyperlink ref="B451" r:id="rId432" location="'145..'!A1" xr:uid="{00000000-0004-0000-0500-0000AF010000}"/>
    <hyperlink ref="B452" r:id="rId433" location="'146..'!A1" xr:uid="{00000000-0004-0000-0500-0000B0010000}"/>
    <hyperlink ref="B453" r:id="rId434" location="'147..'!A1" xr:uid="{00000000-0004-0000-0500-0000B1010000}"/>
    <hyperlink ref="B454" r:id="rId435" location="'148..'!A1" xr:uid="{00000000-0004-0000-0500-0000B2010000}"/>
    <hyperlink ref="B455" r:id="rId436" location="'149..'!A1" xr:uid="{00000000-0004-0000-0500-0000B3010000}"/>
    <hyperlink ref="B456" r:id="rId437" location="'150..'!A1" xr:uid="{00000000-0004-0000-0500-0000B4010000}"/>
    <hyperlink ref="B457" r:id="rId438" location="'151..'!A1" xr:uid="{00000000-0004-0000-0500-0000B5010000}"/>
    <hyperlink ref="B458" r:id="rId439" location="'152..'!A1" xr:uid="{00000000-0004-0000-0500-0000B6010000}"/>
    <hyperlink ref="B459" r:id="rId440" location="'153..'!A1" xr:uid="{00000000-0004-0000-0500-0000B7010000}"/>
    <hyperlink ref="B460" r:id="rId441" location="'154..'!A1" xr:uid="{00000000-0004-0000-0500-0000B8010000}"/>
    <hyperlink ref="B461" r:id="rId442" location="'155..'!A1" xr:uid="{00000000-0004-0000-0500-0000B9010000}"/>
    <hyperlink ref="B462" r:id="rId443" location="'156..'!A1" xr:uid="{00000000-0004-0000-0500-0000BA010000}"/>
    <hyperlink ref="B463" r:id="rId444" location="'157..'!A1" xr:uid="{00000000-0004-0000-0500-0000BB010000}"/>
    <hyperlink ref="B464" r:id="rId445" location="'158..'!A1" xr:uid="{00000000-0004-0000-0500-0000BC010000}"/>
    <hyperlink ref="B465" r:id="rId446" location="'159..'!A1" xr:uid="{00000000-0004-0000-0500-0000BD010000}"/>
    <hyperlink ref="B466" r:id="rId447" location="'160..'!A1" xr:uid="{00000000-0004-0000-0500-0000BE010000}"/>
    <hyperlink ref="B467" r:id="rId448" location="'161..'!A1" xr:uid="{00000000-0004-0000-0500-0000BF010000}"/>
    <hyperlink ref="B468" r:id="rId449" location="'162.'!A1" xr:uid="{00000000-0004-0000-0500-0000C0010000}"/>
    <hyperlink ref="B469" r:id="rId450" location="'163..'!A1" xr:uid="{00000000-0004-0000-0500-0000C1010000}"/>
    <hyperlink ref="B470" r:id="rId451" location="'164..'!A1" xr:uid="{00000000-0004-0000-0500-0000C2010000}"/>
    <hyperlink ref="B471" r:id="rId452" location="'165..'!A1" xr:uid="{00000000-0004-0000-0500-0000C3010000}"/>
    <hyperlink ref="B472" r:id="rId453" location="'166..'!A1" xr:uid="{00000000-0004-0000-0500-0000C4010000}"/>
    <hyperlink ref="B473" r:id="rId454" location="'167..'!A1" xr:uid="{00000000-0004-0000-0500-0000C5010000}"/>
    <hyperlink ref="B474" r:id="rId455" location="'168..'!A1" xr:uid="{00000000-0004-0000-0500-0000C6010000}"/>
    <hyperlink ref="B475" r:id="rId456" location="'169..'!A1" xr:uid="{00000000-0004-0000-0500-0000C7010000}"/>
    <hyperlink ref="B476" r:id="rId457" location="'170..'!A1" xr:uid="{00000000-0004-0000-0500-0000C8010000}"/>
    <hyperlink ref="B477" r:id="rId458" location="'171..'!A1" xr:uid="{00000000-0004-0000-0500-0000C9010000}"/>
    <hyperlink ref="B478" r:id="rId459" location="'172..'!A1" xr:uid="{00000000-0004-0000-0500-0000CA010000}"/>
    <hyperlink ref="B479" r:id="rId460" location="'173..'!A1" xr:uid="{00000000-0004-0000-0500-0000CB010000}"/>
    <hyperlink ref="B480" r:id="rId461" location="'174..'!A1" xr:uid="{00000000-0004-0000-0500-0000CC010000}"/>
    <hyperlink ref="B481" r:id="rId462" location="'175..'!A1" xr:uid="{00000000-0004-0000-0500-0000CD010000}"/>
    <hyperlink ref="B482" r:id="rId463" location="'176..'!A1" xr:uid="{00000000-0004-0000-0500-0000CE010000}"/>
    <hyperlink ref="B483" r:id="rId464" location="'177..'!A1" xr:uid="{00000000-0004-0000-0500-0000CF010000}"/>
    <hyperlink ref="B484" r:id="rId465" location="'178..'!A1" xr:uid="{00000000-0004-0000-0500-0000D0010000}"/>
    <hyperlink ref="B485" r:id="rId466" location="'179..'!A1" xr:uid="{00000000-0004-0000-0500-0000D1010000}"/>
    <hyperlink ref="B488" r:id="rId467" location="'134..'!A1" xr:uid="{00000000-0004-0000-0500-0000D2010000}"/>
    <hyperlink ref="B489" r:id="rId468" location="'135..'!A1" xr:uid="{00000000-0004-0000-0500-0000D3010000}"/>
    <hyperlink ref="B490" r:id="rId469" location="'136..'!A1" xr:uid="{00000000-0004-0000-0500-0000D4010000}"/>
    <hyperlink ref="B491" r:id="rId470" location="'137..'!A1" xr:uid="{00000000-0004-0000-0500-0000D5010000}"/>
    <hyperlink ref="B492" r:id="rId471" location="'138..'!A1" xr:uid="{00000000-0004-0000-0500-0000D6010000}"/>
    <hyperlink ref="B493" r:id="rId472" location="'139..'!A1" xr:uid="{00000000-0004-0000-0500-0000D7010000}"/>
    <hyperlink ref="B494" r:id="rId473" location="'140..'!A1" xr:uid="{00000000-0004-0000-0500-0000D8010000}"/>
    <hyperlink ref="B495" r:id="rId474" location="'141..'!A1" xr:uid="{00000000-0004-0000-0500-0000D9010000}"/>
    <hyperlink ref="B496" r:id="rId475" location="'142..'!A1" xr:uid="{00000000-0004-0000-0500-0000DA010000}"/>
    <hyperlink ref="B497" r:id="rId476" location="'143..'!A1" xr:uid="{00000000-0004-0000-0500-0000DB010000}"/>
    <hyperlink ref="B498" r:id="rId477" location="'144..'!A1" xr:uid="{00000000-0004-0000-0500-0000DC010000}"/>
    <hyperlink ref="B499" r:id="rId478" location="'145..'!A1" xr:uid="{00000000-0004-0000-0500-0000DD010000}"/>
    <hyperlink ref="B500" r:id="rId479" location="'146..'!A1" xr:uid="{00000000-0004-0000-0500-0000DE010000}"/>
    <hyperlink ref="B501" r:id="rId480" location="'147..'!A1" xr:uid="{00000000-0004-0000-0500-0000DF010000}"/>
    <hyperlink ref="B502" r:id="rId481" location="'148..'!A1" xr:uid="{00000000-0004-0000-0500-0000E0010000}"/>
    <hyperlink ref="B503" r:id="rId482" location="'149..'!A1" xr:uid="{00000000-0004-0000-0500-0000E1010000}"/>
    <hyperlink ref="B504" r:id="rId483" location="'150..'!A1" xr:uid="{00000000-0004-0000-0500-0000E2010000}"/>
    <hyperlink ref="B505" r:id="rId484" location="'151..'!A1" xr:uid="{00000000-0004-0000-0500-0000E3010000}"/>
    <hyperlink ref="B506" r:id="rId485" location="'152..'!A1" xr:uid="{00000000-0004-0000-0500-0000E4010000}"/>
    <hyperlink ref="B507" r:id="rId486" location="'153..'!A1" xr:uid="{00000000-0004-0000-0500-0000E5010000}"/>
    <hyperlink ref="B508" r:id="rId487" location="'154..'!A1" xr:uid="{00000000-0004-0000-0500-0000E6010000}"/>
    <hyperlink ref="B509" r:id="rId488" location="'155..'!A1" xr:uid="{00000000-0004-0000-0500-0000E7010000}"/>
    <hyperlink ref="B510" r:id="rId489" location="'156..'!A1" xr:uid="{00000000-0004-0000-0500-0000E8010000}"/>
    <hyperlink ref="B511" r:id="rId490" location="'157..'!A1" xr:uid="{00000000-0004-0000-0500-0000E9010000}"/>
    <hyperlink ref="B512" r:id="rId491" location="'158..'!A1" xr:uid="{00000000-0004-0000-0500-0000EA010000}"/>
    <hyperlink ref="B513" r:id="rId492" location="'159..'!A1" xr:uid="{00000000-0004-0000-0500-0000EB010000}"/>
    <hyperlink ref="B514" r:id="rId493" location="'160..'!A1" xr:uid="{00000000-0004-0000-0500-0000EC010000}"/>
    <hyperlink ref="B515" r:id="rId494" location="'161..'!A1" xr:uid="{00000000-0004-0000-0500-0000ED010000}"/>
    <hyperlink ref="B516" r:id="rId495" location="'162.'!A1" xr:uid="{00000000-0004-0000-0500-0000EE010000}"/>
    <hyperlink ref="B517" r:id="rId496" location="'163..'!A1" xr:uid="{00000000-0004-0000-0500-0000EF010000}"/>
    <hyperlink ref="B518" r:id="rId497" location="'164..'!A1" xr:uid="{00000000-0004-0000-0500-0000F0010000}"/>
    <hyperlink ref="B519" r:id="rId498" location="'165..'!A1" xr:uid="{00000000-0004-0000-0500-0000F1010000}"/>
    <hyperlink ref="B520" r:id="rId499" location="'166..'!A1" xr:uid="{00000000-0004-0000-0500-0000F2010000}"/>
    <hyperlink ref="B521" r:id="rId500" location="'167..'!A1" xr:uid="{00000000-0004-0000-0500-0000F3010000}"/>
    <hyperlink ref="B522" r:id="rId501" location="'168..'!A1" xr:uid="{00000000-0004-0000-0500-0000F4010000}"/>
    <hyperlink ref="B523" r:id="rId502" location="'169..'!A1" xr:uid="{00000000-0004-0000-0500-0000F5010000}"/>
    <hyperlink ref="B524" r:id="rId503" location="'170..'!A1" xr:uid="{00000000-0004-0000-0500-0000F6010000}"/>
    <hyperlink ref="B525" r:id="rId504" location="'171..'!A1" xr:uid="{00000000-0004-0000-0500-0000F7010000}"/>
    <hyperlink ref="B526" r:id="rId505" location="'172..'!A1" xr:uid="{00000000-0004-0000-0500-0000F8010000}"/>
    <hyperlink ref="B527" r:id="rId506" location="'173..'!A1" xr:uid="{00000000-0004-0000-0500-0000F9010000}"/>
    <hyperlink ref="B528" r:id="rId507" location="'174..'!A1" xr:uid="{00000000-0004-0000-0500-0000FA010000}"/>
    <hyperlink ref="B529" r:id="rId508" location="'175..'!A1" xr:uid="{00000000-0004-0000-0500-0000FB010000}"/>
    <hyperlink ref="B530" r:id="rId509" location="'176..'!A1" xr:uid="{00000000-0004-0000-0500-0000FC010000}"/>
    <hyperlink ref="B531" r:id="rId510" location="'177..'!A1" xr:uid="{00000000-0004-0000-0500-0000FD010000}"/>
    <hyperlink ref="B532" r:id="rId511" location="'178..'!A1" xr:uid="{00000000-0004-0000-0500-0000FE010000}"/>
    <hyperlink ref="B533" r:id="rId512" location="'179..'!A1" xr:uid="{00000000-0004-0000-0500-0000FF010000}"/>
    <hyperlink ref="B536" r:id="rId513" location="'134..'!A1" xr:uid="{00000000-0004-0000-0500-000000020000}"/>
    <hyperlink ref="B537" r:id="rId514" location="'135..'!A1" xr:uid="{00000000-0004-0000-0500-000001020000}"/>
    <hyperlink ref="B538" r:id="rId515" location="'136..'!A1" xr:uid="{00000000-0004-0000-0500-000002020000}"/>
    <hyperlink ref="B539" r:id="rId516" location="'137..'!A1" xr:uid="{00000000-0004-0000-0500-000003020000}"/>
    <hyperlink ref="B540" r:id="rId517" location="'138..'!A1" xr:uid="{00000000-0004-0000-0500-000004020000}"/>
    <hyperlink ref="B541" r:id="rId518" location="'139..'!A1" xr:uid="{00000000-0004-0000-0500-000005020000}"/>
    <hyperlink ref="B542" r:id="rId519" location="'140..'!A1" xr:uid="{00000000-0004-0000-0500-000006020000}"/>
    <hyperlink ref="B543" r:id="rId520" location="'141..'!A1" xr:uid="{00000000-0004-0000-0500-000007020000}"/>
    <hyperlink ref="B544" r:id="rId521" location="'142..'!A1" xr:uid="{00000000-0004-0000-0500-000008020000}"/>
    <hyperlink ref="B545" r:id="rId522" location="'143..'!A1" xr:uid="{00000000-0004-0000-0500-000009020000}"/>
    <hyperlink ref="B546" r:id="rId523" location="'144..'!A1" xr:uid="{00000000-0004-0000-0500-00000A020000}"/>
    <hyperlink ref="B547" r:id="rId524" location="'145..'!A1" xr:uid="{00000000-0004-0000-0500-00000B020000}"/>
    <hyperlink ref="B548" r:id="rId525" location="'146..'!A1" xr:uid="{00000000-0004-0000-0500-00000C020000}"/>
    <hyperlink ref="B549" r:id="rId526" location="'147..'!A1" xr:uid="{00000000-0004-0000-0500-00000D020000}"/>
    <hyperlink ref="B550" r:id="rId527" location="'148..'!A1" xr:uid="{00000000-0004-0000-0500-00000E020000}"/>
    <hyperlink ref="B551" r:id="rId528" location="'149..'!A1" xr:uid="{00000000-0004-0000-0500-00000F020000}"/>
    <hyperlink ref="B552" r:id="rId529" location="'150..'!A1" xr:uid="{00000000-0004-0000-0500-000010020000}"/>
    <hyperlink ref="B553" r:id="rId530" location="'151..'!A1" xr:uid="{00000000-0004-0000-0500-000011020000}"/>
    <hyperlink ref="B554" r:id="rId531" location="'152..'!A1" xr:uid="{00000000-0004-0000-0500-000012020000}"/>
    <hyperlink ref="B555" r:id="rId532" location="'153..'!A1" xr:uid="{00000000-0004-0000-0500-000013020000}"/>
    <hyperlink ref="B556" r:id="rId533" location="'154..'!A1" xr:uid="{00000000-0004-0000-0500-000014020000}"/>
    <hyperlink ref="B557" r:id="rId534" location="'155..'!A1" xr:uid="{00000000-0004-0000-0500-000015020000}"/>
    <hyperlink ref="B558" r:id="rId535" location="'156..'!A1" xr:uid="{00000000-0004-0000-0500-000016020000}"/>
    <hyperlink ref="B559" r:id="rId536" location="'157..'!A1" xr:uid="{00000000-0004-0000-0500-000017020000}"/>
    <hyperlink ref="B560" r:id="rId537" location="'158..'!A1" xr:uid="{00000000-0004-0000-0500-000018020000}"/>
    <hyperlink ref="B561" r:id="rId538" location="'159..'!A1" xr:uid="{00000000-0004-0000-0500-000019020000}"/>
    <hyperlink ref="B562" r:id="rId539" location="'160..'!A1" xr:uid="{00000000-0004-0000-0500-00001A020000}"/>
    <hyperlink ref="B563" r:id="rId540" location="'161..'!A1" xr:uid="{00000000-0004-0000-0500-00001B020000}"/>
    <hyperlink ref="B564" r:id="rId541" location="'162.'!A1" xr:uid="{00000000-0004-0000-0500-00001C020000}"/>
    <hyperlink ref="B565" r:id="rId542" location="'163..'!A1" xr:uid="{00000000-0004-0000-0500-00001D020000}"/>
    <hyperlink ref="B566" r:id="rId543" location="'164..'!A1" xr:uid="{00000000-0004-0000-0500-00001E020000}"/>
    <hyperlink ref="B567" r:id="rId544" location="'165..'!A1" xr:uid="{00000000-0004-0000-0500-00001F020000}"/>
    <hyperlink ref="B568" r:id="rId545" location="'166..'!A1" xr:uid="{00000000-0004-0000-0500-000020020000}"/>
    <hyperlink ref="B569" r:id="rId546" location="'167..'!A1" xr:uid="{00000000-0004-0000-0500-000021020000}"/>
    <hyperlink ref="B570" r:id="rId547" location="'168..'!A1" xr:uid="{00000000-0004-0000-0500-000022020000}"/>
    <hyperlink ref="B571" r:id="rId548" location="'169..'!A1" xr:uid="{00000000-0004-0000-0500-000023020000}"/>
    <hyperlink ref="B572" r:id="rId549" location="'170..'!A1" xr:uid="{00000000-0004-0000-0500-000024020000}"/>
    <hyperlink ref="B573" r:id="rId550" location="'171..'!A1" xr:uid="{00000000-0004-0000-0500-000025020000}"/>
    <hyperlink ref="B574" r:id="rId551" location="'172..'!A1" xr:uid="{00000000-0004-0000-0500-000026020000}"/>
    <hyperlink ref="B575" r:id="rId552" location="'173..'!A1" xr:uid="{00000000-0004-0000-0500-000027020000}"/>
    <hyperlink ref="B576" r:id="rId553" location="'174..'!A1" xr:uid="{00000000-0004-0000-0500-000028020000}"/>
    <hyperlink ref="B577" r:id="rId554" location="'175..'!A1" xr:uid="{00000000-0004-0000-0500-000029020000}"/>
    <hyperlink ref="B578" r:id="rId555" location="'176..'!A1" xr:uid="{00000000-0004-0000-0500-00002A020000}"/>
    <hyperlink ref="B579" r:id="rId556" location="'177..'!A1" xr:uid="{00000000-0004-0000-0500-00002B020000}"/>
    <hyperlink ref="B580" r:id="rId557" location="'178..'!A1" xr:uid="{00000000-0004-0000-0500-00002C020000}"/>
    <hyperlink ref="B581" r:id="rId558" location="'179..'!A1" xr:uid="{00000000-0004-0000-0500-00002D020000}"/>
    <hyperlink ref="B584" r:id="rId559" location="'180..'!A1" xr:uid="{00000000-0004-0000-0500-00002E020000}"/>
    <hyperlink ref="B585" r:id="rId560" location="'181..'!A1" xr:uid="{00000000-0004-0000-0500-00002F020000}"/>
    <hyperlink ref="B586" r:id="rId561" location="'182..'!A1" xr:uid="{00000000-0004-0000-0500-000030020000}"/>
    <hyperlink ref="B587" r:id="rId562" location="'183..'!A1" xr:uid="{00000000-0004-0000-0500-000031020000}"/>
    <hyperlink ref="B588" r:id="rId563" location="'184..'!A1" xr:uid="{00000000-0004-0000-0500-000032020000}"/>
    <hyperlink ref="B589" r:id="rId564" location="'185..'!A1" xr:uid="{00000000-0004-0000-0500-000033020000}"/>
    <hyperlink ref="B590" r:id="rId565" location="'186..'!A1" xr:uid="{00000000-0004-0000-0500-000034020000}"/>
    <hyperlink ref="B591" r:id="rId566" location="'187..'!A1" xr:uid="{00000000-0004-0000-0500-000035020000}"/>
    <hyperlink ref="B592" r:id="rId567" location="'188..'!A1" xr:uid="{00000000-0004-0000-0500-000036020000}"/>
    <hyperlink ref="B593" r:id="rId568" location="'189..'!A1" xr:uid="{00000000-0004-0000-0500-000037020000}"/>
    <hyperlink ref="B594" r:id="rId569" location="'190..'!A1" xr:uid="{00000000-0004-0000-0500-000038020000}"/>
    <hyperlink ref="B595" r:id="rId570" location="'191..'!A1" xr:uid="{00000000-0004-0000-0500-000039020000}"/>
    <hyperlink ref="B596" r:id="rId571" location="'192..'!A1" xr:uid="{00000000-0004-0000-0500-00003A020000}"/>
    <hyperlink ref="B597" r:id="rId572" location="'193..'!A1" xr:uid="{00000000-0004-0000-0500-00003B020000}"/>
    <hyperlink ref="B598" r:id="rId573" location="'194..'!A1" xr:uid="{00000000-0004-0000-0500-00003C020000}"/>
    <hyperlink ref="B599" r:id="rId574" location="'195..'!A1" xr:uid="{00000000-0004-0000-0500-00003D020000}"/>
    <hyperlink ref="B600" r:id="rId575" location="'196..'!A1" xr:uid="{00000000-0004-0000-0500-00003E020000}"/>
    <hyperlink ref="B601" r:id="rId576" location="'197..'!A1" xr:uid="{00000000-0004-0000-0500-00003F020000}"/>
    <hyperlink ref="B602" r:id="rId577" location="'198..'!A1" xr:uid="{00000000-0004-0000-0500-000040020000}"/>
    <hyperlink ref="B603" r:id="rId578" location="'199..'!A1" xr:uid="{00000000-0004-0000-0500-000041020000}"/>
    <hyperlink ref="B604" r:id="rId579" location="'200..'!A1" xr:uid="{00000000-0004-0000-0500-000042020000}"/>
    <hyperlink ref="B605" r:id="rId580" location="'201..'!A1" xr:uid="{00000000-0004-0000-0500-000043020000}"/>
    <hyperlink ref="B606" r:id="rId581" location="'202..'!A1" xr:uid="{00000000-0004-0000-0500-000044020000}"/>
    <hyperlink ref="B607" r:id="rId582" location="'203..'!A1" xr:uid="{00000000-0004-0000-0500-000045020000}"/>
    <hyperlink ref="B608" r:id="rId583" location="'204..'!A1" xr:uid="{00000000-0004-0000-0500-000046020000}"/>
    <hyperlink ref="B609" r:id="rId584" location="'205..'!A1" xr:uid="{00000000-0004-0000-0500-000047020000}"/>
    <hyperlink ref="B610" r:id="rId585" location="'206..'!A1" xr:uid="{00000000-0004-0000-0500-000048020000}"/>
    <hyperlink ref="B611" r:id="rId586" location="'207..'!A1" xr:uid="{00000000-0004-0000-0500-000049020000}"/>
    <hyperlink ref="B612" r:id="rId587" location="'208..'!A1" xr:uid="{00000000-0004-0000-0500-00004A020000}"/>
    <hyperlink ref="B613" r:id="rId588" location="'209..'!A1" xr:uid="{00000000-0004-0000-0500-00004B020000}"/>
    <hyperlink ref="B614" r:id="rId589" location="'210..'!A1" xr:uid="{00000000-0004-0000-0500-00004C020000}"/>
    <hyperlink ref="B615" r:id="rId590" location="'211..'!A1" xr:uid="{00000000-0004-0000-0500-00004D020000}"/>
    <hyperlink ref="B616" r:id="rId591" location="'212..'!A1" xr:uid="{00000000-0004-0000-0500-00004E020000}"/>
    <hyperlink ref="B617" r:id="rId592" location="'214..'!A1" xr:uid="{00000000-0004-0000-0500-00004F020000}"/>
    <hyperlink ref="B618" r:id="rId593" location="'214..'!A1" xr:uid="{00000000-0004-0000-0500-000050020000}"/>
    <hyperlink ref="B619" r:id="rId594" location="'215..'!A1" xr:uid="{00000000-0004-0000-0500-000051020000}"/>
    <hyperlink ref="B620" r:id="rId595" location="'216..'!A1" xr:uid="{00000000-0004-0000-0500-000052020000}"/>
    <hyperlink ref="B621" r:id="rId596" location="'217..'!A1" xr:uid="{00000000-0004-0000-0500-000053020000}"/>
    <hyperlink ref="B622" r:id="rId597" location="'218..'!A1" xr:uid="{00000000-0004-0000-0500-000054020000}"/>
    <hyperlink ref="B623" r:id="rId598" location="'219..'!A1" xr:uid="{00000000-0004-0000-0500-000055020000}"/>
    <hyperlink ref="B624" r:id="rId599" location="'220..'!A1" xr:uid="{00000000-0004-0000-0500-000056020000}"/>
    <hyperlink ref="B625" r:id="rId600" location="'221..'!A1" xr:uid="{00000000-0004-0000-0500-000057020000}"/>
    <hyperlink ref="B626" r:id="rId601" location="'222..'!A1" xr:uid="{00000000-0004-0000-0500-000058020000}"/>
    <hyperlink ref="B627" r:id="rId602" location="'223..'!A1" xr:uid="{00000000-0004-0000-0500-000059020000}"/>
    <hyperlink ref="B628" r:id="rId603" location="'224..'!A1" xr:uid="{00000000-0004-0000-0500-00005A020000}"/>
    <hyperlink ref="B629" r:id="rId604" location="'225..'!A1" xr:uid="{00000000-0004-0000-0500-00005B020000}"/>
    <hyperlink ref="B630" r:id="rId605" location="'226..'!A1" xr:uid="{00000000-0004-0000-0500-00005C020000}"/>
    <hyperlink ref="B633" r:id="rId606" location="'180..'!A1" xr:uid="{00000000-0004-0000-0500-00005D020000}"/>
    <hyperlink ref="B634" r:id="rId607" location="'181..'!A1" xr:uid="{00000000-0004-0000-0500-00005E020000}"/>
    <hyperlink ref="B635" r:id="rId608" location="'182..'!A1" xr:uid="{00000000-0004-0000-0500-00005F020000}"/>
    <hyperlink ref="B636" r:id="rId609" location="'183..'!A1" xr:uid="{00000000-0004-0000-0500-000060020000}"/>
    <hyperlink ref="B637" r:id="rId610" location="'184..'!A1" xr:uid="{00000000-0004-0000-0500-000061020000}"/>
    <hyperlink ref="B638" r:id="rId611" location="'185..'!A1" xr:uid="{00000000-0004-0000-0500-000062020000}"/>
    <hyperlink ref="B639" r:id="rId612" location="'186..'!A1" xr:uid="{00000000-0004-0000-0500-000063020000}"/>
    <hyperlink ref="B640" r:id="rId613" location="'187..'!A1" xr:uid="{00000000-0004-0000-0500-000064020000}"/>
    <hyperlink ref="B641" r:id="rId614" location="'188..'!A1" xr:uid="{00000000-0004-0000-0500-000065020000}"/>
    <hyperlink ref="B642" r:id="rId615" location="'189..'!A1" xr:uid="{00000000-0004-0000-0500-000066020000}"/>
    <hyperlink ref="B643" r:id="rId616" location="'190..'!A1" xr:uid="{00000000-0004-0000-0500-000067020000}"/>
    <hyperlink ref="B644" r:id="rId617" location="'191..'!A1" xr:uid="{00000000-0004-0000-0500-000068020000}"/>
    <hyperlink ref="B645" r:id="rId618" location="'192..'!A1" xr:uid="{00000000-0004-0000-0500-000069020000}"/>
    <hyperlink ref="B646" r:id="rId619" location="'193..'!A1" xr:uid="{00000000-0004-0000-0500-00006A020000}"/>
    <hyperlink ref="B647" r:id="rId620" location="'194..'!A1" xr:uid="{00000000-0004-0000-0500-00006B020000}"/>
    <hyperlink ref="B648" r:id="rId621" location="'195..'!A1" xr:uid="{00000000-0004-0000-0500-00006C020000}"/>
    <hyperlink ref="B649" r:id="rId622" location="'196..'!A1" xr:uid="{00000000-0004-0000-0500-00006D020000}"/>
    <hyperlink ref="B650" r:id="rId623" location="'197..'!A1" xr:uid="{00000000-0004-0000-0500-00006E020000}"/>
    <hyperlink ref="B651" r:id="rId624" location="'198..'!A1" xr:uid="{00000000-0004-0000-0500-00006F020000}"/>
    <hyperlink ref="B652" r:id="rId625" location="'199..'!A1" xr:uid="{00000000-0004-0000-0500-000070020000}"/>
    <hyperlink ref="B653" r:id="rId626" location="'200..'!A1" xr:uid="{00000000-0004-0000-0500-000071020000}"/>
    <hyperlink ref="B654" r:id="rId627" location="'201..'!A1" xr:uid="{00000000-0004-0000-0500-000072020000}"/>
    <hyperlink ref="B655" r:id="rId628" location="'202..'!A1" xr:uid="{00000000-0004-0000-0500-000073020000}"/>
    <hyperlink ref="B656" r:id="rId629" location="'203..'!A1" xr:uid="{00000000-0004-0000-0500-000074020000}"/>
    <hyperlink ref="B657" r:id="rId630" location="'204..'!A1" xr:uid="{00000000-0004-0000-0500-000075020000}"/>
    <hyperlink ref="B658" r:id="rId631" location="'205..'!A1" xr:uid="{00000000-0004-0000-0500-000076020000}"/>
    <hyperlink ref="B659" r:id="rId632" location="'206..'!A1" xr:uid="{00000000-0004-0000-0500-000077020000}"/>
    <hyperlink ref="B660" r:id="rId633" location="'207..'!A1" xr:uid="{00000000-0004-0000-0500-000078020000}"/>
    <hyperlink ref="B661" r:id="rId634" location="'208..'!A1" xr:uid="{00000000-0004-0000-0500-000079020000}"/>
    <hyperlink ref="B662" r:id="rId635" location="'209..'!A1" xr:uid="{00000000-0004-0000-0500-00007A020000}"/>
    <hyperlink ref="B663" r:id="rId636" location="'210..'!A1" xr:uid="{00000000-0004-0000-0500-00007B020000}"/>
    <hyperlink ref="B664" r:id="rId637" location="'211..'!A1" xr:uid="{00000000-0004-0000-0500-00007C020000}"/>
    <hyperlink ref="B665" r:id="rId638" location="'212..'!A1" xr:uid="{00000000-0004-0000-0500-00007D020000}"/>
    <hyperlink ref="B666" r:id="rId639" location="'214..'!A1" xr:uid="{00000000-0004-0000-0500-00007E020000}"/>
    <hyperlink ref="B667" r:id="rId640" location="'214..'!A1" xr:uid="{00000000-0004-0000-0500-00007F020000}"/>
    <hyperlink ref="B668" r:id="rId641" location="'215..'!A1" xr:uid="{00000000-0004-0000-0500-000080020000}"/>
    <hyperlink ref="B669" r:id="rId642" location="'216..'!A1" xr:uid="{00000000-0004-0000-0500-000081020000}"/>
    <hyperlink ref="B670" r:id="rId643" location="'217..'!A1" xr:uid="{00000000-0004-0000-0500-000082020000}"/>
    <hyperlink ref="B671" r:id="rId644" location="'218..'!A1" xr:uid="{00000000-0004-0000-0500-000083020000}"/>
    <hyperlink ref="B672" r:id="rId645" location="'219..'!A1" xr:uid="{00000000-0004-0000-0500-000084020000}"/>
    <hyperlink ref="B673" r:id="rId646" location="'220..'!A1" xr:uid="{00000000-0004-0000-0500-000085020000}"/>
    <hyperlink ref="B674" r:id="rId647" location="'221..'!A1" xr:uid="{00000000-0004-0000-0500-000086020000}"/>
    <hyperlink ref="B675" r:id="rId648" location="'222..'!A1" xr:uid="{00000000-0004-0000-0500-000087020000}"/>
    <hyperlink ref="B676" r:id="rId649" location="'223..'!A1" xr:uid="{00000000-0004-0000-0500-000088020000}"/>
    <hyperlink ref="B677" r:id="rId650" location="'224..'!A1" xr:uid="{00000000-0004-0000-0500-000089020000}"/>
    <hyperlink ref="B678" r:id="rId651" location="'225..'!A1" xr:uid="{00000000-0004-0000-0500-00008A020000}"/>
    <hyperlink ref="B679" r:id="rId652" location="'226..'!A1" xr:uid="{00000000-0004-0000-0500-00008B020000}"/>
    <hyperlink ref="B682" r:id="rId653" location="'180..'!A1" xr:uid="{00000000-0004-0000-0500-00008C020000}"/>
    <hyperlink ref="B683" r:id="rId654" location="'181..'!A1" xr:uid="{00000000-0004-0000-0500-00008D020000}"/>
    <hyperlink ref="B684" r:id="rId655" location="'182..'!A1" xr:uid="{00000000-0004-0000-0500-00008E020000}"/>
    <hyperlink ref="B685" r:id="rId656" location="'183..'!A1" xr:uid="{00000000-0004-0000-0500-00008F020000}"/>
    <hyperlink ref="B686" r:id="rId657" location="'184..'!A1" xr:uid="{00000000-0004-0000-0500-000090020000}"/>
    <hyperlink ref="B687" r:id="rId658" location="'185..'!A1" xr:uid="{00000000-0004-0000-0500-000091020000}"/>
    <hyperlink ref="B688" r:id="rId659" location="'186..'!A1" xr:uid="{00000000-0004-0000-0500-000092020000}"/>
    <hyperlink ref="B689" r:id="rId660" location="'187..'!A1" xr:uid="{00000000-0004-0000-0500-000093020000}"/>
    <hyperlink ref="B690" r:id="rId661" location="'188..'!A1" xr:uid="{00000000-0004-0000-0500-000094020000}"/>
    <hyperlink ref="B691" r:id="rId662" location="'189..'!A1" xr:uid="{00000000-0004-0000-0500-000095020000}"/>
    <hyperlink ref="B692" r:id="rId663" location="'190..'!A1" xr:uid="{00000000-0004-0000-0500-000096020000}"/>
    <hyperlink ref="B693" r:id="rId664" location="'191..'!A1" xr:uid="{00000000-0004-0000-0500-000097020000}"/>
    <hyperlink ref="B694" r:id="rId665" location="'192..'!A1" xr:uid="{00000000-0004-0000-0500-000098020000}"/>
    <hyperlink ref="B695" r:id="rId666" location="'193..'!A1" xr:uid="{00000000-0004-0000-0500-000099020000}"/>
    <hyperlink ref="B696" r:id="rId667" location="'194..'!A1" xr:uid="{00000000-0004-0000-0500-00009A020000}"/>
    <hyperlink ref="B697" r:id="rId668" location="'195..'!A1" xr:uid="{00000000-0004-0000-0500-00009B020000}"/>
    <hyperlink ref="B698" r:id="rId669" location="'196..'!A1" xr:uid="{00000000-0004-0000-0500-00009C020000}"/>
    <hyperlink ref="B699" r:id="rId670" location="'197..'!A1" xr:uid="{00000000-0004-0000-0500-00009D020000}"/>
    <hyperlink ref="B700" r:id="rId671" location="'198..'!A1" xr:uid="{00000000-0004-0000-0500-00009E020000}"/>
    <hyperlink ref="B701" r:id="rId672" location="'199..'!A1" xr:uid="{00000000-0004-0000-0500-00009F020000}"/>
    <hyperlink ref="B702" r:id="rId673" location="'200..'!A1" xr:uid="{00000000-0004-0000-0500-0000A0020000}"/>
    <hyperlink ref="B703" r:id="rId674" location="'201..'!A1" xr:uid="{00000000-0004-0000-0500-0000A1020000}"/>
    <hyperlink ref="B704" r:id="rId675" location="'202..'!A1" xr:uid="{00000000-0004-0000-0500-0000A2020000}"/>
    <hyperlink ref="B705" r:id="rId676" location="'203..'!A1" xr:uid="{00000000-0004-0000-0500-0000A3020000}"/>
    <hyperlink ref="B706" r:id="rId677" location="'204..'!A1" xr:uid="{00000000-0004-0000-0500-0000A4020000}"/>
    <hyperlink ref="B707" r:id="rId678" location="'205..'!A1" xr:uid="{00000000-0004-0000-0500-0000A5020000}"/>
    <hyperlink ref="B708" r:id="rId679" location="'206..'!A1" xr:uid="{00000000-0004-0000-0500-0000A6020000}"/>
    <hyperlink ref="B709" r:id="rId680" location="'207..'!A1" xr:uid="{00000000-0004-0000-0500-0000A7020000}"/>
    <hyperlink ref="B710" r:id="rId681" location="'208..'!A1" xr:uid="{00000000-0004-0000-0500-0000A8020000}"/>
    <hyperlink ref="B711" r:id="rId682" location="'209..'!A1" xr:uid="{00000000-0004-0000-0500-0000A9020000}"/>
    <hyperlink ref="B712" r:id="rId683" location="'210..'!A1" xr:uid="{00000000-0004-0000-0500-0000AA020000}"/>
    <hyperlink ref="B713" r:id="rId684" location="'211..'!A1" xr:uid="{00000000-0004-0000-0500-0000AB020000}"/>
    <hyperlink ref="B714" r:id="rId685" location="'212..'!A1" xr:uid="{00000000-0004-0000-0500-0000AC020000}"/>
    <hyperlink ref="B715" r:id="rId686" location="'214..'!A1" xr:uid="{00000000-0004-0000-0500-0000AD020000}"/>
    <hyperlink ref="B716" r:id="rId687" location="'214..'!A1" xr:uid="{00000000-0004-0000-0500-0000AE020000}"/>
    <hyperlink ref="B717" r:id="rId688" location="'215..'!A1" xr:uid="{00000000-0004-0000-0500-0000AF020000}"/>
    <hyperlink ref="B718" r:id="rId689" location="'216..'!A1" xr:uid="{00000000-0004-0000-0500-0000B0020000}"/>
    <hyperlink ref="B719" r:id="rId690" location="'217..'!A1" xr:uid="{00000000-0004-0000-0500-0000B1020000}"/>
    <hyperlink ref="B720" r:id="rId691" location="'218..'!A1" xr:uid="{00000000-0004-0000-0500-0000B2020000}"/>
    <hyperlink ref="B721" r:id="rId692" location="'219..'!A1" xr:uid="{00000000-0004-0000-0500-0000B3020000}"/>
    <hyperlink ref="B722" r:id="rId693" location="'220..'!A1" xr:uid="{00000000-0004-0000-0500-0000B4020000}"/>
    <hyperlink ref="B723" r:id="rId694" location="'221..'!A1" xr:uid="{00000000-0004-0000-0500-0000B5020000}"/>
    <hyperlink ref="B724" r:id="rId695" location="'222..'!A1" xr:uid="{00000000-0004-0000-0500-0000B6020000}"/>
    <hyperlink ref="B725" r:id="rId696" location="'223..'!A1" xr:uid="{00000000-0004-0000-0500-0000B7020000}"/>
    <hyperlink ref="B726" r:id="rId697" location="'224..'!A1" xr:uid="{00000000-0004-0000-0500-0000B8020000}"/>
    <hyperlink ref="B727" r:id="rId698" location="'225..'!A1" xr:uid="{00000000-0004-0000-0500-0000B9020000}"/>
    <hyperlink ref="B728" r:id="rId699" location="'226..'!A1" xr:uid="{00000000-0004-0000-0500-0000BA020000}"/>
    <hyperlink ref="B731" r:id="rId700" location="'227..'!A1" xr:uid="{00000000-0004-0000-0500-0000BB020000}"/>
    <hyperlink ref="B732" r:id="rId701" location="'228..'!A1" xr:uid="{00000000-0004-0000-0500-0000BC020000}"/>
    <hyperlink ref="B733" r:id="rId702" location="'229..'!A1" xr:uid="{00000000-0004-0000-0500-0000BD020000}"/>
    <hyperlink ref="B734" r:id="rId703" location="'230..'!A1" xr:uid="{00000000-0004-0000-0500-0000BE020000}"/>
    <hyperlink ref="B735" r:id="rId704" location="'231..'!A1" xr:uid="{00000000-0004-0000-0500-0000BF020000}"/>
    <hyperlink ref="B736" r:id="rId705" location="'232..'!A1" xr:uid="{00000000-0004-0000-0500-0000C0020000}"/>
    <hyperlink ref="B737" r:id="rId706" location="'233..'!A1" xr:uid="{00000000-0004-0000-0500-0000C1020000}"/>
    <hyperlink ref="B738" r:id="rId707" location="'234..'!A1" xr:uid="{00000000-0004-0000-0500-0000C2020000}"/>
    <hyperlink ref="B739" r:id="rId708" location="'235..'!A1" xr:uid="{00000000-0004-0000-0500-0000C3020000}"/>
    <hyperlink ref="B740" r:id="rId709" location="'236..'!A1" xr:uid="{00000000-0004-0000-0500-0000C4020000}"/>
    <hyperlink ref="B741" r:id="rId710" location="'237..'!A1" xr:uid="{00000000-0004-0000-0500-0000C5020000}"/>
    <hyperlink ref="B742" r:id="rId711" location="'238..'!A1" xr:uid="{00000000-0004-0000-0500-0000C6020000}"/>
    <hyperlink ref="B743" r:id="rId712" location="'239..'!A1" xr:uid="{00000000-0004-0000-0500-0000C7020000}"/>
    <hyperlink ref="B744" r:id="rId713" location="'240..'!A1" xr:uid="{00000000-0004-0000-0500-0000C8020000}"/>
    <hyperlink ref="B745" r:id="rId714" location="'241..'!A1" xr:uid="{00000000-0004-0000-0500-0000C9020000}"/>
    <hyperlink ref="B746" r:id="rId715" location="'242..'!A1" xr:uid="{00000000-0004-0000-0500-0000CA020000}"/>
    <hyperlink ref="B747" r:id="rId716" location="'243..'!A1" xr:uid="{00000000-0004-0000-0500-0000CB020000}"/>
    <hyperlink ref="B748" r:id="rId717" location="'244..'!A1" xr:uid="{00000000-0004-0000-0500-0000CC020000}"/>
    <hyperlink ref="B749" r:id="rId718" location="'245..'!A1" xr:uid="{00000000-0004-0000-0500-0000CD020000}"/>
    <hyperlink ref="B750" r:id="rId719" location="'246.'!A1" xr:uid="{00000000-0004-0000-0500-0000CE020000}"/>
    <hyperlink ref="B751" r:id="rId720" location="'247.'!A1" xr:uid="{00000000-0004-0000-0500-0000CF020000}"/>
    <hyperlink ref="B752" r:id="rId721" location="'248..'!A1" xr:uid="{00000000-0004-0000-0500-0000D0020000}"/>
    <hyperlink ref="B755" r:id="rId722" location="'227..'!A1" xr:uid="{00000000-0004-0000-0500-0000D1020000}"/>
    <hyperlink ref="B756" r:id="rId723" location="'228..'!A1" xr:uid="{00000000-0004-0000-0500-0000D2020000}"/>
    <hyperlink ref="B757" r:id="rId724" location="'229..'!A1" xr:uid="{00000000-0004-0000-0500-0000D3020000}"/>
    <hyperlink ref="B758" r:id="rId725" location="'230..'!A1" xr:uid="{00000000-0004-0000-0500-0000D4020000}"/>
    <hyperlink ref="B759" r:id="rId726" location="'231..'!A1" xr:uid="{00000000-0004-0000-0500-0000D5020000}"/>
    <hyperlink ref="B760" r:id="rId727" location="'232..'!A1" xr:uid="{00000000-0004-0000-0500-0000D6020000}"/>
    <hyperlink ref="B761" r:id="rId728" location="'233..'!A1" xr:uid="{00000000-0004-0000-0500-0000D7020000}"/>
    <hyperlink ref="B762" r:id="rId729" location="'234..'!A1" xr:uid="{00000000-0004-0000-0500-0000D8020000}"/>
    <hyperlink ref="B763" r:id="rId730" location="'235..'!A1" xr:uid="{00000000-0004-0000-0500-0000D9020000}"/>
    <hyperlink ref="B764" r:id="rId731" location="'236..'!A1" xr:uid="{00000000-0004-0000-0500-0000DA020000}"/>
    <hyperlink ref="B765" r:id="rId732" location="'237..'!A1" xr:uid="{00000000-0004-0000-0500-0000DB020000}"/>
    <hyperlink ref="B766" r:id="rId733" location="'238..'!A1" xr:uid="{00000000-0004-0000-0500-0000DC020000}"/>
    <hyperlink ref="B767" r:id="rId734" location="'239..'!A1" xr:uid="{00000000-0004-0000-0500-0000DD020000}"/>
    <hyperlink ref="B768" r:id="rId735" location="'240..'!A1" xr:uid="{00000000-0004-0000-0500-0000DE020000}"/>
    <hyperlink ref="B769" r:id="rId736" location="'241..'!A1" xr:uid="{00000000-0004-0000-0500-0000DF020000}"/>
    <hyperlink ref="B770" r:id="rId737" location="'242..'!A1" xr:uid="{00000000-0004-0000-0500-0000E0020000}"/>
    <hyperlink ref="B771" r:id="rId738" location="'243..'!A1" xr:uid="{00000000-0004-0000-0500-0000E1020000}"/>
    <hyperlink ref="B772" r:id="rId739" location="'244..'!A1" xr:uid="{00000000-0004-0000-0500-0000E2020000}"/>
    <hyperlink ref="B773" r:id="rId740" location="'245..'!A1" xr:uid="{00000000-0004-0000-0500-0000E3020000}"/>
    <hyperlink ref="B774" r:id="rId741" location="'246.'!A1" xr:uid="{00000000-0004-0000-0500-0000E4020000}"/>
    <hyperlink ref="B775" r:id="rId742" location="'247.'!A1" xr:uid="{00000000-0004-0000-0500-0000E5020000}"/>
    <hyperlink ref="B776" r:id="rId743" location="'248..'!A1" xr:uid="{00000000-0004-0000-0500-0000E6020000}"/>
    <hyperlink ref="B779" r:id="rId744" location="'227..'!A1" xr:uid="{00000000-0004-0000-0500-0000E7020000}"/>
    <hyperlink ref="B780" r:id="rId745" location="'228..'!A1" xr:uid="{00000000-0004-0000-0500-0000E8020000}"/>
    <hyperlink ref="B781" r:id="rId746" location="'229..'!A1" xr:uid="{00000000-0004-0000-0500-0000E9020000}"/>
    <hyperlink ref="B782" r:id="rId747" location="'230..'!A1" xr:uid="{00000000-0004-0000-0500-0000EA020000}"/>
    <hyperlink ref="B783" r:id="rId748" location="'231..'!A1" xr:uid="{00000000-0004-0000-0500-0000EB020000}"/>
    <hyperlink ref="B784" r:id="rId749" location="'232..'!A1" xr:uid="{00000000-0004-0000-0500-0000EC020000}"/>
    <hyperlink ref="B785" r:id="rId750" location="'233..'!A1" xr:uid="{00000000-0004-0000-0500-0000ED020000}"/>
    <hyperlink ref="B786" r:id="rId751" location="'234..'!A1" xr:uid="{00000000-0004-0000-0500-0000EE020000}"/>
    <hyperlink ref="B787" r:id="rId752" location="'235..'!A1" xr:uid="{00000000-0004-0000-0500-0000EF020000}"/>
    <hyperlink ref="B788" r:id="rId753" location="'236..'!A1" xr:uid="{00000000-0004-0000-0500-0000F0020000}"/>
    <hyperlink ref="B789" r:id="rId754" location="'237..'!A1" xr:uid="{00000000-0004-0000-0500-0000F1020000}"/>
    <hyperlink ref="B790" r:id="rId755" location="'238..'!A1" xr:uid="{00000000-0004-0000-0500-0000F2020000}"/>
    <hyperlink ref="B791" r:id="rId756" location="'239..'!A1" xr:uid="{00000000-0004-0000-0500-0000F3020000}"/>
    <hyperlink ref="B792" r:id="rId757" location="'240..'!A1" xr:uid="{00000000-0004-0000-0500-0000F4020000}"/>
    <hyperlink ref="B793" r:id="rId758" location="'241..'!A1" xr:uid="{00000000-0004-0000-0500-0000F5020000}"/>
    <hyperlink ref="B794" r:id="rId759" location="'242..'!A1" xr:uid="{00000000-0004-0000-0500-0000F6020000}"/>
    <hyperlink ref="B795" r:id="rId760" location="'243..'!A1" xr:uid="{00000000-0004-0000-0500-0000F7020000}"/>
    <hyperlink ref="B796" r:id="rId761" location="'244..'!A1" xr:uid="{00000000-0004-0000-0500-0000F8020000}"/>
    <hyperlink ref="B797" r:id="rId762" location="'245..'!A1" xr:uid="{00000000-0004-0000-0500-0000F9020000}"/>
    <hyperlink ref="B798" r:id="rId763" location="'246.'!A1" xr:uid="{00000000-0004-0000-0500-0000FA020000}"/>
    <hyperlink ref="B799" r:id="rId764" location="'247.'!A1" xr:uid="{00000000-0004-0000-0500-0000FB020000}"/>
    <hyperlink ref="B800" r:id="rId765" location="'248..'!A1" xr:uid="{00000000-0004-0000-0500-0000FC02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00FF"/>
    <outlinePr summaryBelow="0" summaryRight="0"/>
  </sheetPr>
  <dimension ref="A1:W1754"/>
  <sheetViews>
    <sheetView workbookViewId="0"/>
  </sheetViews>
  <sheetFormatPr defaultColWidth="14.44140625" defaultRowHeight="15.75" customHeight="1" x14ac:dyDescent="0.25"/>
  <cols>
    <col min="1" max="1" width="6.77734375" customWidth="1"/>
    <col min="2" max="2" width="53.44140625" customWidth="1"/>
    <col min="3" max="3" width="18.109375" customWidth="1"/>
    <col min="4" max="4" width="22.33203125" customWidth="1"/>
    <col min="5" max="5" width="11.33203125" customWidth="1"/>
    <col min="6" max="6" width="10.6640625" customWidth="1"/>
    <col min="7" max="7" width="9.109375" customWidth="1"/>
    <col min="8" max="9" width="8.77734375" customWidth="1"/>
    <col min="10" max="10" width="9" customWidth="1"/>
    <col min="11" max="11" width="8.33203125" customWidth="1"/>
    <col min="12" max="13" width="8.44140625" customWidth="1"/>
    <col min="14" max="14" width="8.109375" customWidth="1"/>
    <col min="15" max="15" width="7.6640625" customWidth="1"/>
    <col min="16" max="16" width="8" customWidth="1"/>
    <col min="17" max="17" width="6.6640625" customWidth="1"/>
    <col min="18" max="18" width="6.33203125" customWidth="1"/>
    <col min="19" max="19" width="5.77734375" customWidth="1"/>
    <col min="20" max="20" width="6.33203125" customWidth="1"/>
    <col min="21" max="21" width="6.44140625" customWidth="1"/>
    <col min="22" max="22" width="7.77734375" customWidth="1"/>
    <col min="23" max="23" width="6" customWidth="1"/>
  </cols>
  <sheetData>
    <row r="1" spans="1:23" ht="15.75" customHeight="1" x14ac:dyDescent="0.25">
      <c r="A1" s="57" t="s">
        <v>0</v>
      </c>
      <c r="B1" s="58" t="s">
        <v>1</v>
      </c>
      <c r="C1" s="44" t="s">
        <v>2</v>
      </c>
      <c r="D1" s="44" t="s">
        <v>3</v>
      </c>
      <c r="E1" s="57" t="s">
        <v>195</v>
      </c>
      <c r="F1" s="57" t="s">
        <v>9</v>
      </c>
      <c r="G1" s="57" t="s">
        <v>14</v>
      </c>
      <c r="H1" s="57" t="s">
        <v>17</v>
      </c>
      <c r="I1" s="57" t="s">
        <v>20</v>
      </c>
      <c r="J1" s="57" t="s">
        <v>23</v>
      </c>
      <c r="K1" s="57" t="s">
        <v>26</v>
      </c>
      <c r="L1" s="57" t="s">
        <v>29</v>
      </c>
      <c r="M1" s="57" t="s">
        <v>33</v>
      </c>
      <c r="N1" s="57" t="s">
        <v>37</v>
      </c>
      <c r="O1" s="57"/>
      <c r="P1" s="57"/>
      <c r="Q1" s="57"/>
      <c r="R1" s="57"/>
      <c r="S1" s="57"/>
      <c r="T1" s="57"/>
      <c r="U1" s="57"/>
      <c r="V1" s="57"/>
      <c r="W1" s="57"/>
    </row>
    <row r="2" spans="1:23" ht="15.75" customHeight="1" x14ac:dyDescent="0.25">
      <c r="A2" s="59">
        <v>1</v>
      </c>
      <c r="B2" s="60" t="s">
        <v>196</v>
      </c>
      <c r="C2" s="16"/>
      <c r="D2" s="16" t="s">
        <v>107</v>
      </c>
      <c r="E2" s="61" t="s">
        <v>19</v>
      </c>
      <c r="F2" s="59"/>
      <c r="G2" s="62"/>
      <c r="H2" s="62"/>
      <c r="I2" s="62"/>
      <c r="J2" s="62"/>
      <c r="K2" s="62"/>
      <c r="L2" s="62"/>
      <c r="M2" s="62"/>
      <c r="N2" s="62"/>
      <c r="O2" s="63"/>
      <c r="P2" s="63"/>
      <c r="Q2" s="63"/>
      <c r="R2" s="63"/>
      <c r="S2" s="63"/>
      <c r="T2" s="63"/>
      <c r="U2" s="63"/>
      <c r="V2" s="63"/>
      <c r="W2" s="63"/>
    </row>
    <row r="3" spans="1:23" ht="15.75" customHeight="1" x14ac:dyDescent="0.25">
      <c r="A3" s="59">
        <v>2</v>
      </c>
      <c r="B3" s="60" t="s">
        <v>197</v>
      </c>
      <c r="C3" s="16"/>
      <c r="D3" s="16" t="s">
        <v>107</v>
      </c>
      <c r="E3" s="61" t="s">
        <v>19</v>
      </c>
      <c r="F3" s="59"/>
      <c r="G3" s="62"/>
      <c r="H3" s="62"/>
      <c r="I3" s="62"/>
      <c r="J3" s="62"/>
      <c r="K3" s="62"/>
      <c r="L3" s="62"/>
      <c r="M3" s="62"/>
      <c r="N3" s="62"/>
      <c r="O3" s="63"/>
      <c r="P3" s="63"/>
      <c r="Q3" s="63"/>
      <c r="R3" s="63"/>
      <c r="S3" s="63"/>
      <c r="T3" s="63"/>
      <c r="U3" s="63"/>
      <c r="V3" s="63"/>
      <c r="W3" s="63"/>
    </row>
    <row r="4" spans="1:23" ht="15.75" customHeight="1" x14ac:dyDescent="0.25">
      <c r="A4" s="59">
        <v>3</v>
      </c>
      <c r="B4" s="60" t="s">
        <v>198</v>
      </c>
      <c r="C4" s="16"/>
      <c r="D4" s="16" t="s">
        <v>107</v>
      </c>
      <c r="E4" s="61" t="s">
        <v>19</v>
      </c>
      <c r="F4" s="59"/>
      <c r="G4" s="62"/>
      <c r="H4" s="62"/>
      <c r="I4" s="62"/>
      <c r="J4" s="62"/>
      <c r="K4" s="62"/>
      <c r="L4" s="62"/>
      <c r="M4" s="62"/>
      <c r="N4" s="62"/>
      <c r="O4" s="63"/>
      <c r="P4" s="63"/>
      <c r="Q4" s="64"/>
      <c r="R4" s="64"/>
      <c r="S4" s="64"/>
      <c r="T4" s="64"/>
      <c r="U4" s="64"/>
      <c r="V4" s="64"/>
      <c r="W4" s="63"/>
    </row>
    <row r="5" spans="1:23" ht="15.75" customHeight="1" x14ac:dyDescent="0.25">
      <c r="A5" s="59">
        <v>4</v>
      </c>
      <c r="B5" s="60" t="s">
        <v>199</v>
      </c>
      <c r="C5" s="9"/>
      <c r="D5" s="16" t="s">
        <v>107</v>
      </c>
      <c r="E5" s="61" t="s">
        <v>19</v>
      </c>
      <c r="F5" s="59"/>
      <c r="G5" s="65"/>
      <c r="H5" s="65"/>
      <c r="I5" s="65"/>
      <c r="J5" s="65"/>
      <c r="K5" s="65"/>
      <c r="L5" s="65"/>
      <c r="M5" s="65"/>
      <c r="N5" s="65"/>
      <c r="O5" s="64"/>
      <c r="P5" s="64"/>
      <c r="Q5" s="64"/>
      <c r="R5" s="64"/>
      <c r="S5" s="64"/>
      <c r="T5" s="64"/>
      <c r="U5" s="64"/>
      <c r="V5" s="64"/>
      <c r="W5" s="64"/>
    </row>
    <row r="6" spans="1:23" ht="15.75" customHeight="1" x14ac:dyDescent="0.25">
      <c r="A6" s="59">
        <v>5</v>
      </c>
      <c r="B6" s="60" t="s">
        <v>200</v>
      </c>
      <c r="C6" s="9"/>
      <c r="D6" s="16" t="s">
        <v>107</v>
      </c>
      <c r="E6" s="61" t="s">
        <v>19</v>
      </c>
      <c r="F6" s="59"/>
      <c r="G6" s="65"/>
      <c r="H6" s="65"/>
      <c r="I6" s="65"/>
      <c r="J6" s="65"/>
      <c r="K6" s="65"/>
      <c r="L6" s="65"/>
      <c r="M6" s="65"/>
      <c r="N6" s="65"/>
      <c r="O6" s="64"/>
      <c r="P6" s="64"/>
      <c r="Q6" s="64"/>
      <c r="R6" s="64"/>
      <c r="S6" s="64"/>
      <c r="T6" s="64"/>
      <c r="U6" s="64"/>
      <c r="V6" s="64"/>
      <c r="W6" s="64"/>
    </row>
    <row r="7" spans="1:23" ht="15.75" customHeight="1" x14ac:dyDescent="0.25">
      <c r="A7" s="59">
        <v>6</v>
      </c>
      <c r="B7" s="60" t="s">
        <v>201</v>
      </c>
      <c r="C7" s="9"/>
      <c r="D7" s="16" t="s">
        <v>107</v>
      </c>
      <c r="E7" s="61" t="s">
        <v>19</v>
      </c>
      <c r="F7" s="59"/>
      <c r="G7" s="65"/>
      <c r="H7" s="65"/>
      <c r="I7" s="65"/>
      <c r="J7" s="65"/>
      <c r="K7" s="65"/>
      <c r="L7" s="65"/>
      <c r="M7" s="65"/>
      <c r="N7" s="65"/>
      <c r="O7" s="64"/>
      <c r="P7" s="64"/>
      <c r="Q7" s="64"/>
      <c r="R7" s="64"/>
      <c r="S7" s="64"/>
      <c r="T7" s="64"/>
      <c r="U7" s="64"/>
      <c r="V7" s="64"/>
      <c r="W7" s="64"/>
    </row>
    <row r="8" spans="1:23" ht="15.75" customHeight="1" x14ac:dyDescent="0.25">
      <c r="A8" s="59">
        <v>7</v>
      </c>
      <c r="B8" s="60" t="s">
        <v>202</v>
      </c>
      <c r="C8" s="9"/>
      <c r="D8" s="9" t="s">
        <v>108</v>
      </c>
      <c r="E8" s="61" t="s">
        <v>19</v>
      </c>
      <c r="F8" s="59"/>
      <c r="G8" s="65"/>
      <c r="H8" s="65"/>
      <c r="I8" s="65"/>
      <c r="J8" s="65"/>
      <c r="K8" s="65"/>
      <c r="L8" s="65"/>
      <c r="M8" s="65"/>
      <c r="N8" s="65"/>
      <c r="O8" s="64"/>
      <c r="P8" s="64"/>
      <c r="Q8" s="64"/>
      <c r="R8" s="64"/>
      <c r="S8" s="64"/>
      <c r="T8" s="64"/>
      <c r="U8" s="64"/>
      <c r="V8" s="64"/>
      <c r="W8" s="64"/>
    </row>
    <row r="9" spans="1:23" ht="15.75" customHeight="1" x14ac:dyDescent="0.25">
      <c r="A9" s="59">
        <v>8</v>
      </c>
      <c r="B9" s="60" t="s">
        <v>203</v>
      </c>
      <c r="C9" s="9"/>
      <c r="D9" s="9" t="s">
        <v>83</v>
      </c>
      <c r="E9" s="61" t="s">
        <v>19</v>
      </c>
      <c r="F9" s="59"/>
      <c r="G9" s="65"/>
      <c r="H9" s="65"/>
      <c r="I9" s="65"/>
      <c r="J9" s="65"/>
      <c r="K9" s="65"/>
      <c r="L9" s="65"/>
      <c r="M9" s="65"/>
      <c r="N9" s="65"/>
      <c r="O9" s="64"/>
      <c r="P9" s="64"/>
      <c r="Q9" s="64"/>
      <c r="R9" s="64"/>
      <c r="S9" s="64"/>
      <c r="T9" s="64"/>
      <c r="U9" s="64"/>
      <c r="V9" s="64"/>
      <c r="W9" s="64"/>
    </row>
    <row r="10" spans="1:23" ht="15.75" customHeight="1" x14ac:dyDescent="0.25">
      <c r="A10" s="59">
        <v>9</v>
      </c>
      <c r="B10" s="60" t="s">
        <v>204</v>
      </c>
      <c r="C10" s="9"/>
      <c r="D10" s="9" t="s">
        <v>83</v>
      </c>
      <c r="E10" s="61" t="s">
        <v>19</v>
      </c>
      <c r="F10" s="59"/>
      <c r="G10" s="65"/>
      <c r="H10" s="65"/>
      <c r="I10" s="65"/>
      <c r="J10" s="65"/>
      <c r="K10" s="65"/>
      <c r="L10" s="65"/>
      <c r="M10" s="65"/>
      <c r="N10" s="65"/>
      <c r="O10" s="64"/>
      <c r="P10" s="64"/>
      <c r="Q10" s="64"/>
      <c r="R10" s="64"/>
      <c r="S10" s="64"/>
      <c r="T10" s="64"/>
      <c r="U10" s="64"/>
      <c r="V10" s="64"/>
      <c r="W10" s="64"/>
    </row>
    <row r="11" spans="1:23" ht="15.75" customHeight="1" x14ac:dyDescent="0.25">
      <c r="A11" s="59">
        <v>10</v>
      </c>
      <c r="B11" s="60" t="s">
        <v>205</v>
      </c>
      <c r="C11" s="9"/>
      <c r="D11" s="9" t="s">
        <v>83</v>
      </c>
      <c r="E11" s="61" t="s">
        <v>19</v>
      </c>
      <c r="F11" s="59"/>
      <c r="G11" s="65"/>
      <c r="H11" s="65"/>
      <c r="I11" s="65"/>
      <c r="J11" s="65"/>
      <c r="K11" s="65"/>
      <c r="L11" s="65"/>
      <c r="M11" s="65"/>
      <c r="N11" s="65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15.75" customHeight="1" x14ac:dyDescent="0.25">
      <c r="A12" s="59">
        <v>11</v>
      </c>
      <c r="B12" s="60" t="s">
        <v>206</v>
      </c>
      <c r="C12" s="16"/>
      <c r="D12" s="16" t="s">
        <v>83</v>
      </c>
      <c r="E12" s="61" t="s">
        <v>19</v>
      </c>
      <c r="F12" s="59"/>
      <c r="G12" s="65"/>
      <c r="H12" s="65"/>
      <c r="I12" s="65"/>
      <c r="J12" s="65"/>
      <c r="K12" s="65"/>
      <c r="L12" s="65"/>
      <c r="M12" s="65"/>
      <c r="N12" s="65"/>
      <c r="O12" s="64"/>
      <c r="P12" s="64"/>
      <c r="Q12" s="64"/>
      <c r="R12" s="64"/>
      <c r="S12" s="64"/>
      <c r="T12" s="64"/>
      <c r="U12" s="64"/>
      <c r="V12" s="64"/>
      <c r="W12" s="64"/>
    </row>
    <row r="13" spans="1:23" ht="15.75" customHeight="1" x14ac:dyDescent="0.25">
      <c r="A13" s="59">
        <v>12</v>
      </c>
      <c r="B13" s="60" t="s">
        <v>207</v>
      </c>
      <c r="C13" s="9"/>
      <c r="D13" s="9" t="s">
        <v>83</v>
      </c>
      <c r="E13" s="61" t="s">
        <v>19</v>
      </c>
      <c r="F13" s="59"/>
      <c r="G13" s="65"/>
      <c r="H13" s="65"/>
      <c r="I13" s="65"/>
      <c r="J13" s="65"/>
      <c r="K13" s="65"/>
      <c r="L13" s="65"/>
      <c r="M13" s="65"/>
      <c r="N13" s="65"/>
      <c r="O13" s="64"/>
      <c r="P13" s="64"/>
      <c r="Q13" s="64"/>
      <c r="R13" s="64"/>
      <c r="S13" s="64"/>
      <c r="T13" s="64"/>
      <c r="U13" s="64"/>
      <c r="V13" s="64"/>
      <c r="W13" s="64"/>
    </row>
    <row r="14" spans="1:23" ht="15.75" customHeight="1" x14ac:dyDescent="0.25">
      <c r="A14" s="59">
        <v>13</v>
      </c>
      <c r="B14" s="60" t="s">
        <v>208</v>
      </c>
      <c r="C14" s="9"/>
      <c r="D14" s="9" t="s">
        <v>83</v>
      </c>
      <c r="E14" s="61" t="s">
        <v>19</v>
      </c>
      <c r="F14" s="59"/>
      <c r="G14" s="65"/>
      <c r="H14" s="65"/>
      <c r="I14" s="65"/>
      <c r="J14" s="65"/>
      <c r="K14" s="65"/>
      <c r="L14" s="65"/>
      <c r="M14" s="65"/>
      <c r="N14" s="65"/>
      <c r="O14" s="66"/>
      <c r="P14" s="64"/>
      <c r="Q14" s="64"/>
      <c r="R14" s="64"/>
      <c r="S14" s="64"/>
      <c r="T14" s="64"/>
      <c r="U14" s="64"/>
      <c r="V14" s="64"/>
      <c r="W14" s="64"/>
    </row>
    <row r="15" spans="1:23" ht="15.75" customHeight="1" x14ac:dyDescent="0.25">
      <c r="A15" s="59" t="s">
        <v>113</v>
      </c>
      <c r="B15" s="60" t="s">
        <v>209</v>
      </c>
      <c r="C15" s="9"/>
      <c r="D15" s="9" t="s">
        <v>83</v>
      </c>
      <c r="E15" s="61" t="s">
        <v>19</v>
      </c>
      <c r="F15" s="59"/>
      <c r="G15" s="65"/>
      <c r="H15" s="65"/>
      <c r="I15" s="65"/>
      <c r="J15" s="65"/>
      <c r="K15" s="65"/>
      <c r="L15" s="65"/>
      <c r="M15" s="65"/>
      <c r="N15" s="65"/>
      <c r="O15" s="66"/>
      <c r="P15" s="64"/>
      <c r="Q15" s="64"/>
      <c r="R15" s="64"/>
      <c r="S15" s="64"/>
      <c r="T15" s="64"/>
      <c r="U15" s="64"/>
      <c r="V15" s="64"/>
      <c r="W15" s="64"/>
    </row>
    <row r="16" spans="1:23" ht="15.75" customHeight="1" x14ac:dyDescent="0.25">
      <c r="A16" s="59">
        <v>14</v>
      </c>
      <c r="B16" s="60" t="s">
        <v>210</v>
      </c>
      <c r="C16" s="9"/>
      <c r="D16" s="9" t="s">
        <v>21</v>
      </c>
      <c r="E16" s="61" t="s">
        <v>19</v>
      </c>
      <c r="F16" s="59"/>
      <c r="G16" s="62"/>
      <c r="H16" s="62"/>
      <c r="I16" s="65"/>
      <c r="J16" s="62"/>
      <c r="K16" s="62"/>
      <c r="L16" s="62"/>
      <c r="M16" s="62"/>
      <c r="N16" s="62"/>
      <c r="O16" s="63"/>
      <c r="P16" s="63"/>
      <c r="Q16" s="64"/>
      <c r="R16" s="66"/>
      <c r="S16" s="66"/>
      <c r="T16" s="66"/>
      <c r="U16" s="66"/>
      <c r="V16" s="66"/>
      <c r="W16" s="63"/>
    </row>
    <row r="17" spans="1:23" ht="15.75" customHeight="1" x14ac:dyDescent="0.25">
      <c r="A17" s="59">
        <v>15</v>
      </c>
      <c r="B17" s="60" t="s">
        <v>211</v>
      </c>
      <c r="C17" s="9"/>
      <c r="D17" s="9" t="s">
        <v>21</v>
      </c>
      <c r="E17" s="61" t="s">
        <v>19</v>
      </c>
      <c r="F17" s="59"/>
      <c r="G17" s="62"/>
      <c r="H17" s="62"/>
      <c r="I17" s="65"/>
      <c r="J17" s="62"/>
      <c r="K17" s="62"/>
      <c r="L17" s="62"/>
      <c r="M17" s="62"/>
      <c r="N17" s="62"/>
      <c r="O17" s="63"/>
      <c r="P17" s="63"/>
      <c r="Q17" s="66"/>
      <c r="R17" s="66"/>
      <c r="S17" s="66"/>
      <c r="T17" s="66"/>
      <c r="U17" s="66"/>
      <c r="V17" s="64"/>
      <c r="W17" s="63"/>
    </row>
    <row r="18" spans="1:23" ht="15.75" customHeight="1" x14ac:dyDescent="0.25">
      <c r="A18" s="59">
        <v>16</v>
      </c>
      <c r="B18" s="60" t="s">
        <v>212</v>
      </c>
      <c r="C18" s="9"/>
      <c r="D18" s="9" t="s">
        <v>21</v>
      </c>
      <c r="E18" s="61" t="s">
        <v>19</v>
      </c>
      <c r="F18" s="59"/>
      <c r="G18" s="65"/>
      <c r="H18" s="65"/>
      <c r="I18" s="65"/>
      <c r="J18" s="65"/>
      <c r="K18" s="65"/>
      <c r="L18" s="65"/>
      <c r="M18" s="65"/>
      <c r="N18" s="65"/>
      <c r="O18" s="64"/>
      <c r="P18" s="64"/>
      <c r="Q18" s="64"/>
      <c r="R18" s="64"/>
      <c r="S18" s="64"/>
      <c r="T18" s="64"/>
      <c r="U18" s="64"/>
      <c r="V18" s="64"/>
      <c r="W18" s="64"/>
    </row>
    <row r="19" spans="1:23" ht="15.75" customHeight="1" x14ac:dyDescent="0.25">
      <c r="A19" s="59">
        <v>17</v>
      </c>
      <c r="B19" s="60" t="s">
        <v>213</v>
      </c>
      <c r="C19" s="9"/>
      <c r="D19" s="9" t="s">
        <v>21</v>
      </c>
      <c r="E19" s="61" t="s">
        <v>19</v>
      </c>
      <c r="F19" s="59"/>
      <c r="G19" s="65"/>
      <c r="H19" s="65"/>
      <c r="I19" s="65"/>
      <c r="J19" s="65"/>
      <c r="K19" s="65"/>
      <c r="L19" s="65"/>
      <c r="M19" s="65"/>
      <c r="N19" s="65"/>
      <c r="O19" s="64"/>
      <c r="P19" s="64"/>
      <c r="Q19" s="64"/>
      <c r="R19" s="64"/>
      <c r="S19" s="64"/>
      <c r="T19" s="64"/>
      <c r="U19" s="64"/>
      <c r="V19" s="64"/>
      <c r="W19" s="64"/>
    </row>
    <row r="20" spans="1:23" ht="15.75" customHeight="1" x14ac:dyDescent="0.25">
      <c r="A20" s="59">
        <v>18</v>
      </c>
      <c r="B20" s="60" t="s">
        <v>214</v>
      </c>
      <c r="C20" s="9"/>
      <c r="D20" s="9" t="s">
        <v>21</v>
      </c>
      <c r="E20" s="61" t="s">
        <v>19</v>
      </c>
      <c r="F20" s="59"/>
      <c r="G20" s="65"/>
      <c r="H20" s="65"/>
      <c r="I20" s="65"/>
      <c r="J20" s="65"/>
      <c r="K20" s="65"/>
      <c r="L20" s="65"/>
      <c r="M20" s="65"/>
      <c r="N20" s="65"/>
      <c r="O20" s="64"/>
      <c r="P20" s="64"/>
      <c r="Q20" s="64"/>
      <c r="R20" s="64"/>
      <c r="S20" s="64"/>
      <c r="T20" s="64"/>
      <c r="U20" s="64"/>
      <c r="V20" s="64"/>
      <c r="W20" s="64"/>
    </row>
    <row r="21" spans="1:23" ht="15.75" customHeight="1" x14ac:dyDescent="0.25">
      <c r="A21" s="59">
        <v>19</v>
      </c>
      <c r="B21" s="60" t="s">
        <v>215</v>
      </c>
      <c r="C21" s="9"/>
      <c r="D21" s="9" t="s">
        <v>54</v>
      </c>
      <c r="E21" s="61" t="s">
        <v>19</v>
      </c>
      <c r="F21" s="59"/>
      <c r="G21" s="65"/>
      <c r="H21" s="65"/>
      <c r="I21" s="65"/>
      <c r="J21" s="65"/>
      <c r="K21" s="65"/>
      <c r="L21" s="62"/>
      <c r="M21" s="65"/>
      <c r="N21" s="65"/>
      <c r="O21" s="64"/>
      <c r="P21" s="64"/>
      <c r="Q21" s="64"/>
      <c r="R21" s="64"/>
      <c r="S21" s="64"/>
      <c r="T21" s="64"/>
      <c r="U21" s="64"/>
      <c r="V21" s="64"/>
      <c r="W21" s="64"/>
    </row>
    <row r="22" spans="1:23" ht="15.75" customHeight="1" x14ac:dyDescent="0.25">
      <c r="A22" s="59">
        <v>20</v>
      </c>
      <c r="B22" s="60" t="s">
        <v>216</v>
      </c>
      <c r="C22" s="9"/>
      <c r="D22" s="9" t="s">
        <v>54</v>
      </c>
      <c r="E22" s="61" t="s">
        <v>19</v>
      </c>
      <c r="F22" s="59"/>
      <c r="G22" s="65"/>
      <c r="H22" s="65"/>
      <c r="I22" s="65"/>
      <c r="J22" s="65"/>
      <c r="K22" s="65"/>
      <c r="L22" s="62"/>
      <c r="M22" s="65"/>
      <c r="N22" s="65"/>
      <c r="O22" s="64"/>
      <c r="P22" s="64"/>
      <c r="Q22" s="64"/>
      <c r="R22" s="64"/>
      <c r="S22" s="64"/>
      <c r="T22" s="64"/>
      <c r="U22" s="64"/>
      <c r="V22" s="64"/>
      <c r="W22" s="64"/>
    </row>
    <row r="23" spans="1:23" ht="15.75" customHeight="1" x14ac:dyDescent="0.25">
      <c r="A23" s="59">
        <v>21</v>
      </c>
      <c r="B23" s="60" t="s">
        <v>217</v>
      </c>
      <c r="C23" s="9"/>
      <c r="D23" s="9" t="s">
        <v>54</v>
      </c>
      <c r="E23" s="61" t="s">
        <v>19</v>
      </c>
      <c r="F23" s="67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34"/>
      <c r="R23" s="64"/>
      <c r="S23" s="64"/>
      <c r="T23" s="64"/>
      <c r="U23" s="34"/>
      <c r="V23" s="64"/>
      <c r="W23" s="64"/>
    </row>
    <row r="24" spans="1:23" ht="15.75" customHeight="1" x14ac:dyDescent="0.25">
      <c r="A24" s="59">
        <v>22</v>
      </c>
      <c r="B24" s="60" t="s">
        <v>218</v>
      </c>
      <c r="C24" s="9"/>
      <c r="D24" s="9" t="s">
        <v>24</v>
      </c>
      <c r="E24" s="61" t="s">
        <v>19</v>
      </c>
      <c r="F24" s="59"/>
      <c r="G24" s="65"/>
      <c r="H24" s="65"/>
      <c r="I24" s="65"/>
      <c r="J24" s="65"/>
      <c r="K24" s="65"/>
      <c r="L24" s="62"/>
      <c r="M24" s="65"/>
      <c r="N24" s="65"/>
      <c r="O24" s="64"/>
      <c r="P24" s="64"/>
      <c r="Q24" s="64"/>
      <c r="R24" s="68"/>
      <c r="S24" s="64"/>
      <c r="T24" s="64"/>
      <c r="U24" s="64"/>
      <c r="V24" s="64"/>
      <c r="W24" s="64"/>
    </row>
    <row r="25" spans="1:23" ht="15.75" customHeight="1" x14ac:dyDescent="0.25">
      <c r="A25" s="59">
        <v>23</v>
      </c>
      <c r="B25" s="60" t="s">
        <v>219</v>
      </c>
      <c r="C25" s="9"/>
      <c r="D25" s="9" t="s">
        <v>24</v>
      </c>
      <c r="E25" s="61" t="s">
        <v>19</v>
      </c>
      <c r="F25" s="59"/>
      <c r="G25" s="65"/>
      <c r="H25" s="65"/>
      <c r="I25" s="65"/>
      <c r="J25" s="65"/>
      <c r="K25" s="65"/>
      <c r="L25" s="62"/>
      <c r="M25" s="65"/>
      <c r="N25" s="65"/>
      <c r="O25" s="64"/>
      <c r="P25" s="64"/>
      <c r="Q25" s="64"/>
      <c r="R25" s="68"/>
      <c r="S25" s="64"/>
      <c r="T25" s="64"/>
      <c r="U25" s="64"/>
      <c r="V25" s="64"/>
      <c r="W25" s="64"/>
    </row>
    <row r="26" spans="1:23" ht="15.75" customHeight="1" x14ac:dyDescent="0.25">
      <c r="A26" s="59">
        <v>24</v>
      </c>
      <c r="B26" s="60" t="s">
        <v>220</v>
      </c>
      <c r="C26" s="9"/>
      <c r="D26" s="9" t="s">
        <v>24</v>
      </c>
      <c r="E26" s="61" t="s">
        <v>19</v>
      </c>
      <c r="F26" s="59"/>
      <c r="G26" s="65"/>
      <c r="H26" s="65"/>
      <c r="I26" s="65"/>
      <c r="J26" s="65"/>
      <c r="K26" s="65"/>
      <c r="L26" s="62"/>
      <c r="M26" s="65"/>
      <c r="N26" s="65"/>
      <c r="O26" s="64"/>
      <c r="P26" s="64"/>
      <c r="Q26" s="64"/>
      <c r="R26" s="64"/>
      <c r="S26" s="64"/>
      <c r="T26" s="64"/>
      <c r="U26" s="64"/>
      <c r="V26" s="64"/>
      <c r="W26" s="64"/>
    </row>
    <row r="27" spans="1:23" ht="15.75" customHeight="1" x14ac:dyDescent="0.25">
      <c r="A27" s="59" t="s">
        <v>151</v>
      </c>
      <c r="B27" s="60" t="s">
        <v>221</v>
      </c>
      <c r="C27" s="9"/>
      <c r="D27" s="9" t="s">
        <v>24</v>
      </c>
      <c r="E27" s="61" t="s">
        <v>19</v>
      </c>
      <c r="F27" s="59"/>
      <c r="G27" s="65"/>
      <c r="H27" s="65"/>
      <c r="I27" s="65"/>
      <c r="J27" s="65"/>
      <c r="K27" s="65"/>
      <c r="L27" s="62"/>
      <c r="M27" s="65"/>
      <c r="N27" s="65"/>
      <c r="O27" s="64"/>
      <c r="P27" s="64"/>
      <c r="Q27" s="64"/>
      <c r="R27" s="64"/>
      <c r="S27" s="64"/>
      <c r="T27" s="64"/>
      <c r="U27" s="64"/>
      <c r="V27" s="64"/>
      <c r="W27" s="64"/>
    </row>
    <row r="28" spans="1:23" ht="15.75" customHeight="1" x14ac:dyDescent="0.25">
      <c r="A28" s="61">
        <v>25</v>
      </c>
      <c r="B28" s="60" t="s">
        <v>222</v>
      </c>
      <c r="C28" s="9"/>
      <c r="D28" s="9" t="s">
        <v>24</v>
      </c>
      <c r="E28" s="61" t="s">
        <v>19</v>
      </c>
      <c r="F28" s="65"/>
      <c r="G28" s="64"/>
      <c r="H28" s="64"/>
      <c r="I28" s="61"/>
      <c r="J28" s="61"/>
      <c r="K28" s="61"/>
      <c r="L28" s="64"/>
      <c r="M28" s="64"/>
      <c r="N28" s="64"/>
      <c r="O28" s="64"/>
      <c r="P28" s="64"/>
      <c r="Q28" s="64"/>
      <c r="R28" s="66"/>
      <c r="S28" s="66"/>
      <c r="T28" s="66"/>
      <c r="U28" s="64"/>
      <c r="V28" s="64"/>
      <c r="W28" s="64"/>
    </row>
    <row r="29" spans="1:23" ht="15.75" customHeight="1" x14ac:dyDescent="0.25">
      <c r="A29" s="59">
        <v>26</v>
      </c>
      <c r="B29" s="60" t="s">
        <v>223</v>
      </c>
      <c r="C29" s="9"/>
      <c r="D29" s="9" t="s">
        <v>49</v>
      </c>
      <c r="E29" s="61" t="s">
        <v>19</v>
      </c>
      <c r="F29" s="59"/>
      <c r="G29" s="65"/>
      <c r="H29" s="65"/>
      <c r="I29" s="65"/>
      <c r="J29" s="65"/>
      <c r="K29" s="65"/>
      <c r="L29" s="62"/>
      <c r="M29" s="65"/>
      <c r="N29" s="65"/>
      <c r="O29" s="61"/>
      <c r="P29" s="64"/>
      <c r="Q29" s="64"/>
      <c r="R29" s="64"/>
      <c r="S29" s="64"/>
      <c r="T29" s="64"/>
      <c r="U29" s="64"/>
      <c r="V29" s="64"/>
      <c r="W29" s="64"/>
    </row>
    <row r="30" spans="1:23" ht="15.75" customHeight="1" x14ac:dyDescent="0.25">
      <c r="A30" s="59">
        <v>27</v>
      </c>
      <c r="B30" s="60" t="s">
        <v>224</v>
      </c>
      <c r="C30" s="9"/>
      <c r="D30" s="9" t="s">
        <v>49</v>
      </c>
      <c r="E30" s="61" t="s">
        <v>19</v>
      </c>
      <c r="F30" s="59"/>
      <c r="G30" s="65"/>
      <c r="H30" s="65"/>
      <c r="I30" s="65"/>
      <c r="J30" s="65"/>
      <c r="K30" s="65"/>
      <c r="L30" s="62"/>
      <c r="M30" s="65"/>
      <c r="N30" s="65"/>
      <c r="O30" s="66"/>
      <c r="P30" s="64"/>
      <c r="Q30" s="64"/>
      <c r="R30" s="64"/>
      <c r="S30" s="64"/>
      <c r="T30" s="64"/>
      <c r="U30" s="64"/>
      <c r="V30" s="64"/>
      <c r="W30" s="64"/>
    </row>
    <row r="31" spans="1:23" ht="15.75" customHeight="1" x14ac:dyDescent="0.25">
      <c r="A31" s="59">
        <v>28</v>
      </c>
      <c r="B31" s="60" t="s">
        <v>225</v>
      </c>
      <c r="C31" s="9"/>
      <c r="D31" s="9" t="s">
        <v>91</v>
      </c>
      <c r="E31" s="61" t="s">
        <v>19</v>
      </c>
      <c r="F31" s="59"/>
      <c r="G31" s="65"/>
      <c r="H31" s="65"/>
      <c r="I31" s="65"/>
      <c r="J31" s="65"/>
      <c r="K31" s="65"/>
      <c r="L31" s="65"/>
      <c r="M31" s="65"/>
      <c r="N31" s="65"/>
      <c r="O31" s="64"/>
      <c r="P31" s="64"/>
      <c r="Q31" s="64"/>
      <c r="R31" s="64"/>
      <c r="S31" s="64"/>
      <c r="T31" s="64"/>
      <c r="U31" s="64"/>
      <c r="V31" s="64"/>
      <c r="W31" s="64"/>
    </row>
    <row r="32" spans="1:23" ht="15.75" customHeight="1" x14ac:dyDescent="0.25">
      <c r="A32" s="59">
        <v>29</v>
      </c>
      <c r="B32" s="60" t="s">
        <v>226</v>
      </c>
      <c r="C32" s="9"/>
      <c r="D32" s="9" t="s">
        <v>58</v>
      </c>
      <c r="E32" s="61" t="s">
        <v>19</v>
      </c>
      <c r="F32" s="59"/>
      <c r="G32" s="65"/>
      <c r="H32" s="65"/>
      <c r="I32" s="65"/>
      <c r="J32" s="65"/>
      <c r="K32" s="65"/>
      <c r="L32" s="62"/>
      <c r="M32" s="65"/>
      <c r="N32" s="65"/>
      <c r="O32" s="64"/>
      <c r="P32" s="64"/>
      <c r="Q32" s="64"/>
      <c r="R32" s="66"/>
      <c r="S32" s="66"/>
      <c r="T32" s="66"/>
      <c r="U32" s="66"/>
      <c r="V32" s="64"/>
      <c r="W32" s="64"/>
    </row>
    <row r="33" spans="1:23" ht="15.75" customHeight="1" x14ac:dyDescent="0.25">
      <c r="A33" s="59">
        <v>30</v>
      </c>
      <c r="B33" s="60" t="s">
        <v>227</v>
      </c>
      <c r="C33" s="9"/>
      <c r="D33" s="9" t="s">
        <v>58</v>
      </c>
      <c r="E33" s="61" t="s">
        <v>19</v>
      </c>
      <c r="F33" s="59"/>
      <c r="G33" s="65"/>
      <c r="H33" s="65"/>
      <c r="I33" s="65"/>
      <c r="J33" s="65"/>
      <c r="K33" s="65"/>
      <c r="L33" s="62"/>
      <c r="M33" s="65"/>
      <c r="N33" s="65"/>
      <c r="O33" s="64"/>
      <c r="P33" s="64"/>
      <c r="Q33" s="64"/>
      <c r="R33" s="66"/>
      <c r="S33" s="66"/>
      <c r="T33" s="66"/>
      <c r="U33" s="66"/>
      <c r="V33" s="64"/>
      <c r="W33" s="64"/>
    </row>
    <row r="34" spans="1:23" ht="15.75" customHeight="1" x14ac:dyDescent="0.25">
      <c r="A34" s="59">
        <v>31</v>
      </c>
      <c r="B34" s="60" t="s">
        <v>228</v>
      </c>
      <c r="C34" s="9"/>
      <c r="D34" s="9" t="s">
        <v>58</v>
      </c>
      <c r="E34" s="61" t="s">
        <v>19</v>
      </c>
      <c r="F34" s="59"/>
      <c r="G34" s="65"/>
      <c r="H34" s="65"/>
      <c r="I34" s="65"/>
      <c r="J34" s="65"/>
      <c r="K34" s="65"/>
      <c r="L34" s="62"/>
      <c r="M34" s="65"/>
      <c r="N34" s="65"/>
      <c r="O34" s="64"/>
      <c r="P34" s="64"/>
      <c r="Q34" s="64"/>
      <c r="R34" s="66"/>
      <c r="S34" s="66"/>
      <c r="T34" s="66"/>
      <c r="U34" s="64"/>
      <c r="V34" s="64"/>
      <c r="W34" s="64"/>
    </row>
    <row r="35" spans="1:23" ht="15.75" customHeight="1" x14ac:dyDescent="0.25">
      <c r="A35" s="59">
        <v>32</v>
      </c>
      <c r="B35" s="60" t="s">
        <v>229</v>
      </c>
      <c r="C35" s="9"/>
      <c r="D35" s="9" t="s">
        <v>58</v>
      </c>
      <c r="E35" s="61" t="s">
        <v>19</v>
      </c>
      <c r="F35" s="59"/>
      <c r="G35" s="65"/>
      <c r="H35" s="65"/>
      <c r="I35" s="65"/>
      <c r="J35" s="65"/>
      <c r="K35" s="65"/>
      <c r="L35" s="62"/>
      <c r="M35" s="65"/>
      <c r="N35" s="65"/>
      <c r="O35" s="64"/>
      <c r="P35" s="64"/>
      <c r="Q35" s="66"/>
      <c r="R35" s="66"/>
      <c r="S35" s="66"/>
      <c r="T35" s="66"/>
      <c r="U35" s="66"/>
      <c r="V35" s="64"/>
      <c r="W35" s="64"/>
    </row>
    <row r="36" spans="1:23" ht="15.75" customHeight="1" x14ac:dyDescent="0.25">
      <c r="A36" s="59">
        <v>33</v>
      </c>
      <c r="B36" s="60" t="s">
        <v>230</v>
      </c>
      <c r="C36" s="9"/>
      <c r="D36" s="9" t="s">
        <v>58</v>
      </c>
      <c r="E36" s="61" t="s">
        <v>19</v>
      </c>
      <c r="F36" s="59"/>
      <c r="G36" s="65"/>
      <c r="H36" s="65"/>
      <c r="I36" s="65"/>
      <c r="J36" s="65"/>
      <c r="K36" s="59"/>
      <c r="L36" s="62"/>
      <c r="M36" s="65"/>
      <c r="N36" s="65"/>
      <c r="O36" s="64"/>
      <c r="P36" s="64"/>
      <c r="Q36" s="66"/>
      <c r="R36" s="66"/>
      <c r="S36" s="66"/>
      <c r="T36" s="66"/>
      <c r="U36" s="66"/>
      <c r="V36" s="64"/>
      <c r="W36" s="64"/>
    </row>
    <row r="37" spans="1:23" ht="15.75" customHeight="1" x14ac:dyDescent="0.25">
      <c r="A37" s="59">
        <v>34</v>
      </c>
      <c r="B37" s="60" t="s">
        <v>232</v>
      </c>
      <c r="C37" s="9"/>
      <c r="D37" s="9" t="s">
        <v>58</v>
      </c>
      <c r="E37" s="61" t="s">
        <v>19</v>
      </c>
      <c r="F37" s="59"/>
      <c r="G37" s="65"/>
      <c r="H37" s="65"/>
      <c r="I37" s="65"/>
      <c r="J37" s="65"/>
      <c r="K37" s="65"/>
      <c r="L37" s="62"/>
      <c r="M37" s="65"/>
      <c r="N37" s="65"/>
      <c r="O37" s="64"/>
      <c r="P37" s="64"/>
      <c r="Q37" s="64"/>
      <c r="R37" s="66"/>
      <c r="S37" s="66"/>
      <c r="T37" s="66"/>
      <c r="U37" s="66"/>
      <c r="V37" s="64"/>
      <c r="W37" s="64"/>
    </row>
    <row r="38" spans="1:23" ht="15.75" customHeight="1" x14ac:dyDescent="0.25">
      <c r="A38" s="59">
        <v>35</v>
      </c>
      <c r="B38" s="60" t="s">
        <v>233</v>
      </c>
      <c r="C38" s="9"/>
      <c r="D38" s="9" t="s">
        <v>58</v>
      </c>
      <c r="E38" s="61" t="s">
        <v>19</v>
      </c>
      <c r="F38" s="59"/>
      <c r="G38" s="65"/>
      <c r="H38" s="65"/>
      <c r="I38" s="65"/>
      <c r="J38" s="65"/>
      <c r="K38" s="65"/>
      <c r="L38" s="65"/>
      <c r="M38" s="65"/>
      <c r="N38" s="65"/>
      <c r="O38" s="64"/>
      <c r="P38" s="64"/>
      <c r="Q38" s="64"/>
      <c r="R38" s="66"/>
      <c r="S38" s="66"/>
      <c r="T38" s="66"/>
      <c r="U38" s="66"/>
      <c r="V38" s="66"/>
      <c r="W38" s="64"/>
    </row>
    <row r="39" spans="1:23" ht="15.75" customHeight="1" x14ac:dyDescent="0.25">
      <c r="A39" s="61">
        <v>36</v>
      </c>
      <c r="B39" s="60" t="s">
        <v>234</v>
      </c>
      <c r="C39" s="9"/>
      <c r="D39" s="9" t="s">
        <v>58</v>
      </c>
      <c r="E39" s="61" t="s">
        <v>19</v>
      </c>
      <c r="F39" s="59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6"/>
      <c r="R39" s="66"/>
      <c r="S39" s="66"/>
      <c r="T39" s="66"/>
      <c r="U39" s="66"/>
      <c r="V39" s="64"/>
      <c r="W39" s="64"/>
    </row>
    <row r="40" spans="1:23" ht="15.75" customHeight="1" x14ac:dyDescent="0.25">
      <c r="A40" s="59">
        <v>37</v>
      </c>
      <c r="B40" s="60" t="s">
        <v>235</v>
      </c>
      <c r="C40" s="9"/>
      <c r="D40" s="9" t="s">
        <v>96</v>
      </c>
      <c r="E40" s="61" t="s">
        <v>19</v>
      </c>
      <c r="F40" s="65"/>
      <c r="G40" s="65"/>
      <c r="H40" s="65"/>
      <c r="I40" s="65"/>
      <c r="J40" s="65"/>
      <c r="K40" s="65"/>
      <c r="L40" s="65"/>
      <c r="M40" s="65"/>
      <c r="N40" s="65"/>
      <c r="O40" s="66"/>
      <c r="P40" s="64"/>
      <c r="Q40" s="64"/>
      <c r="R40" s="64"/>
      <c r="S40" s="64"/>
      <c r="T40" s="64"/>
      <c r="U40" s="64"/>
      <c r="V40" s="64"/>
      <c r="W40" s="64"/>
    </row>
    <row r="41" spans="1:23" ht="15.75" customHeight="1" x14ac:dyDescent="0.25">
      <c r="A41" s="59">
        <v>38</v>
      </c>
      <c r="B41" s="60" t="s">
        <v>236</v>
      </c>
      <c r="C41" s="9"/>
      <c r="D41" s="9" t="s">
        <v>96</v>
      </c>
      <c r="E41" s="61" t="s">
        <v>19</v>
      </c>
      <c r="F41" s="59"/>
      <c r="G41" s="65"/>
      <c r="H41" s="65"/>
      <c r="I41" s="65"/>
      <c r="J41" s="65"/>
      <c r="K41" s="65"/>
      <c r="L41" s="65"/>
      <c r="M41" s="65"/>
      <c r="N41" s="65"/>
      <c r="O41" s="64"/>
      <c r="P41" s="64"/>
      <c r="Q41" s="64"/>
      <c r="R41" s="64"/>
      <c r="S41" s="64"/>
      <c r="T41" s="64"/>
      <c r="U41" s="64"/>
      <c r="V41" s="64"/>
      <c r="W41" s="64"/>
    </row>
    <row r="42" spans="1:23" ht="15.75" customHeight="1" x14ac:dyDescent="0.25">
      <c r="A42" s="59">
        <v>39</v>
      </c>
      <c r="B42" s="60" t="s">
        <v>237</v>
      </c>
      <c r="C42" s="9"/>
      <c r="D42" s="9" t="s">
        <v>96</v>
      </c>
      <c r="E42" s="61" t="s">
        <v>19</v>
      </c>
      <c r="F42" s="65"/>
      <c r="G42" s="65"/>
      <c r="H42" s="65"/>
      <c r="I42" s="65"/>
      <c r="J42" s="65"/>
      <c r="K42" s="65"/>
      <c r="L42" s="65"/>
      <c r="M42" s="65"/>
      <c r="N42" s="65"/>
      <c r="O42" s="66"/>
      <c r="P42" s="64"/>
      <c r="Q42" s="64"/>
      <c r="R42" s="64"/>
      <c r="S42" s="64"/>
      <c r="T42" s="64"/>
      <c r="U42" s="64"/>
      <c r="V42" s="64"/>
      <c r="W42" s="64"/>
    </row>
    <row r="43" spans="1:23" ht="15.75" customHeight="1" x14ac:dyDescent="0.25">
      <c r="A43" s="59">
        <v>40</v>
      </c>
      <c r="B43" s="60" t="s">
        <v>238</v>
      </c>
      <c r="C43" s="9"/>
      <c r="D43" s="9" t="s">
        <v>70</v>
      </c>
      <c r="E43" s="61" t="s">
        <v>19</v>
      </c>
      <c r="F43" s="59"/>
      <c r="G43" s="65"/>
      <c r="H43" s="65"/>
      <c r="I43" s="65"/>
      <c r="J43" s="65"/>
      <c r="K43" s="65"/>
      <c r="L43" s="65"/>
      <c r="M43" s="65"/>
      <c r="N43" s="65"/>
      <c r="O43" s="64"/>
      <c r="P43" s="64"/>
      <c r="Q43" s="64"/>
      <c r="R43" s="64"/>
      <c r="S43" s="64"/>
      <c r="T43" s="64"/>
      <c r="U43" s="64"/>
      <c r="V43" s="64"/>
      <c r="W43" s="64"/>
    </row>
    <row r="44" spans="1:23" ht="15.75" customHeight="1" x14ac:dyDescent="0.25">
      <c r="A44" s="59">
        <v>41</v>
      </c>
      <c r="B44" s="60" t="s">
        <v>239</v>
      </c>
      <c r="C44" s="9"/>
      <c r="D44" s="9" t="s">
        <v>70</v>
      </c>
      <c r="E44" s="61" t="s">
        <v>19</v>
      </c>
      <c r="F44" s="59"/>
      <c r="G44" s="65"/>
      <c r="H44" s="65"/>
      <c r="I44" s="65"/>
      <c r="J44" s="65"/>
      <c r="K44" s="65"/>
      <c r="L44" s="65"/>
      <c r="M44" s="65"/>
      <c r="N44" s="65"/>
      <c r="O44" s="64"/>
      <c r="P44" s="64"/>
      <c r="Q44" s="64"/>
      <c r="R44" s="64"/>
      <c r="S44" s="64"/>
      <c r="T44" s="64"/>
      <c r="U44" s="64"/>
      <c r="V44" s="64"/>
      <c r="W44" s="64"/>
    </row>
    <row r="45" spans="1:23" ht="15.75" customHeight="1" x14ac:dyDescent="0.25">
      <c r="A45" s="59">
        <v>42</v>
      </c>
      <c r="B45" s="60" t="s">
        <v>240</v>
      </c>
      <c r="C45" s="9"/>
      <c r="D45" s="9" t="s">
        <v>44</v>
      </c>
      <c r="E45" s="61" t="s">
        <v>19</v>
      </c>
      <c r="F45" s="59"/>
      <c r="G45" s="65"/>
      <c r="H45" s="65"/>
      <c r="I45" s="65"/>
      <c r="J45" s="65"/>
      <c r="K45" s="65"/>
      <c r="L45" s="65"/>
      <c r="M45" s="65"/>
      <c r="N45" s="65"/>
      <c r="O45" s="66"/>
      <c r="P45" s="64"/>
      <c r="Q45" s="64"/>
      <c r="R45" s="64"/>
      <c r="S45" s="64"/>
      <c r="T45" s="64"/>
      <c r="U45" s="64"/>
      <c r="V45" s="64"/>
      <c r="W45" s="64"/>
    </row>
    <row r="46" spans="1:23" ht="15.75" customHeight="1" x14ac:dyDescent="0.25">
      <c r="A46" s="59">
        <v>43</v>
      </c>
      <c r="B46" s="60" t="s">
        <v>241</v>
      </c>
      <c r="C46" s="9"/>
      <c r="D46" s="9" t="s">
        <v>44</v>
      </c>
      <c r="E46" s="61" t="s">
        <v>19</v>
      </c>
      <c r="F46" s="59"/>
      <c r="G46" s="65"/>
      <c r="H46" s="65"/>
      <c r="I46" s="65"/>
      <c r="J46" s="65"/>
      <c r="K46" s="65"/>
      <c r="L46" s="65"/>
      <c r="M46" s="65"/>
      <c r="N46" s="65"/>
      <c r="O46" s="66"/>
      <c r="P46" s="64"/>
      <c r="Q46" s="64"/>
      <c r="R46" s="64"/>
      <c r="S46" s="64"/>
      <c r="T46" s="64"/>
      <c r="U46" s="64"/>
      <c r="V46" s="64"/>
      <c r="W46" s="64"/>
    </row>
    <row r="47" spans="1:23" ht="15.75" customHeight="1" x14ac:dyDescent="0.25">
      <c r="A47" s="59">
        <v>44</v>
      </c>
      <c r="B47" s="60" t="s">
        <v>242</v>
      </c>
      <c r="C47" s="9"/>
      <c r="D47" s="9" t="s">
        <v>44</v>
      </c>
      <c r="E47" s="61" t="s">
        <v>19</v>
      </c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4"/>
      <c r="Q47" s="64"/>
      <c r="R47" s="64"/>
      <c r="S47" s="64"/>
      <c r="T47" s="64"/>
      <c r="U47" s="64"/>
      <c r="V47" s="64"/>
      <c r="W47" s="64"/>
    </row>
    <row r="48" spans="1:23" ht="13.2" x14ac:dyDescent="0.25">
      <c r="A48" s="69"/>
      <c r="B48" s="70"/>
      <c r="C48" s="71"/>
      <c r="D48" s="71"/>
      <c r="E48" s="69"/>
      <c r="F48" s="69"/>
      <c r="G48" s="72"/>
      <c r="H48" s="72"/>
      <c r="I48" s="72"/>
      <c r="J48" s="72"/>
      <c r="K48" s="72"/>
      <c r="L48" s="72"/>
      <c r="M48" s="72"/>
      <c r="N48" s="72"/>
      <c r="O48" s="63"/>
      <c r="P48" s="63"/>
      <c r="Q48" s="63"/>
      <c r="R48" s="63"/>
      <c r="S48" s="63"/>
      <c r="T48" s="63"/>
      <c r="U48" s="63"/>
      <c r="V48" s="63"/>
      <c r="W48" s="63"/>
    </row>
    <row r="49" spans="1:23" ht="13.2" x14ac:dyDescent="0.25">
      <c r="A49" s="57" t="s">
        <v>0</v>
      </c>
      <c r="B49" s="58" t="s">
        <v>1</v>
      </c>
      <c r="C49" s="44" t="s">
        <v>2</v>
      </c>
      <c r="D49" s="44" t="s">
        <v>3</v>
      </c>
      <c r="E49" s="57" t="s">
        <v>195</v>
      </c>
      <c r="F49" s="57" t="s">
        <v>9</v>
      </c>
      <c r="G49" s="57" t="s">
        <v>14</v>
      </c>
      <c r="H49" s="57" t="s">
        <v>17</v>
      </c>
      <c r="I49" s="57" t="s">
        <v>20</v>
      </c>
      <c r="J49" s="57" t="s">
        <v>23</v>
      </c>
      <c r="K49" s="57" t="s">
        <v>26</v>
      </c>
      <c r="L49" s="57" t="s">
        <v>29</v>
      </c>
      <c r="M49" s="57" t="s">
        <v>33</v>
      </c>
      <c r="N49" s="57" t="s">
        <v>37</v>
      </c>
      <c r="O49" s="63"/>
      <c r="P49" s="63"/>
      <c r="Q49" s="63"/>
      <c r="R49" s="63"/>
      <c r="S49" s="63"/>
      <c r="T49" s="63"/>
      <c r="U49" s="63"/>
      <c r="V49" s="63"/>
      <c r="W49" s="63"/>
    </row>
    <row r="50" spans="1:23" ht="13.2" x14ac:dyDescent="0.25">
      <c r="A50" s="59">
        <v>1</v>
      </c>
      <c r="B50" s="60" t="s">
        <v>196</v>
      </c>
      <c r="C50" s="16"/>
      <c r="D50" s="16" t="s">
        <v>107</v>
      </c>
      <c r="E50" s="59" t="s">
        <v>12</v>
      </c>
      <c r="F50" s="59"/>
      <c r="G50" s="62"/>
      <c r="H50" s="62"/>
      <c r="I50" s="62"/>
      <c r="J50" s="62"/>
      <c r="K50" s="62"/>
      <c r="L50" s="62"/>
      <c r="M50" s="62"/>
      <c r="N50" s="62"/>
      <c r="O50" s="63"/>
      <c r="P50" s="63"/>
      <c r="Q50" s="63"/>
      <c r="R50" s="63"/>
      <c r="S50" s="63"/>
      <c r="T50" s="63"/>
      <c r="U50" s="63"/>
      <c r="V50" s="63"/>
      <c r="W50" s="63"/>
    </row>
    <row r="51" spans="1:23" ht="13.2" x14ac:dyDescent="0.25">
      <c r="A51" s="59">
        <v>2</v>
      </c>
      <c r="B51" s="60" t="s">
        <v>197</v>
      </c>
      <c r="C51" s="16"/>
      <c r="D51" s="16" t="s">
        <v>107</v>
      </c>
      <c r="E51" s="59" t="s">
        <v>12</v>
      </c>
      <c r="F51" s="59"/>
      <c r="G51" s="62"/>
      <c r="H51" s="62"/>
      <c r="I51" s="62"/>
      <c r="J51" s="62"/>
      <c r="K51" s="62"/>
      <c r="L51" s="62"/>
      <c r="M51" s="62"/>
      <c r="N51" s="62"/>
      <c r="O51" s="63"/>
      <c r="P51" s="63"/>
      <c r="Q51" s="64"/>
      <c r="R51" s="64"/>
      <c r="S51" s="64"/>
      <c r="T51" s="64"/>
      <c r="U51" s="64"/>
      <c r="V51" s="64"/>
      <c r="W51" s="63"/>
    </row>
    <row r="52" spans="1:23" ht="13.2" x14ac:dyDescent="0.25">
      <c r="A52" s="59">
        <v>3</v>
      </c>
      <c r="B52" s="60" t="s">
        <v>198</v>
      </c>
      <c r="C52" s="16"/>
      <c r="D52" s="16" t="s">
        <v>107</v>
      </c>
      <c r="E52" s="59" t="s">
        <v>12</v>
      </c>
      <c r="F52" s="59"/>
      <c r="G52" s="65"/>
      <c r="H52" s="65"/>
      <c r="I52" s="65"/>
      <c r="J52" s="65"/>
      <c r="K52" s="65"/>
      <c r="L52" s="65"/>
      <c r="M52" s="65"/>
      <c r="N52" s="65"/>
      <c r="O52" s="64"/>
      <c r="P52" s="64"/>
      <c r="Q52" s="64"/>
      <c r="R52" s="64"/>
      <c r="S52" s="64"/>
      <c r="T52" s="64"/>
      <c r="U52" s="64"/>
      <c r="V52" s="64"/>
      <c r="W52" s="64"/>
    </row>
    <row r="53" spans="1:23" ht="13.2" x14ac:dyDescent="0.25">
      <c r="A53" s="59">
        <v>4</v>
      </c>
      <c r="B53" s="60" t="s">
        <v>199</v>
      </c>
      <c r="C53" s="9"/>
      <c r="D53" s="16" t="s">
        <v>107</v>
      </c>
      <c r="E53" s="59" t="s">
        <v>12</v>
      </c>
      <c r="F53" s="59"/>
      <c r="G53" s="65"/>
      <c r="H53" s="65"/>
      <c r="I53" s="65"/>
      <c r="J53" s="65"/>
      <c r="K53" s="65"/>
      <c r="L53" s="65"/>
      <c r="M53" s="65"/>
      <c r="N53" s="65"/>
      <c r="O53" s="64"/>
      <c r="P53" s="64"/>
      <c r="Q53" s="64"/>
      <c r="R53" s="64"/>
      <c r="S53" s="64"/>
      <c r="T53" s="64"/>
      <c r="U53" s="64"/>
      <c r="V53" s="64"/>
      <c r="W53" s="64"/>
    </row>
    <row r="54" spans="1:23" ht="13.2" x14ac:dyDescent="0.25">
      <c r="A54" s="59">
        <v>5</v>
      </c>
      <c r="B54" s="60" t="s">
        <v>200</v>
      </c>
      <c r="C54" s="9"/>
      <c r="D54" s="16" t="s">
        <v>107</v>
      </c>
      <c r="E54" s="59" t="s">
        <v>12</v>
      </c>
      <c r="F54" s="59"/>
      <c r="G54" s="65"/>
      <c r="H54" s="65"/>
      <c r="I54" s="65"/>
      <c r="J54" s="65"/>
      <c r="K54" s="65"/>
      <c r="L54" s="65"/>
      <c r="M54" s="65"/>
      <c r="N54" s="65"/>
      <c r="O54" s="64"/>
      <c r="P54" s="64"/>
      <c r="Q54" s="64"/>
      <c r="R54" s="64"/>
      <c r="S54" s="64"/>
      <c r="T54" s="64"/>
      <c r="U54" s="64"/>
      <c r="V54" s="64"/>
      <c r="W54" s="64"/>
    </row>
    <row r="55" spans="1:23" ht="13.2" x14ac:dyDescent="0.25">
      <c r="A55" s="59">
        <v>6</v>
      </c>
      <c r="B55" s="60" t="s">
        <v>201</v>
      </c>
      <c r="C55" s="9"/>
      <c r="D55" s="16" t="s">
        <v>107</v>
      </c>
      <c r="E55" s="59" t="s">
        <v>12</v>
      </c>
      <c r="F55" s="59"/>
      <c r="G55" s="65"/>
      <c r="H55" s="65"/>
      <c r="I55" s="65"/>
      <c r="J55" s="65"/>
      <c r="K55" s="65"/>
      <c r="L55" s="65"/>
      <c r="M55" s="65"/>
      <c r="N55" s="65"/>
      <c r="O55" s="64"/>
      <c r="P55" s="64"/>
      <c r="Q55" s="64"/>
      <c r="R55" s="64"/>
      <c r="S55" s="64"/>
      <c r="T55" s="64"/>
      <c r="U55" s="64"/>
      <c r="V55" s="64"/>
      <c r="W55" s="64"/>
    </row>
    <row r="56" spans="1:23" ht="13.2" x14ac:dyDescent="0.25">
      <c r="A56" s="59">
        <v>7</v>
      </c>
      <c r="B56" s="60" t="s">
        <v>202</v>
      </c>
      <c r="C56" s="9"/>
      <c r="D56" s="9" t="s">
        <v>108</v>
      </c>
      <c r="E56" s="59" t="s">
        <v>12</v>
      </c>
      <c r="F56" s="59"/>
      <c r="G56" s="65"/>
      <c r="H56" s="65"/>
      <c r="I56" s="65"/>
      <c r="J56" s="65"/>
      <c r="K56" s="65"/>
      <c r="L56" s="65"/>
      <c r="M56" s="65"/>
      <c r="N56" s="65"/>
      <c r="O56" s="64"/>
      <c r="P56" s="64"/>
      <c r="Q56" s="64"/>
      <c r="R56" s="64"/>
      <c r="S56" s="64"/>
      <c r="T56" s="64"/>
      <c r="U56" s="64"/>
      <c r="V56" s="64"/>
      <c r="W56" s="64"/>
    </row>
    <row r="57" spans="1:23" ht="13.2" x14ac:dyDescent="0.25">
      <c r="A57" s="59">
        <v>8</v>
      </c>
      <c r="B57" s="60" t="s">
        <v>203</v>
      </c>
      <c r="C57" s="9"/>
      <c r="D57" s="9" t="s">
        <v>83</v>
      </c>
      <c r="E57" s="59" t="s">
        <v>12</v>
      </c>
      <c r="F57" s="59"/>
      <c r="G57" s="65"/>
      <c r="H57" s="65"/>
      <c r="I57" s="65"/>
      <c r="J57" s="65"/>
      <c r="K57" s="65"/>
      <c r="L57" s="65"/>
      <c r="M57" s="65"/>
      <c r="N57" s="65"/>
      <c r="O57" s="64"/>
      <c r="P57" s="64"/>
      <c r="Q57" s="64"/>
      <c r="R57" s="64"/>
      <c r="S57" s="64"/>
      <c r="T57" s="64"/>
      <c r="U57" s="64"/>
      <c r="V57" s="64"/>
      <c r="W57" s="64"/>
    </row>
    <row r="58" spans="1:23" ht="13.2" x14ac:dyDescent="0.25">
      <c r="A58" s="59">
        <v>9</v>
      </c>
      <c r="B58" s="60" t="s">
        <v>204</v>
      </c>
      <c r="C58" s="9"/>
      <c r="D58" s="9" t="s">
        <v>83</v>
      </c>
      <c r="E58" s="59" t="s">
        <v>12</v>
      </c>
      <c r="F58" s="59"/>
      <c r="G58" s="65"/>
      <c r="H58" s="65"/>
      <c r="I58" s="65"/>
      <c r="J58" s="65"/>
      <c r="K58" s="65"/>
      <c r="L58" s="65"/>
      <c r="M58" s="65"/>
      <c r="N58" s="65"/>
      <c r="O58" s="64"/>
      <c r="P58" s="64"/>
      <c r="Q58" s="64"/>
      <c r="R58" s="64"/>
      <c r="S58" s="64"/>
      <c r="T58" s="64"/>
      <c r="U58" s="64"/>
      <c r="V58" s="64"/>
      <c r="W58" s="64"/>
    </row>
    <row r="59" spans="1:23" ht="13.2" x14ac:dyDescent="0.25">
      <c r="A59" s="59">
        <v>10</v>
      </c>
      <c r="B59" s="60" t="s">
        <v>205</v>
      </c>
      <c r="C59" s="9"/>
      <c r="D59" s="9" t="s">
        <v>83</v>
      </c>
      <c r="E59" s="59" t="s">
        <v>12</v>
      </c>
      <c r="F59" s="59"/>
      <c r="G59" s="65"/>
      <c r="H59" s="65"/>
      <c r="I59" s="65"/>
      <c r="J59" s="65"/>
      <c r="K59" s="65"/>
      <c r="L59" s="65"/>
      <c r="M59" s="65"/>
      <c r="N59" s="65"/>
      <c r="O59" s="64"/>
      <c r="P59" s="64"/>
      <c r="Q59" s="64"/>
      <c r="R59" s="64"/>
      <c r="S59" s="64"/>
      <c r="T59" s="64"/>
      <c r="U59" s="64"/>
      <c r="V59" s="64"/>
      <c r="W59" s="64"/>
    </row>
    <row r="60" spans="1:23" ht="13.2" x14ac:dyDescent="0.25">
      <c r="A60" s="59">
        <v>11</v>
      </c>
      <c r="B60" s="60" t="s">
        <v>206</v>
      </c>
      <c r="C60" s="16"/>
      <c r="D60" s="16" t="s">
        <v>83</v>
      </c>
      <c r="E60" s="59" t="s">
        <v>12</v>
      </c>
      <c r="F60" s="59"/>
      <c r="G60" s="65"/>
      <c r="H60" s="65"/>
      <c r="I60" s="65"/>
      <c r="J60" s="65"/>
      <c r="K60" s="65"/>
      <c r="L60" s="65"/>
      <c r="M60" s="65"/>
      <c r="N60" s="65"/>
      <c r="O60" s="64"/>
      <c r="P60" s="64"/>
      <c r="Q60" s="64"/>
      <c r="R60" s="64"/>
      <c r="S60" s="64"/>
      <c r="T60" s="64"/>
      <c r="U60" s="64"/>
      <c r="V60" s="64"/>
      <c r="W60" s="64"/>
    </row>
    <row r="61" spans="1:23" ht="13.2" x14ac:dyDescent="0.25">
      <c r="A61" s="59">
        <v>12</v>
      </c>
      <c r="B61" s="60" t="s">
        <v>207</v>
      </c>
      <c r="C61" s="9"/>
      <c r="D61" s="9" t="s">
        <v>83</v>
      </c>
      <c r="E61" s="59" t="s">
        <v>12</v>
      </c>
      <c r="F61" s="59"/>
      <c r="G61" s="65"/>
      <c r="H61" s="65"/>
      <c r="I61" s="65"/>
      <c r="J61" s="65"/>
      <c r="K61" s="65"/>
      <c r="L61" s="65"/>
      <c r="M61" s="65"/>
      <c r="N61" s="65"/>
      <c r="O61" s="61"/>
      <c r="P61" s="64"/>
      <c r="Q61" s="64"/>
      <c r="R61" s="64"/>
      <c r="S61" s="64"/>
      <c r="T61" s="64"/>
      <c r="U61" s="64"/>
      <c r="V61" s="64"/>
      <c r="W61" s="64"/>
    </row>
    <row r="62" spans="1:23" ht="13.2" x14ac:dyDescent="0.25">
      <c r="A62" s="59">
        <v>13</v>
      </c>
      <c r="B62" s="60" t="s">
        <v>208</v>
      </c>
      <c r="C62" s="9"/>
      <c r="D62" s="9" t="s">
        <v>83</v>
      </c>
      <c r="E62" s="59" t="s">
        <v>12</v>
      </c>
      <c r="F62" s="59"/>
      <c r="G62" s="65"/>
      <c r="H62" s="65"/>
      <c r="I62" s="65"/>
      <c r="J62" s="65"/>
      <c r="K62" s="65"/>
      <c r="L62" s="65"/>
      <c r="M62" s="65"/>
      <c r="N62" s="65"/>
      <c r="O62" s="61"/>
      <c r="P62" s="64"/>
      <c r="Q62" s="64"/>
      <c r="R62" s="64"/>
      <c r="S62" s="64"/>
      <c r="T62" s="64"/>
      <c r="U62" s="64"/>
      <c r="V62" s="64"/>
      <c r="W62" s="64"/>
    </row>
    <row r="63" spans="1:23" ht="13.2" x14ac:dyDescent="0.25">
      <c r="A63" s="59" t="s">
        <v>113</v>
      </c>
      <c r="B63" s="60" t="s">
        <v>209</v>
      </c>
      <c r="C63" s="9"/>
      <c r="D63" s="9" t="s">
        <v>83</v>
      </c>
      <c r="E63" s="59" t="s">
        <v>12</v>
      </c>
      <c r="F63" s="59"/>
      <c r="G63" s="62"/>
      <c r="H63" s="62"/>
      <c r="I63" s="65"/>
      <c r="J63" s="62"/>
      <c r="K63" s="62"/>
      <c r="L63" s="62"/>
      <c r="M63" s="62"/>
      <c r="N63" s="62"/>
      <c r="O63" s="63"/>
      <c r="P63" s="63"/>
      <c r="Q63" s="64"/>
      <c r="R63" s="61"/>
      <c r="S63" s="61"/>
      <c r="T63" s="61"/>
      <c r="U63" s="61"/>
      <c r="V63" s="61"/>
      <c r="W63" s="63"/>
    </row>
    <row r="64" spans="1:23" ht="13.2" x14ac:dyDescent="0.25">
      <c r="A64" s="59">
        <v>14</v>
      </c>
      <c r="B64" s="60" t="s">
        <v>210</v>
      </c>
      <c r="C64" s="9"/>
      <c r="D64" s="9" t="s">
        <v>21</v>
      </c>
      <c r="E64" s="59" t="s">
        <v>12</v>
      </c>
      <c r="F64" s="59"/>
      <c r="G64" s="62"/>
      <c r="H64" s="62"/>
      <c r="I64" s="59"/>
      <c r="J64" s="59"/>
      <c r="K64" s="59"/>
      <c r="L64" s="59"/>
      <c r="M64" s="59"/>
      <c r="N64" s="62"/>
      <c r="O64" s="63"/>
      <c r="P64" s="63"/>
      <c r="Q64" s="61"/>
      <c r="R64" s="64"/>
      <c r="S64" s="61"/>
      <c r="T64" s="64"/>
      <c r="U64" s="61"/>
      <c r="V64" s="64"/>
      <c r="W64" s="63"/>
    </row>
    <row r="65" spans="1:23" ht="13.2" x14ac:dyDescent="0.25">
      <c r="A65" s="59">
        <v>15</v>
      </c>
      <c r="B65" s="60" t="s">
        <v>211</v>
      </c>
      <c r="C65" s="9"/>
      <c r="D65" s="9" t="s">
        <v>21</v>
      </c>
      <c r="E65" s="59" t="s">
        <v>12</v>
      </c>
      <c r="F65" s="59"/>
      <c r="G65" s="65"/>
      <c r="H65" s="59"/>
      <c r="I65" s="65"/>
      <c r="J65" s="59"/>
      <c r="K65" s="65"/>
      <c r="L65" s="59"/>
      <c r="M65" s="65"/>
      <c r="N65" s="65"/>
      <c r="O65" s="64"/>
      <c r="P65" s="64"/>
      <c r="Q65" s="64"/>
      <c r="R65" s="64"/>
      <c r="S65" s="64"/>
      <c r="T65" s="64"/>
      <c r="U65" s="64"/>
      <c r="V65" s="64"/>
      <c r="W65" s="64"/>
    </row>
    <row r="66" spans="1:23" ht="13.2" x14ac:dyDescent="0.25">
      <c r="A66" s="59">
        <v>16</v>
      </c>
      <c r="B66" s="60" t="s">
        <v>212</v>
      </c>
      <c r="C66" s="9"/>
      <c r="D66" s="9" t="s">
        <v>21</v>
      </c>
      <c r="E66" s="59" t="s">
        <v>12</v>
      </c>
      <c r="F66" s="59"/>
      <c r="G66" s="65"/>
      <c r="H66" s="65"/>
      <c r="I66" s="65"/>
      <c r="J66" s="65"/>
      <c r="K66" s="65"/>
      <c r="L66" s="65"/>
      <c r="M66" s="65"/>
      <c r="N66" s="65"/>
      <c r="O66" s="64"/>
      <c r="P66" s="64"/>
      <c r="Q66" s="64"/>
      <c r="R66" s="64"/>
      <c r="S66" s="64"/>
      <c r="T66" s="64"/>
      <c r="U66" s="64"/>
      <c r="V66" s="64"/>
      <c r="W66" s="64"/>
    </row>
    <row r="67" spans="1:23" ht="13.2" x14ac:dyDescent="0.25">
      <c r="A67" s="59">
        <v>17</v>
      </c>
      <c r="B67" s="60" t="s">
        <v>213</v>
      </c>
      <c r="C67" s="9"/>
      <c r="D67" s="9" t="s">
        <v>21</v>
      </c>
      <c r="E67" s="59" t="s">
        <v>12</v>
      </c>
      <c r="F67" s="59"/>
      <c r="G67" s="65"/>
      <c r="H67" s="65"/>
      <c r="I67" s="65"/>
      <c r="J67" s="65"/>
      <c r="K67" s="65"/>
      <c r="L67" s="65"/>
      <c r="M67" s="65"/>
      <c r="N67" s="65"/>
      <c r="O67" s="64"/>
      <c r="P67" s="64"/>
      <c r="Q67" s="64"/>
      <c r="R67" s="64"/>
      <c r="S67" s="64"/>
      <c r="T67" s="64"/>
      <c r="U67" s="64"/>
      <c r="V67" s="64"/>
      <c r="W67" s="64"/>
    </row>
    <row r="68" spans="1:23" ht="13.2" x14ac:dyDescent="0.25">
      <c r="A68" s="59">
        <v>18</v>
      </c>
      <c r="B68" s="60" t="s">
        <v>214</v>
      </c>
      <c r="C68" s="9"/>
      <c r="D68" s="9" t="s">
        <v>21</v>
      </c>
      <c r="E68" s="59" t="s">
        <v>12</v>
      </c>
      <c r="F68" s="59"/>
      <c r="G68" s="65"/>
      <c r="H68" s="65"/>
      <c r="I68" s="65"/>
      <c r="J68" s="65"/>
      <c r="K68" s="65"/>
      <c r="L68" s="62"/>
      <c r="M68" s="65"/>
      <c r="N68" s="65"/>
      <c r="O68" s="64"/>
      <c r="P68" s="64"/>
      <c r="Q68" s="64"/>
      <c r="R68" s="64"/>
      <c r="S68" s="64"/>
      <c r="T68" s="64"/>
      <c r="U68" s="64"/>
      <c r="V68" s="64"/>
      <c r="W68" s="64"/>
    </row>
    <row r="69" spans="1:23" ht="13.2" x14ac:dyDescent="0.25">
      <c r="A69" s="59">
        <v>19</v>
      </c>
      <c r="B69" s="60" t="s">
        <v>215</v>
      </c>
      <c r="C69" s="9"/>
      <c r="D69" s="9" t="s">
        <v>54</v>
      </c>
      <c r="E69" s="59" t="s">
        <v>12</v>
      </c>
      <c r="F69" s="59"/>
      <c r="G69" s="65"/>
      <c r="H69" s="65"/>
      <c r="I69" s="65"/>
      <c r="J69" s="65"/>
      <c r="K69" s="65"/>
      <c r="L69" s="62"/>
      <c r="M69" s="65"/>
      <c r="N69" s="65"/>
      <c r="O69" s="64"/>
      <c r="P69" s="64"/>
      <c r="Q69" s="64"/>
      <c r="R69" s="64"/>
      <c r="S69" s="64"/>
      <c r="T69" s="64"/>
      <c r="U69" s="64"/>
      <c r="V69" s="64"/>
      <c r="W69" s="64"/>
    </row>
    <row r="70" spans="1:23" ht="13.2" x14ac:dyDescent="0.25">
      <c r="A70" s="59">
        <v>20</v>
      </c>
      <c r="B70" s="60" t="s">
        <v>216</v>
      </c>
      <c r="C70" s="9"/>
      <c r="D70" s="9" t="s">
        <v>54</v>
      </c>
      <c r="E70" s="59" t="s">
        <v>12</v>
      </c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34"/>
      <c r="R70" s="64"/>
      <c r="S70" s="64"/>
      <c r="T70" s="64"/>
      <c r="U70" s="34"/>
      <c r="V70" s="64"/>
      <c r="W70" s="64"/>
    </row>
    <row r="71" spans="1:23" ht="13.2" x14ac:dyDescent="0.25">
      <c r="A71" s="59">
        <v>21</v>
      </c>
      <c r="B71" s="60" t="s">
        <v>217</v>
      </c>
      <c r="C71" s="9"/>
      <c r="D71" s="9" t="s">
        <v>54</v>
      </c>
      <c r="E71" s="59" t="s">
        <v>12</v>
      </c>
      <c r="F71" s="59"/>
      <c r="G71" s="65"/>
      <c r="H71" s="65"/>
      <c r="I71" s="65"/>
      <c r="J71" s="65"/>
      <c r="K71" s="65"/>
      <c r="L71" s="62"/>
      <c r="M71" s="65"/>
      <c r="N71" s="65"/>
      <c r="O71" s="64"/>
      <c r="P71" s="64"/>
      <c r="Q71" s="64"/>
      <c r="R71" s="68"/>
      <c r="S71" s="64"/>
      <c r="T71" s="64"/>
      <c r="U71" s="64"/>
      <c r="V71" s="64"/>
      <c r="W71" s="64"/>
    </row>
    <row r="72" spans="1:23" ht="13.2" x14ac:dyDescent="0.25">
      <c r="A72" s="59">
        <v>22</v>
      </c>
      <c r="B72" s="60" t="s">
        <v>218</v>
      </c>
      <c r="C72" s="9"/>
      <c r="D72" s="9" t="s">
        <v>24</v>
      </c>
      <c r="E72" s="59" t="s">
        <v>12</v>
      </c>
      <c r="F72" s="59"/>
      <c r="G72" s="65"/>
      <c r="H72" s="65"/>
      <c r="I72" s="65"/>
      <c r="J72" s="65"/>
      <c r="K72" s="65"/>
      <c r="L72" s="62"/>
      <c r="M72" s="65"/>
      <c r="N72" s="65"/>
      <c r="O72" s="64"/>
      <c r="P72" s="64"/>
      <c r="Q72" s="64"/>
      <c r="R72" s="68"/>
      <c r="S72" s="64"/>
      <c r="T72" s="64"/>
      <c r="U72" s="64"/>
      <c r="V72" s="64"/>
      <c r="W72" s="64"/>
    </row>
    <row r="73" spans="1:23" ht="13.2" x14ac:dyDescent="0.25">
      <c r="A73" s="59">
        <v>23</v>
      </c>
      <c r="B73" s="60" t="s">
        <v>219</v>
      </c>
      <c r="C73" s="9"/>
      <c r="D73" s="9" t="s">
        <v>24</v>
      </c>
      <c r="E73" s="59" t="s">
        <v>12</v>
      </c>
      <c r="F73" s="59"/>
      <c r="G73" s="65"/>
      <c r="H73" s="65"/>
      <c r="I73" s="65"/>
      <c r="J73" s="65"/>
      <c r="K73" s="65"/>
      <c r="L73" s="62"/>
      <c r="M73" s="65"/>
      <c r="N73" s="65"/>
      <c r="O73" s="64"/>
      <c r="P73" s="64"/>
      <c r="Q73" s="64"/>
      <c r="R73" s="64"/>
      <c r="S73" s="64"/>
      <c r="T73" s="64"/>
      <c r="U73" s="64"/>
      <c r="V73" s="64"/>
      <c r="W73" s="64"/>
    </row>
    <row r="74" spans="1:23" ht="13.2" x14ac:dyDescent="0.25">
      <c r="A74" s="59">
        <v>24</v>
      </c>
      <c r="B74" s="60" t="s">
        <v>220</v>
      </c>
      <c r="C74" s="9"/>
      <c r="D74" s="9" t="s">
        <v>24</v>
      </c>
      <c r="E74" s="59" t="s">
        <v>12</v>
      </c>
      <c r="F74" s="59"/>
      <c r="G74" s="65"/>
      <c r="H74" s="65"/>
      <c r="I74" s="65"/>
      <c r="J74" s="65"/>
      <c r="K74" s="65"/>
      <c r="L74" s="62"/>
      <c r="M74" s="65"/>
      <c r="N74" s="65"/>
      <c r="O74" s="64"/>
      <c r="P74" s="64"/>
      <c r="Q74" s="64"/>
      <c r="R74" s="64"/>
      <c r="S74" s="64"/>
      <c r="T74" s="64"/>
      <c r="U74" s="64"/>
      <c r="V74" s="64"/>
      <c r="W74" s="64"/>
    </row>
    <row r="75" spans="1:23" ht="13.2" x14ac:dyDescent="0.25">
      <c r="A75" s="59" t="s">
        <v>151</v>
      </c>
      <c r="B75" s="60" t="s">
        <v>221</v>
      </c>
      <c r="C75" s="9"/>
      <c r="D75" s="9" t="s">
        <v>24</v>
      </c>
      <c r="E75" s="59" t="s">
        <v>12</v>
      </c>
      <c r="F75" s="65"/>
      <c r="G75" s="64"/>
      <c r="H75" s="64"/>
      <c r="I75" s="61"/>
      <c r="J75" s="61"/>
      <c r="K75" s="61"/>
      <c r="L75" s="64"/>
      <c r="M75" s="64"/>
      <c r="N75" s="64"/>
      <c r="O75" s="64"/>
      <c r="P75" s="64"/>
      <c r="Q75" s="64"/>
      <c r="R75" s="61"/>
      <c r="S75" s="61"/>
      <c r="T75" s="61"/>
      <c r="U75" s="64"/>
      <c r="V75" s="64"/>
      <c r="W75" s="64"/>
    </row>
    <row r="76" spans="1:23" ht="13.2" x14ac:dyDescent="0.25">
      <c r="A76" s="61">
        <v>25</v>
      </c>
      <c r="B76" s="60" t="s">
        <v>222</v>
      </c>
      <c r="C76" s="9"/>
      <c r="D76" s="9" t="s">
        <v>24</v>
      </c>
      <c r="E76" s="59" t="s">
        <v>12</v>
      </c>
      <c r="F76" s="59"/>
      <c r="G76" s="65"/>
      <c r="H76" s="65"/>
      <c r="I76" s="61"/>
      <c r="J76" s="61"/>
      <c r="K76" s="61"/>
      <c r="L76" s="62"/>
      <c r="M76" s="65"/>
      <c r="N76" s="65"/>
      <c r="O76" s="61"/>
      <c r="P76" s="64"/>
      <c r="Q76" s="64"/>
      <c r="R76" s="64"/>
      <c r="S76" s="64"/>
      <c r="T76" s="64"/>
      <c r="U76" s="64"/>
      <c r="V76" s="64"/>
      <c r="W76" s="64"/>
    </row>
    <row r="77" spans="1:23" ht="13.2" x14ac:dyDescent="0.25">
      <c r="A77" s="59">
        <v>26</v>
      </c>
      <c r="B77" s="60" t="s">
        <v>223</v>
      </c>
      <c r="C77" s="9"/>
      <c r="D77" s="9" t="s">
        <v>49</v>
      </c>
      <c r="E77" s="59" t="s">
        <v>12</v>
      </c>
      <c r="F77" s="59"/>
      <c r="G77" s="65"/>
      <c r="H77" s="65"/>
      <c r="I77" s="65"/>
      <c r="J77" s="65"/>
      <c r="K77" s="65"/>
      <c r="L77" s="62"/>
      <c r="M77" s="65"/>
      <c r="N77" s="65"/>
      <c r="O77" s="61"/>
      <c r="P77" s="64"/>
      <c r="Q77" s="64"/>
      <c r="R77" s="64"/>
      <c r="S77" s="64"/>
      <c r="T77" s="64"/>
      <c r="U77" s="64"/>
      <c r="V77" s="64"/>
      <c r="W77" s="64"/>
    </row>
    <row r="78" spans="1:23" ht="13.2" x14ac:dyDescent="0.25">
      <c r="A78" s="59">
        <v>27</v>
      </c>
      <c r="B78" s="60" t="s">
        <v>224</v>
      </c>
      <c r="C78" s="9"/>
      <c r="D78" s="9" t="s">
        <v>49</v>
      </c>
      <c r="E78" s="59" t="s">
        <v>12</v>
      </c>
      <c r="F78" s="59"/>
      <c r="G78" s="65"/>
      <c r="H78" s="65"/>
      <c r="I78" s="65"/>
      <c r="J78" s="65"/>
      <c r="K78" s="65"/>
      <c r="L78" s="65"/>
      <c r="M78" s="65"/>
      <c r="N78" s="65"/>
      <c r="O78" s="64"/>
      <c r="P78" s="64"/>
      <c r="Q78" s="64"/>
      <c r="R78" s="64"/>
      <c r="S78" s="64"/>
      <c r="T78" s="64"/>
      <c r="U78" s="64"/>
      <c r="V78" s="64"/>
      <c r="W78" s="64"/>
    </row>
    <row r="79" spans="1:23" ht="13.2" x14ac:dyDescent="0.25">
      <c r="A79" s="59">
        <v>28</v>
      </c>
      <c r="B79" s="60" t="s">
        <v>225</v>
      </c>
      <c r="C79" s="9"/>
      <c r="D79" s="9" t="s">
        <v>91</v>
      </c>
      <c r="E79" s="59" t="s">
        <v>12</v>
      </c>
      <c r="F79" s="59"/>
      <c r="G79" s="65"/>
      <c r="H79" s="65"/>
      <c r="I79" s="65"/>
      <c r="J79" s="65"/>
      <c r="K79" s="65"/>
      <c r="L79" s="62"/>
      <c r="M79" s="65"/>
      <c r="N79" s="65"/>
      <c r="O79" s="64"/>
      <c r="P79" s="64"/>
      <c r="Q79" s="64"/>
      <c r="R79" s="61"/>
      <c r="S79" s="61"/>
      <c r="T79" s="61"/>
      <c r="U79" s="61"/>
      <c r="V79" s="64"/>
      <c r="W79" s="64"/>
    </row>
    <row r="80" spans="1:23" ht="13.2" x14ac:dyDescent="0.25">
      <c r="A80" s="59">
        <v>29</v>
      </c>
      <c r="B80" s="60" t="s">
        <v>226</v>
      </c>
      <c r="C80" s="9"/>
      <c r="D80" s="9" t="s">
        <v>58</v>
      </c>
      <c r="E80" s="59" t="s">
        <v>12</v>
      </c>
      <c r="F80" s="59"/>
      <c r="G80" s="65"/>
      <c r="H80" s="65"/>
      <c r="I80" s="59"/>
      <c r="J80" s="59"/>
      <c r="K80" s="59"/>
      <c r="L80" s="59"/>
      <c r="M80" s="65"/>
      <c r="N80" s="65"/>
      <c r="O80" s="64"/>
      <c r="P80" s="64"/>
      <c r="Q80" s="64"/>
      <c r="R80" s="61"/>
      <c r="S80" s="61"/>
      <c r="T80" s="61"/>
      <c r="U80" s="61"/>
      <c r="V80" s="64"/>
      <c r="W80" s="64"/>
    </row>
    <row r="81" spans="1:23" ht="13.2" x14ac:dyDescent="0.25">
      <c r="A81" s="59">
        <v>30</v>
      </c>
      <c r="B81" s="60" t="s">
        <v>227</v>
      </c>
      <c r="C81" s="9"/>
      <c r="D81" s="9" t="s">
        <v>58</v>
      </c>
      <c r="E81" s="59" t="s">
        <v>12</v>
      </c>
      <c r="F81" s="59"/>
      <c r="G81" s="65"/>
      <c r="H81" s="65"/>
      <c r="I81" s="59"/>
      <c r="J81" s="59"/>
      <c r="K81" s="59"/>
      <c r="L81" s="59"/>
      <c r="M81" s="65"/>
      <c r="N81" s="65"/>
      <c r="O81" s="64"/>
      <c r="P81" s="64"/>
      <c r="Q81" s="64"/>
      <c r="R81" s="61"/>
      <c r="S81" s="61"/>
      <c r="T81" s="61"/>
      <c r="U81" s="64"/>
      <c r="V81" s="64"/>
      <c r="W81" s="64"/>
    </row>
    <row r="82" spans="1:23" ht="13.2" x14ac:dyDescent="0.25">
      <c r="A82" s="59">
        <v>31</v>
      </c>
      <c r="B82" s="60" t="s">
        <v>228</v>
      </c>
      <c r="C82" s="9"/>
      <c r="D82" s="9" t="s">
        <v>58</v>
      </c>
      <c r="E82" s="59" t="s">
        <v>12</v>
      </c>
      <c r="F82" s="59"/>
      <c r="G82" s="65"/>
      <c r="H82" s="65"/>
      <c r="I82" s="59"/>
      <c r="J82" s="59"/>
      <c r="K82" s="59"/>
      <c r="L82" s="62"/>
      <c r="M82" s="65"/>
      <c r="N82" s="65"/>
      <c r="O82" s="64"/>
      <c r="P82" s="64"/>
      <c r="Q82" s="61"/>
      <c r="R82" s="61"/>
      <c r="S82" s="61"/>
      <c r="T82" s="61"/>
      <c r="U82" s="61"/>
      <c r="V82" s="64"/>
      <c r="W82" s="64"/>
    </row>
    <row r="83" spans="1:23" ht="13.2" x14ac:dyDescent="0.25">
      <c r="A83" s="59">
        <v>32</v>
      </c>
      <c r="B83" s="60" t="s">
        <v>229</v>
      </c>
      <c r="C83" s="9"/>
      <c r="D83" s="9" t="s">
        <v>58</v>
      </c>
      <c r="E83" s="59" t="s">
        <v>12</v>
      </c>
      <c r="F83" s="59"/>
      <c r="G83" s="65"/>
      <c r="H83" s="59"/>
      <c r="I83" s="59"/>
      <c r="J83" s="59"/>
      <c r="K83" s="59"/>
      <c r="L83" s="59"/>
      <c r="M83" s="65"/>
      <c r="N83" s="65"/>
      <c r="O83" s="64"/>
      <c r="P83" s="64"/>
      <c r="Q83" s="61"/>
      <c r="R83" s="61"/>
      <c r="S83" s="61"/>
      <c r="T83" s="61"/>
      <c r="U83" s="61"/>
      <c r="V83" s="64"/>
      <c r="W83" s="64"/>
    </row>
    <row r="84" spans="1:23" ht="13.2" x14ac:dyDescent="0.25">
      <c r="A84" s="59">
        <v>33</v>
      </c>
      <c r="B84" s="60" t="s">
        <v>230</v>
      </c>
      <c r="C84" s="9"/>
      <c r="D84" s="9" t="s">
        <v>58</v>
      </c>
      <c r="E84" s="59" t="s">
        <v>12</v>
      </c>
      <c r="F84" s="59"/>
      <c r="G84" s="65"/>
      <c r="H84" s="59"/>
      <c r="I84" s="59"/>
      <c r="J84" s="59"/>
      <c r="K84" s="59"/>
      <c r="L84" s="59"/>
      <c r="M84" s="65"/>
      <c r="N84" s="65"/>
      <c r="O84" s="64"/>
      <c r="P84" s="64"/>
      <c r="Q84" s="64"/>
      <c r="R84" s="61"/>
      <c r="S84" s="61"/>
      <c r="T84" s="61"/>
      <c r="U84" s="61"/>
      <c r="V84" s="64"/>
      <c r="W84" s="64"/>
    </row>
    <row r="85" spans="1:23" ht="13.2" x14ac:dyDescent="0.25">
      <c r="A85" s="59">
        <v>34</v>
      </c>
      <c r="B85" s="60" t="s">
        <v>232</v>
      </c>
      <c r="C85" s="9"/>
      <c r="D85" s="9" t="s">
        <v>58</v>
      </c>
      <c r="E85" s="59" t="s">
        <v>12</v>
      </c>
      <c r="F85" s="59"/>
      <c r="G85" s="65"/>
      <c r="H85" s="65"/>
      <c r="I85" s="59"/>
      <c r="J85" s="59"/>
      <c r="K85" s="59"/>
      <c r="L85" s="59"/>
      <c r="M85" s="65"/>
      <c r="N85" s="65"/>
      <c r="O85" s="64"/>
      <c r="P85" s="64"/>
      <c r="Q85" s="64"/>
      <c r="R85" s="61"/>
      <c r="S85" s="61"/>
      <c r="T85" s="61"/>
      <c r="U85" s="61"/>
      <c r="V85" s="61"/>
      <c r="W85" s="64"/>
    </row>
    <row r="86" spans="1:23" ht="13.2" x14ac:dyDescent="0.25">
      <c r="A86" s="59">
        <v>35</v>
      </c>
      <c r="B86" s="60" t="s">
        <v>233</v>
      </c>
      <c r="C86" s="9"/>
      <c r="D86" s="9" t="s">
        <v>58</v>
      </c>
      <c r="E86" s="59" t="s">
        <v>12</v>
      </c>
      <c r="F86" s="59"/>
      <c r="G86" s="64"/>
      <c r="H86" s="64"/>
      <c r="I86" s="59"/>
      <c r="J86" s="59"/>
      <c r="K86" s="59"/>
      <c r="L86" s="59"/>
      <c r="M86" s="59"/>
      <c r="N86" s="64"/>
      <c r="O86" s="64"/>
      <c r="P86" s="64"/>
      <c r="Q86" s="61"/>
      <c r="R86" s="61"/>
      <c r="S86" s="61"/>
      <c r="T86" s="61"/>
      <c r="U86" s="61"/>
      <c r="V86" s="64"/>
      <c r="W86" s="64"/>
    </row>
    <row r="87" spans="1:23" ht="13.2" x14ac:dyDescent="0.25">
      <c r="A87" s="61">
        <v>36</v>
      </c>
      <c r="B87" s="60" t="s">
        <v>234</v>
      </c>
      <c r="C87" s="9"/>
      <c r="D87" s="9" t="s">
        <v>58</v>
      </c>
      <c r="E87" s="59" t="s">
        <v>12</v>
      </c>
      <c r="F87" s="65"/>
      <c r="G87" s="65"/>
      <c r="H87" s="61"/>
      <c r="I87" s="61"/>
      <c r="J87" s="61"/>
      <c r="K87" s="61"/>
      <c r="L87" s="61"/>
      <c r="M87" s="65"/>
      <c r="N87" s="65"/>
      <c r="O87" s="61"/>
      <c r="P87" s="64"/>
      <c r="Q87" s="64"/>
      <c r="R87" s="64"/>
      <c r="S87" s="64"/>
      <c r="T87" s="64"/>
      <c r="U87" s="64"/>
      <c r="V87" s="64"/>
      <c r="W87" s="64"/>
    </row>
    <row r="88" spans="1:23" ht="13.2" x14ac:dyDescent="0.25">
      <c r="A88" s="59">
        <v>37</v>
      </c>
      <c r="B88" s="60" t="s">
        <v>235</v>
      </c>
      <c r="C88" s="9"/>
      <c r="D88" s="9" t="s">
        <v>96</v>
      </c>
      <c r="E88" s="59" t="s">
        <v>12</v>
      </c>
      <c r="F88" s="59"/>
      <c r="G88" s="65"/>
      <c r="H88" s="65"/>
      <c r="I88" s="65"/>
      <c r="J88" s="65"/>
      <c r="K88" s="65"/>
      <c r="L88" s="65"/>
      <c r="M88" s="65"/>
      <c r="N88" s="65"/>
      <c r="O88" s="64"/>
      <c r="P88" s="64"/>
      <c r="Q88" s="64"/>
      <c r="R88" s="64"/>
      <c r="S88" s="64"/>
      <c r="T88" s="64"/>
      <c r="U88" s="64"/>
      <c r="V88" s="64"/>
      <c r="W88" s="64"/>
    </row>
    <row r="89" spans="1:23" ht="13.2" x14ac:dyDescent="0.25">
      <c r="A89" s="59">
        <v>38</v>
      </c>
      <c r="B89" s="60" t="s">
        <v>236</v>
      </c>
      <c r="C89" s="9"/>
      <c r="D89" s="9" t="s">
        <v>96</v>
      </c>
      <c r="E89" s="59" t="s">
        <v>12</v>
      </c>
      <c r="F89" s="65"/>
      <c r="G89" s="65"/>
      <c r="H89" s="65"/>
      <c r="I89" s="65"/>
      <c r="J89" s="65"/>
      <c r="K89" s="65"/>
      <c r="L89" s="65"/>
      <c r="M89" s="65"/>
      <c r="N89" s="65"/>
      <c r="O89" s="61"/>
      <c r="P89" s="64"/>
      <c r="Q89" s="64"/>
      <c r="R89" s="64"/>
      <c r="S89" s="64"/>
      <c r="T89" s="64"/>
      <c r="U89" s="64"/>
      <c r="V89" s="64"/>
      <c r="W89" s="64"/>
    </row>
    <row r="90" spans="1:23" ht="13.2" x14ac:dyDescent="0.25">
      <c r="A90" s="59">
        <v>39</v>
      </c>
      <c r="B90" s="60" t="s">
        <v>237</v>
      </c>
      <c r="C90" s="9"/>
      <c r="D90" s="9" t="s">
        <v>96</v>
      </c>
      <c r="E90" s="59" t="s">
        <v>12</v>
      </c>
      <c r="F90" s="59"/>
      <c r="G90" s="65"/>
      <c r="H90" s="65"/>
      <c r="I90" s="65"/>
      <c r="J90" s="65"/>
      <c r="K90" s="65"/>
      <c r="L90" s="65"/>
      <c r="M90" s="65"/>
      <c r="N90" s="65"/>
      <c r="O90" s="64"/>
      <c r="P90" s="64"/>
      <c r="Q90" s="64"/>
      <c r="R90" s="64"/>
      <c r="S90" s="64"/>
      <c r="T90" s="64"/>
      <c r="U90" s="64"/>
      <c r="V90" s="64"/>
      <c r="W90" s="64"/>
    </row>
    <row r="91" spans="1:23" ht="13.2" x14ac:dyDescent="0.25">
      <c r="A91" s="59">
        <v>40</v>
      </c>
      <c r="B91" s="60" t="s">
        <v>238</v>
      </c>
      <c r="C91" s="9"/>
      <c r="D91" s="9" t="s">
        <v>70</v>
      </c>
      <c r="E91" s="59" t="s">
        <v>12</v>
      </c>
      <c r="F91" s="59"/>
      <c r="G91" s="65"/>
      <c r="H91" s="65"/>
      <c r="I91" s="65"/>
      <c r="J91" s="65"/>
      <c r="K91" s="65"/>
      <c r="L91" s="65"/>
      <c r="M91" s="65"/>
      <c r="N91" s="65"/>
      <c r="O91" s="64"/>
      <c r="P91" s="64"/>
      <c r="Q91" s="64"/>
      <c r="R91" s="64"/>
      <c r="S91" s="64"/>
      <c r="T91" s="64"/>
      <c r="U91" s="64"/>
      <c r="V91" s="64"/>
      <c r="W91" s="64"/>
    </row>
    <row r="92" spans="1:23" ht="13.2" x14ac:dyDescent="0.25">
      <c r="A92" s="59">
        <v>41</v>
      </c>
      <c r="B92" s="60" t="s">
        <v>239</v>
      </c>
      <c r="C92" s="9"/>
      <c r="D92" s="9" t="s">
        <v>70</v>
      </c>
      <c r="E92" s="59" t="s">
        <v>12</v>
      </c>
      <c r="F92" s="59"/>
      <c r="G92" s="65"/>
      <c r="H92" s="65"/>
      <c r="I92" s="65"/>
      <c r="J92" s="65"/>
      <c r="K92" s="65"/>
      <c r="L92" s="65"/>
      <c r="M92" s="65"/>
      <c r="N92" s="65"/>
      <c r="O92" s="61"/>
      <c r="P92" s="64"/>
      <c r="Q92" s="64"/>
      <c r="R92" s="64"/>
      <c r="S92" s="64"/>
      <c r="T92" s="64"/>
      <c r="U92" s="64"/>
      <c r="V92" s="64"/>
      <c r="W92" s="64"/>
    </row>
    <row r="93" spans="1:23" ht="13.2" x14ac:dyDescent="0.25">
      <c r="A93" s="59">
        <v>42</v>
      </c>
      <c r="B93" s="60" t="s">
        <v>240</v>
      </c>
      <c r="C93" s="9"/>
      <c r="D93" s="9" t="s">
        <v>44</v>
      </c>
      <c r="E93" s="59" t="s">
        <v>12</v>
      </c>
      <c r="F93" s="59"/>
      <c r="G93" s="65"/>
      <c r="H93" s="65"/>
      <c r="I93" s="65"/>
      <c r="J93" s="65"/>
      <c r="K93" s="65"/>
      <c r="L93" s="65"/>
      <c r="M93" s="65"/>
      <c r="N93" s="65"/>
      <c r="O93" s="61"/>
      <c r="P93" s="64"/>
      <c r="Q93" s="64"/>
      <c r="R93" s="64"/>
      <c r="S93" s="64"/>
      <c r="T93" s="64"/>
      <c r="U93" s="64"/>
      <c r="V93" s="64"/>
      <c r="W93" s="64"/>
    </row>
    <row r="94" spans="1:23" ht="13.2" x14ac:dyDescent="0.25">
      <c r="A94" s="59">
        <v>43</v>
      </c>
      <c r="B94" s="60" t="s">
        <v>241</v>
      </c>
      <c r="C94" s="9"/>
      <c r="D94" s="9" t="s">
        <v>44</v>
      </c>
      <c r="E94" s="59" t="s">
        <v>12</v>
      </c>
      <c r="F94" s="59"/>
      <c r="G94" s="65"/>
      <c r="H94" s="65"/>
      <c r="I94" s="65"/>
      <c r="J94" s="65"/>
      <c r="K94" s="65"/>
      <c r="L94" s="65"/>
      <c r="M94" s="65"/>
      <c r="N94" s="65"/>
      <c r="O94" s="61"/>
      <c r="P94" s="64"/>
      <c r="Q94" s="64"/>
      <c r="R94" s="64"/>
      <c r="S94" s="64"/>
      <c r="T94" s="64"/>
      <c r="U94" s="64"/>
      <c r="V94" s="64"/>
      <c r="W94" s="64"/>
    </row>
    <row r="95" spans="1:23" ht="13.2" x14ac:dyDescent="0.25">
      <c r="A95" s="59">
        <v>44</v>
      </c>
      <c r="B95" s="60" t="s">
        <v>242</v>
      </c>
      <c r="C95" s="9"/>
      <c r="D95" s="9" t="s">
        <v>44</v>
      </c>
      <c r="E95" s="59" t="s">
        <v>12</v>
      </c>
      <c r="F95" s="59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</row>
    <row r="96" spans="1:23" ht="13.2" x14ac:dyDescent="0.25">
      <c r="A96" s="69"/>
      <c r="B96" s="70"/>
      <c r="C96" s="71"/>
      <c r="D96" s="71"/>
      <c r="E96" s="69"/>
      <c r="F96" s="69"/>
      <c r="G96" s="72"/>
      <c r="H96" s="72"/>
      <c r="I96" s="72"/>
      <c r="J96" s="72"/>
      <c r="K96" s="72"/>
      <c r="L96" s="72"/>
      <c r="M96" s="72"/>
      <c r="N96" s="72"/>
      <c r="O96" s="63"/>
      <c r="P96" s="63"/>
      <c r="Q96" s="63"/>
      <c r="R96" s="63"/>
      <c r="S96" s="63"/>
      <c r="T96" s="63"/>
      <c r="U96" s="63"/>
      <c r="V96" s="63"/>
      <c r="W96" s="63"/>
    </row>
    <row r="97" spans="1:23" ht="13.2" x14ac:dyDescent="0.25">
      <c r="A97" s="57" t="s">
        <v>0</v>
      </c>
      <c r="B97" s="58" t="s">
        <v>1</v>
      </c>
      <c r="C97" s="44" t="s">
        <v>2</v>
      </c>
      <c r="D97" s="44" t="s">
        <v>3</v>
      </c>
      <c r="E97" s="57" t="s">
        <v>195</v>
      </c>
      <c r="F97" s="57" t="s">
        <v>9</v>
      </c>
      <c r="G97" s="57" t="s">
        <v>14</v>
      </c>
      <c r="H97" s="57" t="s">
        <v>17</v>
      </c>
      <c r="I97" s="57" t="s">
        <v>20</v>
      </c>
      <c r="J97" s="57" t="s">
        <v>23</v>
      </c>
      <c r="K97" s="57" t="s">
        <v>26</v>
      </c>
      <c r="L97" s="57" t="s">
        <v>29</v>
      </c>
      <c r="M97" s="57" t="s">
        <v>33</v>
      </c>
      <c r="N97" s="57" t="s">
        <v>37</v>
      </c>
      <c r="O97" s="63"/>
      <c r="P97" s="63"/>
      <c r="Q97" s="63"/>
      <c r="R97" s="63"/>
      <c r="S97" s="63"/>
      <c r="T97" s="63"/>
      <c r="U97" s="63"/>
      <c r="V97" s="63"/>
      <c r="W97" s="63"/>
    </row>
    <row r="98" spans="1:23" ht="13.2" x14ac:dyDescent="0.25">
      <c r="A98" s="59">
        <v>1</v>
      </c>
      <c r="B98" s="60" t="s">
        <v>196</v>
      </c>
      <c r="C98" s="16"/>
      <c r="D98" s="16" t="s">
        <v>107</v>
      </c>
      <c r="E98" s="59" t="s">
        <v>4</v>
      </c>
      <c r="F98" s="59"/>
      <c r="G98" s="62"/>
      <c r="H98" s="62"/>
      <c r="I98" s="62"/>
      <c r="J98" s="62"/>
      <c r="K98" s="62"/>
      <c r="L98" s="62"/>
      <c r="M98" s="62"/>
      <c r="N98" s="62"/>
      <c r="O98" s="63"/>
      <c r="P98" s="63"/>
      <c r="Q98" s="63"/>
      <c r="R98" s="63"/>
      <c r="S98" s="63"/>
      <c r="T98" s="63"/>
      <c r="U98" s="63"/>
      <c r="V98" s="63"/>
      <c r="W98" s="63"/>
    </row>
    <row r="99" spans="1:23" ht="13.2" x14ac:dyDescent="0.25">
      <c r="A99" s="59">
        <v>2</v>
      </c>
      <c r="B99" s="60" t="s">
        <v>197</v>
      </c>
      <c r="C99" s="16"/>
      <c r="D99" s="16" t="s">
        <v>107</v>
      </c>
      <c r="E99" s="59" t="s">
        <v>4</v>
      </c>
      <c r="F99" s="59"/>
      <c r="G99" s="62"/>
      <c r="H99" s="62"/>
      <c r="I99" s="62"/>
      <c r="J99" s="62"/>
      <c r="K99" s="62"/>
      <c r="L99" s="62"/>
      <c r="M99" s="62"/>
      <c r="N99" s="62"/>
      <c r="O99" s="63"/>
      <c r="P99" s="63"/>
      <c r="Q99" s="64"/>
      <c r="R99" s="64"/>
      <c r="S99" s="64"/>
      <c r="T99" s="64"/>
      <c r="U99" s="64"/>
      <c r="V99" s="64"/>
      <c r="W99" s="63"/>
    </row>
    <row r="100" spans="1:23" ht="13.2" x14ac:dyDescent="0.25">
      <c r="A100" s="59">
        <v>3</v>
      </c>
      <c r="B100" s="60" t="s">
        <v>198</v>
      </c>
      <c r="C100" s="16"/>
      <c r="D100" s="16" t="s">
        <v>107</v>
      </c>
      <c r="E100" s="59" t="s">
        <v>4</v>
      </c>
      <c r="F100" s="59"/>
      <c r="G100" s="65"/>
      <c r="H100" s="65"/>
      <c r="I100" s="65"/>
      <c r="J100" s="65"/>
      <c r="K100" s="65"/>
      <c r="L100" s="65"/>
      <c r="M100" s="65"/>
      <c r="N100" s="65"/>
      <c r="O100" s="64"/>
      <c r="P100" s="64"/>
      <c r="Q100" s="64"/>
      <c r="R100" s="64"/>
      <c r="S100" s="64"/>
      <c r="T100" s="64"/>
      <c r="U100" s="64"/>
      <c r="V100" s="64"/>
      <c r="W100" s="64"/>
    </row>
    <row r="101" spans="1:23" ht="13.2" x14ac:dyDescent="0.25">
      <c r="A101" s="59">
        <v>4</v>
      </c>
      <c r="B101" s="60" t="s">
        <v>199</v>
      </c>
      <c r="C101" s="9"/>
      <c r="D101" s="16" t="s">
        <v>107</v>
      </c>
      <c r="E101" s="59" t="s">
        <v>4</v>
      </c>
      <c r="F101" s="59"/>
      <c r="G101" s="65"/>
      <c r="H101" s="65"/>
      <c r="I101" s="65"/>
      <c r="J101" s="65"/>
      <c r="K101" s="65"/>
      <c r="L101" s="65"/>
      <c r="M101" s="65"/>
      <c r="N101" s="65"/>
      <c r="O101" s="64"/>
      <c r="P101" s="64"/>
      <c r="Q101" s="64"/>
      <c r="R101" s="64"/>
      <c r="S101" s="64"/>
      <c r="T101" s="64"/>
      <c r="U101" s="64"/>
      <c r="V101" s="64"/>
      <c r="W101" s="64"/>
    </row>
    <row r="102" spans="1:23" ht="13.2" x14ac:dyDescent="0.25">
      <c r="A102" s="59">
        <v>5</v>
      </c>
      <c r="B102" s="60" t="s">
        <v>200</v>
      </c>
      <c r="C102" s="9"/>
      <c r="D102" s="16" t="s">
        <v>107</v>
      </c>
      <c r="E102" s="59" t="s">
        <v>4</v>
      </c>
      <c r="F102" s="59"/>
      <c r="G102" s="65"/>
      <c r="H102" s="65"/>
      <c r="I102" s="65"/>
      <c r="J102" s="65"/>
      <c r="K102" s="65"/>
      <c r="L102" s="65"/>
      <c r="M102" s="65"/>
      <c r="N102" s="65"/>
      <c r="O102" s="64"/>
      <c r="P102" s="64"/>
      <c r="Q102" s="64"/>
      <c r="R102" s="64"/>
      <c r="S102" s="64"/>
      <c r="T102" s="64"/>
      <c r="U102" s="64"/>
      <c r="V102" s="64"/>
      <c r="W102" s="64"/>
    </row>
    <row r="103" spans="1:23" ht="13.2" x14ac:dyDescent="0.25">
      <c r="A103" s="59">
        <v>6</v>
      </c>
      <c r="B103" s="60" t="s">
        <v>201</v>
      </c>
      <c r="C103" s="9"/>
      <c r="D103" s="16" t="s">
        <v>107</v>
      </c>
      <c r="E103" s="59" t="s">
        <v>4</v>
      </c>
      <c r="F103" s="59"/>
      <c r="G103" s="65"/>
      <c r="H103" s="65"/>
      <c r="I103" s="65"/>
      <c r="J103" s="65"/>
      <c r="K103" s="65"/>
      <c r="L103" s="65"/>
      <c r="M103" s="65"/>
      <c r="N103" s="65"/>
      <c r="O103" s="64"/>
      <c r="P103" s="64"/>
      <c r="Q103" s="64"/>
      <c r="R103" s="64"/>
      <c r="S103" s="64"/>
      <c r="T103" s="64"/>
      <c r="U103" s="64"/>
      <c r="V103" s="64"/>
      <c r="W103" s="64"/>
    </row>
    <row r="104" spans="1:23" ht="13.2" x14ac:dyDescent="0.25">
      <c r="A104" s="59">
        <v>7</v>
      </c>
      <c r="B104" s="60" t="s">
        <v>202</v>
      </c>
      <c r="C104" s="9"/>
      <c r="D104" s="9" t="s">
        <v>108</v>
      </c>
      <c r="E104" s="59" t="s">
        <v>4</v>
      </c>
      <c r="F104" s="59"/>
      <c r="G104" s="65"/>
      <c r="H104" s="65"/>
      <c r="I104" s="65"/>
      <c r="J104" s="65"/>
      <c r="K104" s="65"/>
      <c r="L104" s="65"/>
      <c r="M104" s="65"/>
      <c r="N104" s="65"/>
      <c r="O104" s="64"/>
      <c r="P104" s="64"/>
      <c r="Q104" s="64"/>
      <c r="R104" s="64"/>
      <c r="S104" s="64"/>
      <c r="T104" s="64"/>
      <c r="U104" s="64"/>
      <c r="V104" s="64"/>
      <c r="W104" s="64"/>
    </row>
    <row r="105" spans="1:23" ht="13.2" x14ac:dyDescent="0.25">
      <c r="A105" s="59">
        <v>8</v>
      </c>
      <c r="B105" s="60" t="s">
        <v>203</v>
      </c>
      <c r="C105" s="9"/>
      <c r="D105" s="9" t="s">
        <v>83</v>
      </c>
      <c r="E105" s="59" t="s">
        <v>4</v>
      </c>
      <c r="F105" s="59"/>
      <c r="G105" s="65"/>
      <c r="H105" s="65"/>
      <c r="I105" s="65"/>
      <c r="J105" s="65"/>
      <c r="K105" s="65"/>
      <c r="L105" s="65"/>
      <c r="M105" s="65"/>
      <c r="N105" s="65"/>
      <c r="O105" s="64"/>
      <c r="P105" s="64"/>
      <c r="Q105" s="64"/>
      <c r="R105" s="64"/>
      <c r="S105" s="64"/>
      <c r="T105" s="64"/>
      <c r="U105" s="64"/>
      <c r="V105" s="64"/>
      <c r="W105" s="64"/>
    </row>
    <row r="106" spans="1:23" ht="13.2" x14ac:dyDescent="0.25">
      <c r="A106" s="59">
        <v>9</v>
      </c>
      <c r="B106" s="60" t="s">
        <v>204</v>
      </c>
      <c r="C106" s="9"/>
      <c r="D106" s="9" t="s">
        <v>83</v>
      </c>
      <c r="E106" s="59" t="s">
        <v>4</v>
      </c>
      <c r="F106" s="59"/>
      <c r="G106" s="65"/>
      <c r="H106" s="65"/>
      <c r="I106" s="65"/>
      <c r="J106" s="65"/>
      <c r="K106" s="65"/>
      <c r="L106" s="65"/>
      <c r="M106" s="65"/>
      <c r="N106" s="65"/>
      <c r="O106" s="64"/>
      <c r="P106" s="64"/>
      <c r="Q106" s="64"/>
      <c r="R106" s="64"/>
      <c r="S106" s="64"/>
      <c r="T106" s="64"/>
      <c r="U106" s="64"/>
      <c r="V106" s="64"/>
      <c r="W106" s="64"/>
    </row>
    <row r="107" spans="1:23" ht="13.2" x14ac:dyDescent="0.25">
      <c r="A107" s="59">
        <v>10</v>
      </c>
      <c r="B107" s="60" t="s">
        <v>205</v>
      </c>
      <c r="C107" s="9"/>
      <c r="D107" s="9" t="s">
        <v>83</v>
      </c>
      <c r="E107" s="59" t="s">
        <v>4</v>
      </c>
      <c r="F107" s="59"/>
      <c r="G107" s="65"/>
      <c r="H107" s="65"/>
      <c r="I107" s="65"/>
      <c r="J107" s="65"/>
      <c r="K107" s="65"/>
      <c r="L107" s="65"/>
      <c r="M107" s="65"/>
      <c r="N107" s="65"/>
      <c r="O107" s="64"/>
      <c r="P107" s="64"/>
      <c r="Q107" s="64"/>
      <c r="R107" s="64"/>
      <c r="S107" s="64"/>
      <c r="T107" s="64"/>
      <c r="U107" s="64"/>
      <c r="V107" s="64"/>
      <c r="W107" s="64"/>
    </row>
    <row r="108" spans="1:23" ht="13.2" x14ac:dyDescent="0.25">
      <c r="A108" s="59">
        <v>11</v>
      </c>
      <c r="B108" s="60" t="s">
        <v>206</v>
      </c>
      <c r="C108" s="16"/>
      <c r="D108" s="16" t="s">
        <v>83</v>
      </c>
      <c r="E108" s="59" t="s">
        <v>4</v>
      </c>
      <c r="F108" s="59"/>
      <c r="G108" s="65"/>
      <c r="H108" s="65"/>
      <c r="I108" s="65"/>
      <c r="J108" s="65"/>
      <c r="K108" s="65"/>
      <c r="L108" s="65"/>
      <c r="M108" s="65"/>
      <c r="N108" s="65"/>
      <c r="O108" s="64"/>
      <c r="P108" s="64"/>
      <c r="Q108" s="64"/>
      <c r="R108" s="64"/>
      <c r="S108" s="64"/>
      <c r="T108" s="64"/>
      <c r="U108" s="64"/>
      <c r="V108" s="64"/>
      <c r="W108" s="64"/>
    </row>
    <row r="109" spans="1:23" ht="13.2" x14ac:dyDescent="0.25">
      <c r="A109" s="59">
        <v>12</v>
      </c>
      <c r="B109" s="60" t="s">
        <v>207</v>
      </c>
      <c r="C109" s="9"/>
      <c r="D109" s="9" t="s">
        <v>83</v>
      </c>
      <c r="E109" s="59" t="s">
        <v>4</v>
      </c>
      <c r="F109" s="59"/>
      <c r="G109" s="65"/>
      <c r="H109" s="65"/>
      <c r="I109" s="65"/>
      <c r="J109" s="65"/>
      <c r="K109" s="65"/>
      <c r="L109" s="65"/>
      <c r="M109" s="65"/>
      <c r="N109" s="65"/>
      <c r="O109" s="61"/>
      <c r="P109" s="64"/>
      <c r="Q109" s="64"/>
      <c r="R109" s="64"/>
      <c r="S109" s="64"/>
      <c r="T109" s="64"/>
      <c r="U109" s="64"/>
      <c r="V109" s="64"/>
      <c r="W109" s="64"/>
    </row>
    <row r="110" spans="1:23" ht="13.2" x14ac:dyDescent="0.25">
      <c r="A110" s="59">
        <v>13</v>
      </c>
      <c r="B110" s="60" t="s">
        <v>208</v>
      </c>
      <c r="C110" s="9"/>
      <c r="D110" s="9" t="s">
        <v>83</v>
      </c>
      <c r="E110" s="59" t="s">
        <v>4</v>
      </c>
      <c r="F110" s="59"/>
      <c r="G110" s="65"/>
      <c r="H110" s="65"/>
      <c r="I110" s="65"/>
      <c r="J110" s="65"/>
      <c r="K110" s="65"/>
      <c r="L110" s="65"/>
      <c r="M110" s="65"/>
      <c r="N110" s="65"/>
      <c r="O110" s="61"/>
      <c r="P110" s="64"/>
      <c r="Q110" s="64"/>
      <c r="R110" s="64"/>
      <c r="S110" s="64"/>
      <c r="T110" s="64"/>
      <c r="U110" s="64"/>
      <c r="V110" s="64"/>
      <c r="W110" s="64"/>
    </row>
    <row r="111" spans="1:23" ht="13.2" x14ac:dyDescent="0.25">
      <c r="A111" s="59" t="s">
        <v>113</v>
      </c>
      <c r="B111" s="60" t="s">
        <v>209</v>
      </c>
      <c r="C111" s="9"/>
      <c r="D111" s="9" t="s">
        <v>83</v>
      </c>
      <c r="E111" s="59" t="s">
        <v>4</v>
      </c>
      <c r="F111" s="59"/>
      <c r="G111" s="62"/>
      <c r="H111" s="62"/>
      <c r="I111" s="65"/>
      <c r="J111" s="62"/>
      <c r="K111" s="62"/>
      <c r="L111" s="62"/>
      <c r="M111" s="62"/>
      <c r="N111" s="62"/>
      <c r="O111" s="63"/>
      <c r="P111" s="63"/>
      <c r="Q111" s="64"/>
      <c r="R111" s="61"/>
      <c r="S111" s="61"/>
      <c r="T111" s="61"/>
      <c r="U111" s="61"/>
      <c r="V111" s="61"/>
      <c r="W111" s="63"/>
    </row>
    <row r="112" spans="1:23" ht="13.2" x14ac:dyDescent="0.25">
      <c r="A112" s="59">
        <v>14</v>
      </c>
      <c r="B112" s="60" t="s">
        <v>210</v>
      </c>
      <c r="C112" s="9"/>
      <c r="D112" s="9" t="s">
        <v>21</v>
      </c>
      <c r="E112" s="59" t="s">
        <v>4</v>
      </c>
      <c r="F112" s="59"/>
      <c r="G112" s="62"/>
      <c r="H112" s="62"/>
      <c r="I112" s="59"/>
      <c r="J112" s="59"/>
      <c r="K112" s="59"/>
      <c r="L112" s="59"/>
      <c r="M112" s="59"/>
      <c r="N112" s="62"/>
      <c r="O112" s="63"/>
      <c r="P112" s="63"/>
      <c r="Q112" s="61"/>
      <c r="R112" s="64"/>
      <c r="S112" s="61"/>
      <c r="T112" s="64"/>
      <c r="U112" s="61"/>
      <c r="V112" s="64"/>
      <c r="W112" s="63"/>
    </row>
    <row r="113" spans="1:23" ht="13.2" x14ac:dyDescent="0.25">
      <c r="A113" s="59">
        <v>15</v>
      </c>
      <c r="B113" s="60" t="s">
        <v>211</v>
      </c>
      <c r="C113" s="9"/>
      <c r="D113" s="9" t="s">
        <v>21</v>
      </c>
      <c r="E113" s="59" t="s">
        <v>4</v>
      </c>
      <c r="F113" s="59"/>
      <c r="G113" s="65"/>
      <c r="H113" s="59"/>
      <c r="I113" s="65"/>
      <c r="J113" s="59"/>
      <c r="K113" s="65"/>
      <c r="L113" s="59"/>
      <c r="M113" s="65"/>
      <c r="N113" s="65"/>
      <c r="O113" s="64"/>
      <c r="P113" s="64"/>
      <c r="Q113" s="64"/>
      <c r="R113" s="64"/>
      <c r="S113" s="64"/>
      <c r="T113" s="64"/>
      <c r="U113" s="64"/>
      <c r="V113" s="64"/>
      <c r="W113" s="64"/>
    </row>
    <row r="114" spans="1:23" ht="13.2" x14ac:dyDescent="0.25">
      <c r="A114" s="59">
        <v>16</v>
      </c>
      <c r="B114" s="60" t="s">
        <v>212</v>
      </c>
      <c r="C114" s="9"/>
      <c r="D114" s="9" t="s">
        <v>21</v>
      </c>
      <c r="E114" s="59" t="s">
        <v>4</v>
      </c>
      <c r="F114" s="59"/>
      <c r="G114" s="65"/>
      <c r="H114" s="65"/>
      <c r="I114" s="65"/>
      <c r="J114" s="65"/>
      <c r="K114" s="65"/>
      <c r="L114" s="65"/>
      <c r="M114" s="65"/>
      <c r="N114" s="65"/>
      <c r="O114" s="64"/>
      <c r="P114" s="64"/>
      <c r="Q114" s="64"/>
      <c r="R114" s="64"/>
      <c r="S114" s="64"/>
      <c r="T114" s="64"/>
      <c r="U114" s="64"/>
      <c r="V114" s="64"/>
      <c r="W114" s="64"/>
    </row>
    <row r="115" spans="1:23" ht="13.2" x14ac:dyDescent="0.25">
      <c r="A115" s="59">
        <v>17</v>
      </c>
      <c r="B115" s="60" t="s">
        <v>213</v>
      </c>
      <c r="C115" s="9"/>
      <c r="D115" s="9" t="s">
        <v>21</v>
      </c>
      <c r="E115" s="59" t="s">
        <v>4</v>
      </c>
      <c r="F115" s="59"/>
      <c r="G115" s="65"/>
      <c r="H115" s="65"/>
      <c r="I115" s="65"/>
      <c r="J115" s="65"/>
      <c r="K115" s="65"/>
      <c r="L115" s="65"/>
      <c r="M115" s="65"/>
      <c r="N115" s="65"/>
      <c r="O115" s="64"/>
      <c r="P115" s="64"/>
      <c r="Q115" s="64"/>
      <c r="R115" s="64"/>
      <c r="S115" s="64"/>
      <c r="T115" s="64"/>
      <c r="U115" s="64"/>
      <c r="V115" s="64"/>
      <c r="W115" s="64"/>
    </row>
    <row r="116" spans="1:23" ht="13.2" x14ac:dyDescent="0.25">
      <c r="A116" s="59">
        <v>18</v>
      </c>
      <c r="B116" s="60" t="s">
        <v>214</v>
      </c>
      <c r="C116" s="9"/>
      <c r="D116" s="9" t="s">
        <v>21</v>
      </c>
      <c r="E116" s="59" t="s">
        <v>4</v>
      </c>
      <c r="F116" s="59"/>
      <c r="G116" s="65"/>
      <c r="H116" s="65"/>
      <c r="I116" s="65"/>
      <c r="J116" s="65"/>
      <c r="K116" s="65"/>
      <c r="L116" s="62"/>
      <c r="M116" s="65"/>
      <c r="N116" s="65"/>
      <c r="O116" s="64"/>
      <c r="P116" s="64"/>
      <c r="Q116" s="64"/>
      <c r="R116" s="64"/>
      <c r="S116" s="64"/>
      <c r="T116" s="64"/>
      <c r="U116" s="64"/>
      <c r="V116" s="64"/>
      <c r="W116" s="64"/>
    </row>
    <row r="117" spans="1:23" ht="13.2" x14ac:dyDescent="0.25">
      <c r="A117" s="59">
        <v>19</v>
      </c>
      <c r="B117" s="60" t="s">
        <v>215</v>
      </c>
      <c r="C117" s="9"/>
      <c r="D117" s="9" t="s">
        <v>54</v>
      </c>
      <c r="E117" s="59" t="s">
        <v>4</v>
      </c>
      <c r="F117" s="59"/>
      <c r="G117" s="65"/>
      <c r="H117" s="65"/>
      <c r="I117" s="65"/>
      <c r="J117" s="65"/>
      <c r="K117" s="65"/>
      <c r="L117" s="62"/>
      <c r="M117" s="65"/>
      <c r="N117" s="65"/>
      <c r="O117" s="64"/>
      <c r="P117" s="64"/>
      <c r="Q117" s="64"/>
      <c r="R117" s="64"/>
      <c r="S117" s="64"/>
      <c r="T117" s="64"/>
      <c r="U117" s="64"/>
      <c r="V117" s="64"/>
      <c r="W117" s="64"/>
    </row>
    <row r="118" spans="1:23" ht="13.2" x14ac:dyDescent="0.25">
      <c r="A118" s="59">
        <v>20</v>
      </c>
      <c r="B118" s="60" t="s">
        <v>216</v>
      </c>
      <c r="C118" s="9"/>
      <c r="D118" s="9" t="s">
        <v>54</v>
      </c>
      <c r="E118" s="59" t="s">
        <v>4</v>
      </c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34"/>
      <c r="R118" s="64"/>
      <c r="S118" s="64"/>
      <c r="T118" s="64"/>
      <c r="U118" s="34"/>
      <c r="V118" s="64"/>
      <c r="W118" s="64"/>
    </row>
    <row r="119" spans="1:23" ht="13.2" x14ac:dyDescent="0.25">
      <c r="A119" s="59">
        <v>21</v>
      </c>
      <c r="B119" s="60" t="s">
        <v>217</v>
      </c>
      <c r="C119" s="9"/>
      <c r="D119" s="9" t="s">
        <v>54</v>
      </c>
      <c r="E119" s="59" t="s">
        <v>4</v>
      </c>
      <c r="F119" s="59"/>
      <c r="G119" s="65"/>
      <c r="H119" s="65"/>
      <c r="I119" s="65"/>
      <c r="J119" s="65"/>
      <c r="K119" s="65"/>
      <c r="L119" s="62"/>
      <c r="M119" s="65"/>
      <c r="N119" s="65"/>
      <c r="O119" s="64"/>
      <c r="P119" s="64"/>
      <c r="Q119" s="64"/>
      <c r="R119" s="68"/>
      <c r="S119" s="64"/>
      <c r="T119" s="64"/>
      <c r="U119" s="64"/>
      <c r="V119" s="64"/>
      <c r="W119" s="64"/>
    </row>
    <row r="120" spans="1:23" ht="13.2" x14ac:dyDescent="0.25">
      <c r="A120" s="59">
        <v>22</v>
      </c>
      <c r="B120" s="60" t="s">
        <v>218</v>
      </c>
      <c r="C120" s="9"/>
      <c r="D120" s="9" t="s">
        <v>24</v>
      </c>
      <c r="E120" s="59" t="s">
        <v>4</v>
      </c>
      <c r="F120" s="59"/>
      <c r="G120" s="65"/>
      <c r="H120" s="65"/>
      <c r="I120" s="65"/>
      <c r="J120" s="65"/>
      <c r="K120" s="65"/>
      <c r="L120" s="62"/>
      <c r="M120" s="65"/>
      <c r="N120" s="65"/>
      <c r="O120" s="64"/>
      <c r="P120" s="64"/>
      <c r="Q120" s="64"/>
      <c r="R120" s="68"/>
      <c r="S120" s="64"/>
      <c r="T120" s="64"/>
      <c r="U120" s="64"/>
      <c r="V120" s="64"/>
      <c r="W120" s="64"/>
    </row>
    <row r="121" spans="1:23" ht="13.2" x14ac:dyDescent="0.25">
      <c r="A121" s="59">
        <v>23</v>
      </c>
      <c r="B121" s="60" t="s">
        <v>219</v>
      </c>
      <c r="C121" s="9"/>
      <c r="D121" s="9" t="s">
        <v>24</v>
      </c>
      <c r="E121" s="59" t="s">
        <v>4</v>
      </c>
      <c r="F121" s="59"/>
      <c r="G121" s="65"/>
      <c r="H121" s="65"/>
      <c r="I121" s="65"/>
      <c r="J121" s="65"/>
      <c r="K121" s="65"/>
      <c r="L121" s="62"/>
      <c r="M121" s="65"/>
      <c r="N121" s="65"/>
      <c r="O121" s="64"/>
      <c r="P121" s="64"/>
      <c r="Q121" s="64"/>
      <c r="R121" s="64"/>
      <c r="S121" s="64"/>
      <c r="T121" s="64"/>
      <c r="U121" s="64"/>
      <c r="V121" s="64"/>
      <c r="W121" s="64"/>
    </row>
    <row r="122" spans="1:23" ht="13.2" x14ac:dyDescent="0.25">
      <c r="A122" s="59">
        <v>24</v>
      </c>
      <c r="B122" s="60" t="s">
        <v>220</v>
      </c>
      <c r="C122" s="9"/>
      <c r="D122" s="9" t="s">
        <v>24</v>
      </c>
      <c r="E122" s="59" t="s">
        <v>4</v>
      </c>
      <c r="F122" s="59"/>
      <c r="G122" s="65"/>
      <c r="H122" s="65"/>
      <c r="I122" s="65"/>
      <c r="J122" s="65"/>
      <c r="K122" s="65"/>
      <c r="L122" s="62"/>
      <c r="M122" s="65"/>
      <c r="N122" s="65"/>
      <c r="O122" s="64"/>
      <c r="P122" s="64"/>
      <c r="Q122" s="64"/>
      <c r="R122" s="64"/>
      <c r="S122" s="64"/>
      <c r="T122" s="64"/>
      <c r="U122" s="64"/>
      <c r="V122" s="64"/>
      <c r="W122" s="64"/>
    </row>
    <row r="123" spans="1:23" ht="13.2" x14ac:dyDescent="0.25">
      <c r="A123" s="59" t="s">
        <v>151</v>
      </c>
      <c r="B123" s="60" t="s">
        <v>221</v>
      </c>
      <c r="C123" s="9"/>
      <c r="D123" s="9" t="s">
        <v>24</v>
      </c>
      <c r="E123" s="59" t="s">
        <v>4</v>
      </c>
      <c r="F123" s="65"/>
      <c r="G123" s="64"/>
      <c r="H123" s="64"/>
      <c r="I123" s="61"/>
      <c r="J123" s="61"/>
      <c r="K123" s="61"/>
      <c r="L123" s="64"/>
      <c r="M123" s="64"/>
      <c r="N123" s="64"/>
      <c r="O123" s="64"/>
      <c r="P123" s="64"/>
      <c r="Q123" s="64"/>
      <c r="R123" s="61"/>
      <c r="S123" s="61"/>
      <c r="T123" s="61"/>
      <c r="U123" s="64"/>
      <c r="V123" s="64"/>
      <c r="W123" s="64"/>
    </row>
    <row r="124" spans="1:23" ht="13.2" x14ac:dyDescent="0.25">
      <c r="A124" s="61">
        <v>25</v>
      </c>
      <c r="B124" s="60" t="s">
        <v>222</v>
      </c>
      <c r="C124" s="9"/>
      <c r="D124" s="9" t="s">
        <v>24</v>
      </c>
      <c r="E124" s="59" t="s">
        <v>4</v>
      </c>
      <c r="F124" s="59"/>
      <c r="G124" s="65"/>
      <c r="H124" s="65"/>
      <c r="I124" s="61"/>
      <c r="J124" s="61"/>
      <c r="K124" s="61"/>
      <c r="L124" s="62"/>
      <c r="M124" s="65"/>
      <c r="N124" s="65"/>
      <c r="O124" s="61"/>
      <c r="P124" s="64"/>
      <c r="Q124" s="64"/>
      <c r="R124" s="64"/>
      <c r="S124" s="64"/>
      <c r="T124" s="64"/>
      <c r="U124" s="64"/>
      <c r="V124" s="64"/>
      <c r="W124" s="64"/>
    </row>
    <row r="125" spans="1:23" ht="13.2" x14ac:dyDescent="0.25">
      <c r="A125" s="59">
        <v>26</v>
      </c>
      <c r="B125" s="60" t="s">
        <v>223</v>
      </c>
      <c r="C125" s="9"/>
      <c r="D125" s="9" t="s">
        <v>49</v>
      </c>
      <c r="E125" s="59" t="s">
        <v>4</v>
      </c>
      <c r="F125" s="59"/>
      <c r="G125" s="65"/>
      <c r="H125" s="65"/>
      <c r="I125" s="65"/>
      <c r="J125" s="65"/>
      <c r="K125" s="65"/>
      <c r="L125" s="62"/>
      <c r="M125" s="65"/>
      <c r="N125" s="65"/>
      <c r="O125" s="61"/>
      <c r="P125" s="64"/>
      <c r="Q125" s="64"/>
      <c r="R125" s="64"/>
      <c r="S125" s="64"/>
      <c r="T125" s="64"/>
      <c r="U125" s="64"/>
      <c r="V125" s="64"/>
      <c r="W125" s="64"/>
    </row>
    <row r="126" spans="1:23" ht="13.2" x14ac:dyDescent="0.25">
      <c r="A126" s="59">
        <v>27</v>
      </c>
      <c r="B126" s="60" t="s">
        <v>224</v>
      </c>
      <c r="C126" s="9"/>
      <c r="D126" s="9" t="s">
        <v>49</v>
      </c>
      <c r="E126" s="59" t="s">
        <v>4</v>
      </c>
      <c r="F126" s="59"/>
      <c r="G126" s="65"/>
      <c r="H126" s="65"/>
      <c r="I126" s="65"/>
      <c r="J126" s="65"/>
      <c r="K126" s="65"/>
      <c r="L126" s="65"/>
      <c r="M126" s="65"/>
      <c r="N126" s="65"/>
      <c r="O126" s="64"/>
      <c r="P126" s="64"/>
      <c r="Q126" s="64"/>
      <c r="R126" s="64"/>
      <c r="S126" s="64"/>
      <c r="T126" s="64"/>
      <c r="U126" s="64"/>
      <c r="V126" s="64"/>
      <c r="W126" s="64"/>
    </row>
    <row r="127" spans="1:23" ht="13.2" x14ac:dyDescent="0.25">
      <c r="A127" s="59">
        <v>28</v>
      </c>
      <c r="B127" s="60" t="s">
        <v>225</v>
      </c>
      <c r="C127" s="9"/>
      <c r="D127" s="9" t="s">
        <v>91</v>
      </c>
      <c r="E127" s="59" t="s">
        <v>4</v>
      </c>
      <c r="F127" s="59"/>
      <c r="G127" s="65"/>
      <c r="H127" s="65"/>
      <c r="I127" s="65"/>
      <c r="J127" s="65"/>
      <c r="K127" s="65"/>
      <c r="L127" s="62"/>
      <c r="M127" s="65"/>
      <c r="N127" s="65"/>
      <c r="O127" s="64"/>
      <c r="P127" s="64"/>
      <c r="Q127" s="64"/>
      <c r="R127" s="61"/>
      <c r="S127" s="61"/>
      <c r="T127" s="61"/>
      <c r="U127" s="61"/>
      <c r="V127" s="64"/>
      <c r="W127" s="64"/>
    </row>
    <row r="128" spans="1:23" ht="13.2" x14ac:dyDescent="0.25">
      <c r="A128" s="59">
        <v>29</v>
      </c>
      <c r="B128" s="60" t="s">
        <v>226</v>
      </c>
      <c r="C128" s="9"/>
      <c r="D128" s="9" t="s">
        <v>58</v>
      </c>
      <c r="E128" s="59" t="s">
        <v>4</v>
      </c>
      <c r="F128" s="59"/>
      <c r="G128" s="65"/>
      <c r="H128" s="65"/>
      <c r="I128" s="59"/>
      <c r="J128" s="59"/>
      <c r="K128" s="59"/>
      <c r="L128" s="59"/>
      <c r="M128" s="65"/>
      <c r="N128" s="65"/>
      <c r="O128" s="64"/>
      <c r="P128" s="64"/>
      <c r="Q128" s="64"/>
      <c r="R128" s="61"/>
      <c r="S128" s="61"/>
      <c r="T128" s="61"/>
      <c r="U128" s="61"/>
      <c r="V128" s="64"/>
      <c r="W128" s="64"/>
    </row>
    <row r="129" spans="1:23" ht="13.2" x14ac:dyDescent="0.25">
      <c r="A129" s="59">
        <v>30</v>
      </c>
      <c r="B129" s="60" t="s">
        <v>227</v>
      </c>
      <c r="C129" s="9"/>
      <c r="D129" s="9" t="s">
        <v>58</v>
      </c>
      <c r="E129" s="59" t="s">
        <v>4</v>
      </c>
      <c r="F129" s="59"/>
      <c r="G129" s="65"/>
      <c r="H129" s="65"/>
      <c r="I129" s="59"/>
      <c r="J129" s="59"/>
      <c r="K129" s="59"/>
      <c r="L129" s="59"/>
      <c r="M129" s="65"/>
      <c r="N129" s="65"/>
      <c r="O129" s="64"/>
      <c r="P129" s="64"/>
      <c r="Q129" s="64"/>
      <c r="R129" s="61"/>
      <c r="S129" s="61"/>
      <c r="T129" s="61"/>
      <c r="U129" s="64"/>
      <c r="V129" s="64"/>
      <c r="W129" s="64"/>
    </row>
    <row r="130" spans="1:23" ht="13.2" x14ac:dyDescent="0.25">
      <c r="A130" s="59">
        <v>31</v>
      </c>
      <c r="B130" s="60" t="s">
        <v>228</v>
      </c>
      <c r="C130" s="9"/>
      <c r="D130" s="9" t="s">
        <v>58</v>
      </c>
      <c r="E130" s="59" t="s">
        <v>4</v>
      </c>
      <c r="F130" s="59"/>
      <c r="G130" s="65"/>
      <c r="H130" s="65"/>
      <c r="I130" s="59"/>
      <c r="J130" s="59"/>
      <c r="K130" s="59"/>
      <c r="L130" s="62"/>
      <c r="M130" s="65"/>
      <c r="N130" s="65"/>
      <c r="O130" s="64"/>
      <c r="P130" s="64"/>
      <c r="Q130" s="61"/>
      <c r="R130" s="61"/>
      <c r="S130" s="61"/>
      <c r="T130" s="61"/>
      <c r="U130" s="61"/>
      <c r="V130" s="64"/>
      <c r="W130" s="64"/>
    </row>
    <row r="131" spans="1:23" ht="13.2" x14ac:dyDescent="0.25">
      <c r="A131" s="59">
        <v>32</v>
      </c>
      <c r="B131" s="60" t="s">
        <v>229</v>
      </c>
      <c r="C131" s="9"/>
      <c r="D131" s="9" t="s">
        <v>58</v>
      </c>
      <c r="E131" s="59" t="s">
        <v>4</v>
      </c>
      <c r="F131" s="59"/>
      <c r="G131" s="65"/>
      <c r="H131" s="59"/>
      <c r="I131" s="59"/>
      <c r="J131" s="59"/>
      <c r="K131" s="59"/>
      <c r="L131" s="59"/>
      <c r="M131" s="65"/>
      <c r="N131" s="65"/>
      <c r="O131" s="64"/>
      <c r="P131" s="64"/>
      <c r="Q131" s="61"/>
      <c r="R131" s="61"/>
      <c r="S131" s="61"/>
      <c r="T131" s="61"/>
      <c r="U131" s="61"/>
      <c r="V131" s="64"/>
      <c r="W131" s="64"/>
    </row>
    <row r="132" spans="1:23" ht="13.2" x14ac:dyDescent="0.25">
      <c r="A132" s="59">
        <v>33</v>
      </c>
      <c r="B132" s="60" t="s">
        <v>230</v>
      </c>
      <c r="C132" s="9"/>
      <c r="D132" s="9" t="s">
        <v>58</v>
      </c>
      <c r="E132" s="59" t="s">
        <v>4</v>
      </c>
      <c r="F132" s="59"/>
      <c r="G132" s="65"/>
      <c r="H132" s="59"/>
      <c r="I132" s="59"/>
      <c r="J132" s="59"/>
      <c r="K132" s="59"/>
      <c r="L132" s="59"/>
      <c r="M132" s="65"/>
      <c r="N132" s="65"/>
      <c r="O132" s="64"/>
      <c r="P132" s="64"/>
      <c r="Q132" s="64"/>
      <c r="R132" s="61"/>
      <c r="S132" s="61"/>
      <c r="T132" s="61"/>
      <c r="U132" s="61"/>
      <c r="V132" s="64"/>
      <c r="W132" s="64"/>
    </row>
    <row r="133" spans="1:23" ht="13.2" x14ac:dyDescent="0.25">
      <c r="A133" s="59">
        <v>34</v>
      </c>
      <c r="B133" s="60" t="s">
        <v>232</v>
      </c>
      <c r="C133" s="9"/>
      <c r="D133" s="9" t="s">
        <v>58</v>
      </c>
      <c r="E133" s="59" t="s">
        <v>4</v>
      </c>
      <c r="F133" s="59"/>
      <c r="G133" s="65"/>
      <c r="H133" s="65"/>
      <c r="I133" s="59"/>
      <c r="J133" s="59"/>
      <c r="K133" s="59"/>
      <c r="L133" s="59"/>
      <c r="M133" s="65"/>
      <c r="N133" s="65"/>
      <c r="O133" s="64"/>
      <c r="P133" s="64"/>
      <c r="Q133" s="64"/>
      <c r="R133" s="61"/>
      <c r="S133" s="61"/>
      <c r="T133" s="61"/>
      <c r="U133" s="61"/>
      <c r="V133" s="61"/>
      <c r="W133" s="64"/>
    </row>
    <row r="134" spans="1:23" ht="13.2" x14ac:dyDescent="0.25">
      <c r="A134" s="59">
        <v>35</v>
      </c>
      <c r="B134" s="60" t="s">
        <v>233</v>
      </c>
      <c r="C134" s="9"/>
      <c r="D134" s="9" t="s">
        <v>58</v>
      </c>
      <c r="E134" s="59" t="s">
        <v>4</v>
      </c>
      <c r="F134" s="59"/>
      <c r="G134" s="64"/>
      <c r="H134" s="64"/>
      <c r="I134" s="59"/>
      <c r="J134" s="59"/>
      <c r="K134" s="59"/>
      <c r="L134" s="59"/>
      <c r="M134" s="59"/>
      <c r="N134" s="64"/>
      <c r="O134" s="64"/>
      <c r="P134" s="64"/>
      <c r="Q134" s="61"/>
      <c r="R134" s="61"/>
      <c r="S134" s="61"/>
      <c r="T134" s="61"/>
      <c r="U134" s="61"/>
      <c r="V134" s="64"/>
      <c r="W134" s="64"/>
    </row>
    <row r="135" spans="1:23" ht="13.2" x14ac:dyDescent="0.25">
      <c r="A135" s="61">
        <v>36</v>
      </c>
      <c r="B135" s="60" t="s">
        <v>234</v>
      </c>
      <c r="C135" s="9"/>
      <c r="D135" s="9" t="s">
        <v>58</v>
      </c>
      <c r="E135" s="59" t="s">
        <v>4</v>
      </c>
      <c r="F135" s="65"/>
      <c r="G135" s="65"/>
      <c r="H135" s="61"/>
      <c r="I135" s="61"/>
      <c r="J135" s="61"/>
      <c r="K135" s="61"/>
      <c r="L135" s="61"/>
      <c r="M135" s="65"/>
      <c r="N135" s="65"/>
      <c r="O135" s="61"/>
      <c r="P135" s="64"/>
      <c r="Q135" s="64"/>
      <c r="R135" s="64"/>
      <c r="S135" s="64"/>
      <c r="T135" s="64"/>
      <c r="U135" s="64"/>
      <c r="V135" s="64"/>
      <c r="W135" s="64"/>
    </row>
    <row r="136" spans="1:23" ht="13.2" x14ac:dyDescent="0.25">
      <c r="A136" s="59">
        <v>37</v>
      </c>
      <c r="B136" s="60" t="s">
        <v>235</v>
      </c>
      <c r="C136" s="9"/>
      <c r="D136" s="9" t="s">
        <v>96</v>
      </c>
      <c r="E136" s="59" t="s">
        <v>4</v>
      </c>
      <c r="F136" s="59"/>
      <c r="G136" s="65"/>
      <c r="H136" s="65"/>
      <c r="I136" s="65"/>
      <c r="J136" s="65"/>
      <c r="K136" s="65"/>
      <c r="L136" s="65"/>
      <c r="M136" s="65"/>
      <c r="N136" s="65"/>
      <c r="O136" s="64"/>
      <c r="P136" s="64"/>
      <c r="Q136" s="64"/>
      <c r="R136" s="64"/>
      <c r="S136" s="64"/>
      <c r="T136" s="64"/>
      <c r="U136" s="64"/>
      <c r="V136" s="64"/>
      <c r="W136" s="64"/>
    </row>
    <row r="137" spans="1:23" ht="13.2" x14ac:dyDescent="0.25">
      <c r="A137" s="59">
        <v>38</v>
      </c>
      <c r="B137" s="60" t="s">
        <v>236</v>
      </c>
      <c r="C137" s="9"/>
      <c r="D137" s="9" t="s">
        <v>96</v>
      </c>
      <c r="E137" s="59" t="s">
        <v>4</v>
      </c>
      <c r="F137" s="65"/>
      <c r="G137" s="65"/>
      <c r="H137" s="65"/>
      <c r="I137" s="65"/>
      <c r="J137" s="65"/>
      <c r="K137" s="65"/>
      <c r="L137" s="65"/>
      <c r="M137" s="65"/>
      <c r="N137" s="65"/>
      <c r="O137" s="61"/>
      <c r="P137" s="64"/>
      <c r="Q137" s="64"/>
      <c r="R137" s="64"/>
      <c r="S137" s="64"/>
      <c r="T137" s="64"/>
      <c r="U137" s="64"/>
      <c r="V137" s="64"/>
      <c r="W137" s="64"/>
    </row>
    <row r="138" spans="1:23" ht="13.2" x14ac:dyDescent="0.25">
      <c r="A138" s="59">
        <v>39</v>
      </c>
      <c r="B138" s="60" t="s">
        <v>237</v>
      </c>
      <c r="C138" s="9"/>
      <c r="D138" s="9" t="s">
        <v>96</v>
      </c>
      <c r="E138" s="59" t="s">
        <v>4</v>
      </c>
      <c r="F138" s="59"/>
      <c r="G138" s="65"/>
      <c r="H138" s="65"/>
      <c r="I138" s="65"/>
      <c r="J138" s="65"/>
      <c r="K138" s="65"/>
      <c r="L138" s="65"/>
      <c r="M138" s="65"/>
      <c r="N138" s="65"/>
      <c r="O138" s="64"/>
      <c r="P138" s="64"/>
      <c r="Q138" s="64"/>
      <c r="R138" s="64"/>
      <c r="S138" s="64"/>
      <c r="T138" s="64"/>
      <c r="U138" s="64"/>
      <c r="V138" s="64"/>
      <c r="W138" s="64"/>
    </row>
    <row r="139" spans="1:23" ht="13.2" x14ac:dyDescent="0.25">
      <c r="A139" s="59">
        <v>40</v>
      </c>
      <c r="B139" s="60" t="s">
        <v>238</v>
      </c>
      <c r="C139" s="9"/>
      <c r="D139" s="9" t="s">
        <v>70</v>
      </c>
      <c r="E139" s="59" t="s">
        <v>4</v>
      </c>
      <c r="F139" s="59"/>
      <c r="G139" s="65"/>
      <c r="H139" s="65"/>
      <c r="I139" s="65"/>
      <c r="J139" s="65"/>
      <c r="K139" s="65"/>
      <c r="L139" s="65"/>
      <c r="M139" s="65"/>
      <c r="N139" s="65"/>
      <c r="O139" s="64"/>
      <c r="P139" s="64"/>
      <c r="Q139" s="64"/>
      <c r="R139" s="64"/>
      <c r="S139" s="64"/>
      <c r="T139" s="64"/>
      <c r="U139" s="64"/>
      <c r="V139" s="64"/>
      <c r="W139" s="64"/>
    </row>
    <row r="140" spans="1:23" ht="13.2" x14ac:dyDescent="0.25">
      <c r="A140" s="59">
        <v>41</v>
      </c>
      <c r="B140" s="60" t="s">
        <v>239</v>
      </c>
      <c r="C140" s="9"/>
      <c r="D140" s="9" t="s">
        <v>70</v>
      </c>
      <c r="E140" s="59" t="s">
        <v>4</v>
      </c>
      <c r="F140" s="59"/>
      <c r="G140" s="65"/>
      <c r="H140" s="65"/>
      <c r="I140" s="65"/>
      <c r="J140" s="65"/>
      <c r="K140" s="65"/>
      <c r="L140" s="65"/>
      <c r="M140" s="65"/>
      <c r="N140" s="65"/>
      <c r="O140" s="61"/>
      <c r="P140" s="64"/>
      <c r="Q140" s="64"/>
      <c r="R140" s="64"/>
      <c r="S140" s="64"/>
      <c r="T140" s="64"/>
      <c r="U140" s="64"/>
      <c r="V140" s="64"/>
      <c r="W140" s="64"/>
    </row>
    <row r="141" spans="1:23" ht="13.2" x14ac:dyDescent="0.25">
      <c r="A141" s="59">
        <v>42</v>
      </c>
      <c r="B141" s="60" t="s">
        <v>240</v>
      </c>
      <c r="C141" s="9"/>
      <c r="D141" s="9" t="s">
        <v>44</v>
      </c>
      <c r="E141" s="59" t="s">
        <v>4</v>
      </c>
      <c r="F141" s="59"/>
      <c r="G141" s="65"/>
      <c r="H141" s="65"/>
      <c r="I141" s="65"/>
      <c r="J141" s="65"/>
      <c r="K141" s="65"/>
      <c r="L141" s="65"/>
      <c r="M141" s="65"/>
      <c r="N141" s="65"/>
      <c r="O141" s="61"/>
      <c r="P141" s="64"/>
      <c r="Q141" s="64"/>
      <c r="R141" s="64"/>
      <c r="S141" s="64"/>
      <c r="T141" s="64"/>
      <c r="U141" s="64"/>
      <c r="V141" s="64"/>
      <c r="W141" s="64"/>
    </row>
    <row r="142" spans="1:23" ht="13.2" x14ac:dyDescent="0.25">
      <c r="A142" s="59">
        <v>43</v>
      </c>
      <c r="B142" s="60" t="s">
        <v>241</v>
      </c>
      <c r="C142" s="9"/>
      <c r="D142" s="9" t="s">
        <v>44</v>
      </c>
      <c r="E142" s="59" t="s">
        <v>4</v>
      </c>
      <c r="F142" s="59"/>
      <c r="G142" s="65"/>
      <c r="H142" s="65"/>
      <c r="I142" s="65"/>
      <c r="J142" s="65"/>
      <c r="K142" s="65"/>
      <c r="L142" s="65"/>
      <c r="M142" s="65"/>
      <c r="N142" s="65"/>
      <c r="O142" s="61"/>
      <c r="P142" s="64"/>
      <c r="Q142" s="64"/>
      <c r="R142" s="64"/>
      <c r="S142" s="64"/>
      <c r="T142" s="64"/>
      <c r="U142" s="64"/>
      <c r="V142" s="64"/>
      <c r="W142" s="64"/>
    </row>
    <row r="143" spans="1:23" ht="13.2" x14ac:dyDescent="0.25">
      <c r="A143" s="59">
        <v>44</v>
      </c>
      <c r="B143" s="60" t="s">
        <v>242</v>
      </c>
      <c r="C143" s="9"/>
      <c r="D143" s="9" t="s">
        <v>44</v>
      </c>
      <c r="E143" s="59" t="s">
        <v>4</v>
      </c>
      <c r="F143" s="59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</row>
    <row r="144" spans="1:23" ht="13.2" x14ac:dyDescent="0.25">
      <c r="A144" s="69"/>
      <c r="B144" s="70"/>
      <c r="C144" s="71"/>
      <c r="D144" s="71"/>
      <c r="E144" s="69"/>
      <c r="F144" s="69"/>
      <c r="G144" s="69"/>
      <c r="H144" s="146"/>
      <c r="I144" s="69"/>
      <c r="J144" s="69"/>
      <c r="K144" s="69"/>
      <c r="L144" s="69"/>
      <c r="M144" s="146"/>
      <c r="N144" s="69"/>
      <c r="O144" s="128"/>
      <c r="P144" s="128"/>
      <c r="Q144" s="128"/>
      <c r="R144" s="128"/>
      <c r="S144" s="128"/>
      <c r="T144" s="128"/>
      <c r="U144" s="128"/>
      <c r="V144" s="128"/>
      <c r="W144" s="128"/>
    </row>
    <row r="145" spans="1:23" ht="13.2" x14ac:dyDescent="0.25">
      <c r="A145" s="57" t="s">
        <v>0</v>
      </c>
      <c r="B145" s="58" t="s">
        <v>1</v>
      </c>
      <c r="C145" s="44" t="s">
        <v>2</v>
      </c>
      <c r="D145" s="44" t="s">
        <v>3</v>
      </c>
      <c r="E145" s="57" t="s">
        <v>195</v>
      </c>
      <c r="F145" s="57" t="s">
        <v>9</v>
      </c>
      <c r="G145" s="86" t="s">
        <v>40</v>
      </c>
      <c r="H145" s="86" t="s">
        <v>43</v>
      </c>
      <c r="I145" s="86" t="s">
        <v>47</v>
      </c>
      <c r="J145" s="86" t="s">
        <v>50</v>
      </c>
      <c r="K145" s="86" t="s">
        <v>53</v>
      </c>
      <c r="L145" s="86" t="s">
        <v>56</v>
      </c>
      <c r="M145" s="86" t="s">
        <v>60</v>
      </c>
      <c r="N145" s="86" t="s">
        <v>37</v>
      </c>
      <c r="O145" s="87"/>
      <c r="P145" s="87"/>
      <c r="Q145" s="87"/>
      <c r="R145" s="87"/>
      <c r="S145" s="87"/>
      <c r="T145" s="87"/>
      <c r="U145" s="87"/>
      <c r="V145" s="87"/>
      <c r="W145" s="87"/>
    </row>
    <row r="146" spans="1:23" ht="13.2" x14ac:dyDescent="0.25">
      <c r="A146" s="59">
        <v>45</v>
      </c>
      <c r="B146" s="60" t="s">
        <v>321</v>
      </c>
      <c r="C146" s="9"/>
      <c r="D146" s="9" t="s">
        <v>41</v>
      </c>
      <c r="E146" s="59" t="s">
        <v>19</v>
      </c>
      <c r="F146" s="59"/>
      <c r="G146" s="65"/>
      <c r="H146" s="65"/>
      <c r="I146" s="65"/>
      <c r="J146" s="65"/>
      <c r="K146" s="65"/>
      <c r="L146" s="65"/>
      <c r="M146" s="65"/>
      <c r="N146" s="65"/>
      <c r="O146" s="87"/>
      <c r="P146" s="87"/>
      <c r="Q146" s="87"/>
      <c r="R146" s="87"/>
      <c r="S146" s="87"/>
      <c r="T146" s="87"/>
      <c r="U146" s="87"/>
      <c r="V146" s="87"/>
      <c r="W146" s="87"/>
    </row>
    <row r="147" spans="1:23" ht="13.2" x14ac:dyDescent="0.25">
      <c r="A147" s="59">
        <v>46</v>
      </c>
      <c r="B147" s="60" t="s">
        <v>324</v>
      </c>
      <c r="C147" s="9"/>
      <c r="D147" s="9" t="s">
        <v>41</v>
      </c>
      <c r="E147" s="59" t="s">
        <v>19</v>
      </c>
      <c r="F147" s="59"/>
      <c r="G147" s="65"/>
      <c r="H147" s="65"/>
      <c r="I147" s="65"/>
      <c r="J147" s="65"/>
      <c r="K147" s="65"/>
      <c r="L147" s="65"/>
      <c r="M147" s="65"/>
      <c r="N147" s="65"/>
      <c r="O147" s="87"/>
      <c r="P147" s="87"/>
      <c r="Q147" s="87"/>
      <c r="R147" s="87"/>
      <c r="S147" s="87"/>
      <c r="T147" s="87"/>
      <c r="U147" s="87"/>
      <c r="V147" s="87"/>
      <c r="W147" s="87"/>
    </row>
    <row r="148" spans="1:23" ht="13.2" x14ac:dyDescent="0.25">
      <c r="A148" s="59">
        <v>47</v>
      </c>
      <c r="B148" s="60" t="s">
        <v>327</v>
      </c>
      <c r="C148" s="9"/>
      <c r="D148" s="9" t="s">
        <v>41</v>
      </c>
      <c r="E148" s="59" t="s">
        <v>19</v>
      </c>
      <c r="F148" s="65"/>
      <c r="G148" s="65"/>
      <c r="H148" s="65"/>
      <c r="I148" s="59"/>
      <c r="J148" s="59"/>
      <c r="K148" s="59"/>
      <c r="L148" s="59"/>
      <c r="M148" s="65"/>
      <c r="N148" s="65"/>
      <c r="O148" s="87"/>
      <c r="P148" s="87"/>
      <c r="Q148" s="87"/>
      <c r="R148" s="87"/>
      <c r="S148" s="87"/>
      <c r="T148" s="87"/>
      <c r="U148" s="87"/>
      <c r="V148" s="87"/>
      <c r="W148" s="87"/>
    </row>
    <row r="149" spans="1:23" ht="13.2" x14ac:dyDescent="0.25">
      <c r="A149" s="59">
        <v>48</v>
      </c>
      <c r="B149" s="60" t="s">
        <v>330</v>
      </c>
      <c r="C149" s="9"/>
      <c r="D149" s="9" t="s">
        <v>41</v>
      </c>
      <c r="E149" s="59" t="s">
        <v>19</v>
      </c>
      <c r="F149" s="59"/>
      <c r="G149" s="65"/>
      <c r="H149" s="65"/>
      <c r="I149" s="65"/>
      <c r="J149" s="65"/>
      <c r="K149" s="65"/>
      <c r="L149" s="65"/>
      <c r="M149" s="65"/>
      <c r="N149" s="65"/>
      <c r="O149" s="87"/>
      <c r="P149" s="87"/>
      <c r="Q149" s="87"/>
      <c r="R149" s="87"/>
      <c r="S149" s="87"/>
      <c r="T149" s="87"/>
      <c r="U149" s="87"/>
      <c r="V149" s="87"/>
      <c r="W149" s="87"/>
    </row>
    <row r="150" spans="1:23" ht="13.2" x14ac:dyDescent="0.25">
      <c r="A150" s="59">
        <v>49</v>
      </c>
      <c r="B150" s="60" t="s">
        <v>333</v>
      </c>
      <c r="C150" s="9"/>
      <c r="D150" s="9" t="s">
        <v>41</v>
      </c>
      <c r="E150" s="59" t="s">
        <v>19</v>
      </c>
      <c r="F150" s="59"/>
      <c r="G150" s="65"/>
      <c r="H150" s="65"/>
      <c r="I150" s="65"/>
      <c r="J150" s="65"/>
      <c r="K150" s="65"/>
      <c r="L150" s="65"/>
      <c r="M150" s="65"/>
      <c r="N150" s="65"/>
      <c r="O150" s="87"/>
      <c r="P150" s="87"/>
      <c r="Q150" s="87"/>
      <c r="R150" s="87"/>
      <c r="S150" s="87"/>
      <c r="T150" s="87"/>
      <c r="U150" s="87"/>
      <c r="V150" s="87"/>
      <c r="W150" s="87"/>
    </row>
    <row r="151" spans="1:23" ht="13.2" x14ac:dyDescent="0.25">
      <c r="A151" s="59">
        <v>50</v>
      </c>
      <c r="B151" s="60" t="s">
        <v>336</v>
      </c>
      <c r="C151" s="9"/>
      <c r="D151" s="9" t="s">
        <v>41</v>
      </c>
      <c r="E151" s="59" t="s">
        <v>19</v>
      </c>
      <c r="F151" s="59"/>
      <c r="G151" s="65"/>
      <c r="H151" s="65"/>
      <c r="I151" s="65"/>
      <c r="J151" s="65"/>
      <c r="K151" s="65"/>
      <c r="L151" s="65"/>
      <c r="M151" s="65"/>
      <c r="N151" s="65"/>
      <c r="O151" s="87"/>
      <c r="P151" s="87"/>
      <c r="Q151" s="87"/>
      <c r="R151" s="87"/>
      <c r="S151" s="87"/>
      <c r="T151" s="87"/>
      <c r="U151" s="87"/>
      <c r="V151" s="87"/>
      <c r="W151" s="87"/>
    </row>
    <row r="152" spans="1:23" ht="13.2" x14ac:dyDescent="0.25">
      <c r="A152" s="61">
        <v>51</v>
      </c>
      <c r="B152" s="60" t="s">
        <v>339</v>
      </c>
      <c r="C152" s="9"/>
      <c r="D152" s="9" t="s">
        <v>41</v>
      </c>
      <c r="E152" s="59" t="s">
        <v>19</v>
      </c>
      <c r="F152" s="65"/>
      <c r="G152" s="64"/>
      <c r="H152" s="64"/>
      <c r="I152" s="61"/>
      <c r="J152" s="61"/>
      <c r="K152" s="61"/>
      <c r="L152" s="61"/>
      <c r="M152" s="64"/>
      <c r="N152" s="64"/>
      <c r="O152" s="87"/>
      <c r="P152" s="87"/>
      <c r="Q152" s="87"/>
      <c r="R152" s="87"/>
      <c r="S152" s="87"/>
      <c r="T152" s="87"/>
      <c r="U152" s="87"/>
      <c r="V152" s="87"/>
      <c r="W152" s="87"/>
    </row>
    <row r="153" spans="1:23" ht="13.2" x14ac:dyDescent="0.25">
      <c r="A153" s="59">
        <v>52</v>
      </c>
      <c r="B153" s="60" t="s">
        <v>342</v>
      </c>
      <c r="C153" s="9"/>
      <c r="D153" s="9" t="s">
        <v>10</v>
      </c>
      <c r="E153" s="59" t="s">
        <v>19</v>
      </c>
      <c r="F153" s="59"/>
      <c r="G153" s="65"/>
      <c r="H153" s="65"/>
      <c r="I153" s="65"/>
      <c r="J153" s="65"/>
      <c r="K153" s="65"/>
      <c r="L153" s="65"/>
      <c r="M153" s="65"/>
      <c r="N153" s="65"/>
      <c r="O153" s="87"/>
      <c r="P153" s="87"/>
      <c r="Q153" s="87"/>
      <c r="R153" s="87"/>
      <c r="S153" s="87"/>
      <c r="T153" s="87"/>
      <c r="U153" s="87"/>
      <c r="V153" s="87"/>
      <c r="W153" s="87"/>
    </row>
    <row r="154" spans="1:23" ht="13.2" x14ac:dyDescent="0.25">
      <c r="A154" s="59">
        <v>53</v>
      </c>
      <c r="B154" s="60" t="s">
        <v>345</v>
      </c>
      <c r="C154" s="9"/>
      <c r="D154" s="9" t="s">
        <v>10</v>
      </c>
      <c r="E154" s="59" t="s">
        <v>19</v>
      </c>
      <c r="F154" s="59"/>
      <c r="G154" s="65"/>
      <c r="H154" s="65"/>
      <c r="I154" s="65"/>
      <c r="J154" s="65"/>
      <c r="K154" s="65"/>
      <c r="L154" s="65"/>
      <c r="M154" s="65"/>
      <c r="N154" s="65"/>
      <c r="O154" s="87"/>
      <c r="P154" s="87"/>
      <c r="Q154" s="87"/>
      <c r="R154" s="87"/>
      <c r="S154" s="87"/>
      <c r="T154" s="87"/>
      <c r="U154" s="87"/>
      <c r="V154" s="87"/>
      <c r="W154" s="87"/>
    </row>
    <row r="155" spans="1:23" ht="13.2" x14ac:dyDescent="0.25">
      <c r="A155" s="59">
        <v>54</v>
      </c>
      <c r="B155" s="60" t="s">
        <v>348</v>
      </c>
      <c r="C155" s="9"/>
      <c r="D155" s="9" t="s">
        <v>10</v>
      </c>
      <c r="E155" s="59" t="s">
        <v>19</v>
      </c>
      <c r="F155" s="65"/>
      <c r="G155" s="65"/>
      <c r="H155" s="65"/>
      <c r="I155" s="65"/>
      <c r="J155" s="65"/>
      <c r="K155" s="65"/>
      <c r="L155" s="65"/>
      <c r="M155" s="65"/>
      <c r="N155" s="65"/>
      <c r="O155" s="87"/>
      <c r="P155" s="87"/>
      <c r="Q155" s="87"/>
      <c r="R155" s="87"/>
      <c r="S155" s="87"/>
      <c r="T155" s="87"/>
      <c r="U155" s="87"/>
      <c r="V155" s="87"/>
      <c r="W155" s="87"/>
    </row>
    <row r="156" spans="1:23" ht="13.2" x14ac:dyDescent="0.25">
      <c r="A156" s="59">
        <v>55</v>
      </c>
      <c r="B156" s="60" t="s">
        <v>351</v>
      </c>
      <c r="C156" s="9"/>
      <c r="D156" s="9" t="s">
        <v>10</v>
      </c>
      <c r="E156" s="59" t="s">
        <v>19</v>
      </c>
      <c r="F156" s="59"/>
      <c r="G156" s="65"/>
      <c r="H156" s="65"/>
      <c r="I156" s="65"/>
      <c r="J156" s="65"/>
      <c r="K156" s="65"/>
      <c r="L156" s="65"/>
      <c r="M156" s="65"/>
      <c r="N156" s="65"/>
      <c r="O156" s="87"/>
      <c r="P156" s="87"/>
      <c r="Q156" s="87"/>
      <c r="R156" s="87"/>
      <c r="S156" s="87"/>
      <c r="T156" s="87"/>
      <c r="U156" s="87"/>
      <c r="V156" s="87"/>
      <c r="W156" s="87"/>
    </row>
    <row r="157" spans="1:23" ht="13.2" x14ac:dyDescent="0.25">
      <c r="A157" s="59">
        <v>56</v>
      </c>
      <c r="B157" s="60" t="s">
        <v>354</v>
      </c>
      <c r="C157" s="9"/>
      <c r="D157" s="9" t="s">
        <v>93</v>
      </c>
      <c r="E157" s="59" t="s">
        <v>19</v>
      </c>
      <c r="F157" s="59"/>
      <c r="G157" s="62"/>
      <c r="H157" s="62"/>
      <c r="I157" s="62"/>
      <c r="J157" s="62"/>
      <c r="K157" s="62"/>
      <c r="L157" s="62"/>
      <c r="M157" s="62"/>
      <c r="N157" s="62"/>
      <c r="O157" s="87"/>
      <c r="P157" s="87"/>
      <c r="Q157" s="87"/>
      <c r="R157" s="87"/>
      <c r="S157" s="87"/>
      <c r="T157" s="87"/>
      <c r="U157" s="87"/>
      <c r="V157" s="87"/>
      <c r="W157" s="87"/>
    </row>
    <row r="158" spans="1:23" ht="13.2" x14ac:dyDescent="0.25">
      <c r="A158" s="59">
        <v>57</v>
      </c>
      <c r="B158" s="60" t="s">
        <v>361</v>
      </c>
      <c r="C158" s="9"/>
      <c r="D158" s="9" t="s">
        <v>93</v>
      </c>
      <c r="E158" s="59" t="s">
        <v>19</v>
      </c>
      <c r="F158" s="59"/>
      <c r="G158" s="65"/>
      <c r="H158" s="65"/>
      <c r="I158" s="65"/>
      <c r="J158" s="65"/>
      <c r="K158" s="65"/>
      <c r="L158" s="65"/>
      <c r="M158" s="65"/>
      <c r="N158" s="65"/>
      <c r="O158" s="87"/>
      <c r="P158" s="87"/>
      <c r="Q158" s="87"/>
      <c r="R158" s="87"/>
      <c r="S158" s="87"/>
      <c r="T158" s="87"/>
      <c r="U158" s="87"/>
      <c r="V158" s="87"/>
      <c r="W158" s="87"/>
    </row>
    <row r="159" spans="1:23" ht="13.2" x14ac:dyDescent="0.25">
      <c r="A159" s="59">
        <v>58</v>
      </c>
      <c r="B159" s="60" t="s">
        <v>368</v>
      </c>
      <c r="C159" s="9"/>
      <c r="D159" s="9" t="s">
        <v>93</v>
      </c>
      <c r="E159" s="59" t="s">
        <v>19</v>
      </c>
      <c r="F159" s="59"/>
      <c r="G159" s="65"/>
      <c r="H159" s="65"/>
      <c r="I159" s="65"/>
      <c r="J159" s="65"/>
      <c r="K159" s="65"/>
      <c r="L159" s="65"/>
      <c r="M159" s="65"/>
      <c r="N159" s="65"/>
      <c r="O159" s="87"/>
      <c r="P159" s="87"/>
      <c r="Q159" s="87"/>
      <c r="R159" s="87"/>
      <c r="S159" s="87"/>
      <c r="T159" s="87"/>
      <c r="U159" s="87"/>
      <c r="V159" s="87"/>
      <c r="W159" s="87"/>
    </row>
    <row r="160" spans="1:23" ht="13.2" x14ac:dyDescent="0.25">
      <c r="A160" s="59">
        <v>59</v>
      </c>
      <c r="B160" s="60" t="s">
        <v>369</v>
      </c>
      <c r="C160" s="9"/>
      <c r="D160" s="9" t="s">
        <v>93</v>
      </c>
      <c r="E160" s="59" t="s">
        <v>19</v>
      </c>
      <c r="F160" s="59"/>
      <c r="G160" s="65"/>
      <c r="H160" s="65"/>
      <c r="I160" s="65"/>
      <c r="J160" s="65"/>
      <c r="K160" s="65"/>
      <c r="L160" s="65"/>
      <c r="M160" s="65"/>
      <c r="N160" s="65"/>
      <c r="O160" s="87"/>
      <c r="P160" s="87"/>
      <c r="Q160" s="87"/>
      <c r="R160" s="87"/>
      <c r="S160" s="87"/>
      <c r="T160" s="87"/>
      <c r="U160" s="87"/>
      <c r="V160" s="87"/>
      <c r="W160" s="87"/>
    </row>
    <row r="161" spans="1:23" ht="13.2" x14ac:dyDescent="0.25">
      <c r="A161" s="59">
        <v>60</v>
      </c>
      <c r="B161" s="60" t="s">
        <v>373</v>
      </c>
      <c r="C161" s="9"/>
      <c r="D161" s="9" t="s">
        <v>111</v>
      </c>
      <c r="E161" s="59" t="s">
        <v>19</v>
      </c>
      <c r="F161" s="59"/>
      <c r="G161" s="65"/>
      <c r="H161" s="65"/>
      <c r="I161" s="65"/>
      <c r="J161" s="65"/>
      <c r="K161" s="65"/>
      <c r="L161" s="65"/>
      <c r="M161" s="65"/>
      <c r="N161" s="65"/>
      <c r="O161" s="87"/>
      <c r="P161" s="87"/>
      <c r="Q161" s="87"/>
      <c r="R161" s="87"/>
      <c r="S161" s="87"/>
      <c r="T161" s="87"/>
      <c r="U161" s="87"/>
      <c r="V161" s="87"/>
      <c r="W161" s="87"/>
    </row>
    <row r="162" spans="1:23" ht="13.2" x14ac:dyDescent="0.25">
      <c r="A162" s="59">
        <v>61</v>
      </c>
      <c r="B162" s="60" t="s">
        <v>376</v>
      </c>
      <c r="C162" s="9"/>
      <c r="D162" s="9" t="s">
        <v>111</v>
      </c>
      <c r="E162" s="59" t="s">
        <v>19</v>
      </c>
      <c r="F162" s="59"/>
      <c r="G162" s="65"/>
      <c r="H162" s="65"/>
      <c r="I162" s="65"/>
      <c r="J162" s="65"/>
      <c r="K162" s="65"/>
      <c r="L162" s="65"/>
      <c r="M162" s="65"/>
      <c r="N162" s="65"/>
      <c r="O162" s="87"/>
      <c r="P162" s="87"/>
      <c r="Q162" s="87"/>
      <c r="R162" s="87"/>
      <c r="S162" s="87"/>
      <c r="T162" s="87"/>
      <c r="U162" s="87"/>
      <c r="V162" s="87"/>
      <c r="W162" s="87"/>
    </row>
    <row r="163" spans="1:23" ht="13.2" x14ac:dyDescent="0.25">
      <c r="A163" s="59">
        <v>62</v>
      </c>
      <c r="B163" s="60" t="s">
        <v>381</v>
      </c>
      <c r="C163" s="9"/>
      <c r="D163" s="9" t="s">
        <v>111</v>
      </c>
      <c r="E163" s="59" t="s">
        <v>19</v>
      </c>
      <c r="F163" s="59"/>
      <c r="G163" s="65"/>
      <c r="H163" s="65"/>
      <c r="I163" s="65"/>
      <c r="J163" s="65"/>
      <c r="K163" s="65"/>
      <c r="L163" s="65"/>
      <c r="M163" s="65"/>
      <c r="N163" s="65"/>
      <c r="O163" s="87"/>
      <c r="P163" s="87"/>
      <c r="Q163" s="87"/>
      <c r="R163" s="87"/>
      <c r="S163" s="87"/>
      <c r="T163" s="87"/>
      <c r="U163" s="87"/>
      <c r="V163" s="87"/>
      <c r="W163" s="87"/>
    </row>
    <row r="164" spans="1:23" ht="13.2" x14ac:dyDescent="0.25">
      <c r="A164" s="59">
        <v>63</v>
      </c>
      <c r="B164" s="60" t="s">
        <v>391</v>
      </c>
      <c r="C164" s="9"/>
      <c r="D164" s="9" t="s">
        <v>111</v>
      </c>
      <c r="E164" s="59" t="s">
        <v>19</v>
      </c>
      <c r="F164" s="59"/>
      <c r="G164" s="65"/>
      <c r="H164" s="65"/>
      <c r="I164" s="65"/>
      <c r="J164" s="65"/>
      <c r="K164" s="65"/>
      <c r="L164" s="65"/>
      <c r="M164" s="65"/>
      <c r="N164" s="65"/>
      <c r="O164" s="87"/>
      <c r="P164" s="87"/>
      <c r="Q164" s="87"/>
      <c r="R164" s="87"/>
      <c r="S164" s="87"/>
      <c r="T164" s="87"/>
      <c r="U164" s="87"/>
      <c r="V164" s="87"/>
      <c r="W164" s="87"/>
    </row>
    <row r="165" spans="1:23" ht="13.2" x14ac:dyDescent="0.25">
      <c r="A165" s="61">
        <v>64</v>
      </c>
      <c r="B165" s="60" t="s">
        <v>396</v>
      </c>
      <c r="C165" s="9"/>
      <c r="D165" s="9" t="s">
        <v>111</v>
      </c>
      <c r="E165" s="59" t="s">
        <v>19</v>
      </c>
      <c r="F165" s="59"/>
      <c r="G165" s="64"/>
      <c r="H165" s="64"/>
      <c r="I165" s="64"/>
      <c r="J165" s="64"/>
      <c r="K165" s="64"/>
      <c r="L165" s="64"/>
      <c r="M165" s="64"/>
      <c r="N165" s="64"/>
      <c r="O165" s="87"/>
      <c r="P165" s="87"/>
      <c r="Q165" s="87"/>
      <c r="R165" s="87"/>
      <c r="S165" s="87"/>
      <c r="T165" s="87"/>
      <c r="U165" s="87"/>
      <c r="V165" s="87"/>
      <c r="W165" s="87"/>
    </row>
    <row r="166" spans="1:23" ht="13.2" x14ac:dyDescent="0.25">
      <c r="A166" s="61">
        <v>65</v>
      </c>
      <c r="B166" s="60" t="s">
        <v>402</v>
      </c>
      <c r="C166" s="9"/>
      <c r="D166" s="9" t="s">
        <v>111</v>
      </c>
      <c r="E166" s="59" t="s">
        <v>19</v>
      </c>
      <c r="F166" s="59"/>
      <c r="G166" s="64"/>
      <c r="H166" s="64"/>
      <c r="I166" s="64"/>
      <c r="J166" s="64"/>
      <c r="K166" s="64"/>
      <c r="L166" s="64"/>
      <c r="M166" s="64"/>
      <c r="N166" s="64"/>
      <c r="O166" s="87"/>
      <c r="P166" s="87"/>
      <c r="Q166" s="87"/>
      <c r="R166" s="87"/>
      <c r="S166" s="87"/>
      <c r="T166" s="87"/>
      <c r="U166" s="87"/>
      <c r="V166" s="87"/>
      <c r="W166" s="87"/>
    </row>
    <row r="167" spans="1:23" ht="13.2" x14ac:dyDescent="0.25">
      <c r="A167" s="59">
        <v>66</v>
      </c>
      <c r="B167" s="60" t="s">
        <v>408</v>
      </c>
      <c r="C167" s="9"/>
      <c r="D167" s="9" t="s">
        <v>73</v>
      </c>
      <c r="E167" s="59" t="s">
        <v>19</v>
      </c>
      <c r="F167" s="59"/>
      <c r="G167" s="65"/>
      <c r="H167" s="65"/>
      <c r="I167" s="65"/>
      <c r="J167" s="65"/>
      <c r="K167" s="65"/>
      <c r="L167" s="65"/>
      <c r="M167" s="65"/>
      <c r="N167" s="65"/>
      <c r="O167" s="87"/>
      <c r="P167" s="87"/>
      <c r="Q167" s="87"/>
      <c r="R167" s="87"/>
      <c r="S167" s="87"/>
      <c r="T167" s="87"/>
      <c r="U167" s="87"/>
      <c r="V167" s="87"/>
      <c r="W167" s="87"/>
    </row>
    <row r="168" spans="1:23" ht="13.2" x14ac:dyDescent="0.25">
      <c r="A168" s="59">
        <v>67</v>
      </c>
      <c r="B168" s="60" t="s">
        <v>413</v>
      </c>
      <c r="C168" s="9"/>
      <c r="D168" s="9" t="s">
        <v>73</v>
      </c>
      <c r="E168" s="59" t="s">
        <v>19</v>
      </c>
      <c r="F168" s="59"/>
      <c r="G168" s="65"/>
      <c r="H168" s="65"/>
      <c r="I168" s="65"/>
      <c r="J168" s="65"/>
      <c r="K168" s="65"/>
      <c r="L168" s="65"/>
      <c r="M168" s="65"/>
      <c r="N168" s="65"/>
      <c r="O168" s="87"/>
      <c r="P168" s="87"/>
      <c r="Q168" s="87"/>
      <c r="R168" s="87"/>
      <c r="S168" s="87"/>
      <c r="T168" s="87"/>
      <c r="U168" s="87"/>
      <c r="V168" s="87"/>
      <c r="W168" s="87"/>
    </row>
    <row r="169" spans="1:23" ht="13.2" x14ac:dyDescent="0.25">
      <c r="A169" s="59">
        <v>68</v>
      </c>
      <c r="B169" s="60" t="s">
        <v>416</v>
      </c>
      <c r="C169" s="9"/>
      <c r="D169" s="9" t="s">
        <v>73</v>
      </c>
      <c r="E169" s="59" t="s">
        <v>19</v>
      </c>
      <c r="F169" s="59"/>
      <c r="G169" s="65"/>
      <c r="H169" s="65"/>
      <c r="I169" s="65"/>
      <c r="J169" s="65"/>
      <c r="K169" s="65"/>
      <c r="L169" s="65"/>
      <c r="M169" s="65"/>
      <c r="N169" s="65"/>
      <c r="O169" s="87"/>
      <c r="P169" s="87"/>
      <c r="Q169" s="87"/>
      <c r="R169" s="87"/>
      <c r="S169" s="87"/>
      <c r="T169" s="87"/>
      <c r="U169" s="87"/>
      <c r="V169" s="87"/>
      <c r="W169" s="87"/>
    </row>
    <row r="170" spans="1:23" ht="13.2" x14ac:dyDescent="0.25">
      <c r="A170" s="59">
        <v>69</v>
      </c>
      <c r="B170" s="60" t="s">
        <v>421</v>
      </c>
      <c r="C170" s="9"/>
      <c r="D170" s="9" t="s">
        <v>73</v>
      </c>
      <c r="E170" s="59" t="s">
        <v>19</v>
      </c>
      <c r="F170" s="59"/>
      <c r="G170" s="65"/>
      <c r="H170" s="65"/>
      <c r="I170" s="65"/>
      <c r="J170" s="65"/>
      <c r="K170" s="65"/>
      <c r="L170" s="65"/>
      <c r="M170" s="65"/>
      <c r="N170" s="65"/>
      <c r="O170" s="87"/>
      <c r="P170" s="87"/>
      <c r="Q170" s="87"/>
      <c r="R170" s="87"/>
      <c r="S170" s="87"/>
      <c r="T170" s="87"/>
      <c r="U170" s="87"/>
      <c r="V170" s="87"/>
      <c r="W170" s="87"/>
    </row>
    <row r="171" spans="1:23" ht="13.2" x14ac:dyDescent="0.25">
      <c r="A171" s="59">
        <v>70</v>
      </c>
      <c r="B171" s="60" t="s">
        <v>429</v>
      </c>
      <c r="C171" s="9"/>
      <c r="D171" s="9" t="s">
        <v>73</v>
      </c>
      <c r="E171" s="59" t="s">
        <v>19</v>
      </c>
      <c r="F171" s="59"/>
      <c r="G171" s="65"/>
      <c r="H171" s="65"/>
      <c r="I171" s="65"/>
      <c r="J171" s="65"/>
      <c r="K171" s="65"/>
      <c r="L171" s="65"/>
      <c r="M171" s="65"/>
      <c r="N171" s="65"/>
      <c r="O171" s="87"/>
      <c r="P171" s="87"/>
      <c r="Q171" s="87"/>
      <c r="R171" s="87"/>
      <c r="S171" s="87"/>
      <c r="T171" s="87"/>
      <c r="U171" s="87"/>
      <c r="V171" s="87"/>
      <c r="W171" s="87"/>
    </row>
    <row r="172" spans="1:23" ht="13.2" x14ac:dyDescent="0.25">
      <c r="A172" s="59">
        <v>71</v>
      </c>
      <c r="B172" s="60" t="s">
        <v>433</v>
      </c>
      <c r="C172" s="9"/>
      <c r="D172" s="9" t="s">
        <v>73</v>
      </c>
      <c r="E172" s="59" t="s">
        <v>19</v>
      </c>
      <c r="F172" s="65"/>
      <c r="G172" s="65"/>
      <c r="H172" s="65"/>
      <c r="I172" s="65"/>
      <c r="J172" s="65"/>
      <c r="K172" s="65"/>
      <c r="L172" s="65"/>
      <c r="M172" s="65"/>
      <c r="N172" s="65"/>
      <c r="O172" s="87"/>
      <c r="P172" s="87"/>
      <c r="Q172" s="87"/>
      <c r="R172" s="87"/>
      <c r="S172" s="87"/>
      <c r="T172" s="87"/>
      <c r="U172" s="87"/>
      <c r="V172" s="87"/>
      <c r="W172" s="87"/>
    </row>
    <row r="173" spans="1:23" ht="13.2" x14ac:dyDescent="0.25">
      <c r="A173" s="59">
        <v>72</v>
      </c>
      <c r="B173" s="60" t="s">
        <v>434</v>
      </c>
      <c r="C173" s="9"/>
      <c r="D173" s="9" t="s">
        <v>73</v>
      </c>
      <c r="E173" s="59" t="s">
        <v>19</v>
      </c>
      <c r="F173" s="59"/>
      <c r="G173" s="65"/>
      <c r="H173" s="65"/>
      <c r="I173" s="65"/>
      <c r="J173" s="65"/>
      <c r="K173" s="65"/>
      <c r="L173" s="65"/>
      <c r="M173" s="65"/>
      <c r="N173" s="65"/>
      <c r="O173" s="87"/>
      <c r="P173" s="87"/>
      <c r="Q173" s="87"/>
      <c r="R173" s="87"/>
      <c r="S173" s="87"/>
      <c r="T173" s="87"/>
      <c r="U173" s="87"/>
      <c r="V173" s="87"/>
      <c r="W173" s="87"/>
    </row>
    <row r="174" spans="1:23" ht="13.2" x14ac:dyDescent="0.25">
      <c r="A174" s="59">
        <v>73</v>
      </c>
      <c r="B174" s="60" t="s">
        <v>439</v>
      </c>
      <c r="C174" s="9"/>
      <c r="D174" s="9" t="s">
        <v>73</v>
      </c>
      <c r="E174" s="59" t="s">
        <v>19</v>
      </c>
      <c r="F174" s="59"/>
      <c r="G174" s="65"/>
      <c r="H174" s="65"/>
      <c r="I174" s="65"/>
      <c r="J174" s="65"/>
      <c r="K174" s="65"/>
      <c r="L174" s="65"/>
      <c r="M174" s="65"/>
      <c r="N174" s="65"/>
      <c r="O174" s="87"/>
      <c r="P174" s="87"/>
      <c r="Q174" s="87"/>
      <c r="R174" s="87"/>
      <c r="S174" s="87"/>
      <c r="T174" s="87"/>
      <c r="U174" s="87"/>
      <c r="V174" s="87"/>
      <c r="W174" s="87"/>
    </row>
    <row r="175" spans="1:23" ht="13.2" x14ac:dyDescent="0.25">
      <c r="A175" s="59">
        <v>74</v>
      </c>
      <c r="B175" s="60" t="s">
        <v>444</v>
      </c>
      <c r="C175" s="9"/>
      <c r="D175" s="9" t="s">
        <v>73</v>
      </c>
      <c r="E175" s="59" t="s">
        <v>19</v>
      </c>
      <c r="F175" s="59"/>
      <c r="G175" s="65"/>
      <c r="H175" s="65"/>
      <c r="I175" s="65"/>
      <c r="J175" s="65"/>
      <c r="K175" s="65"/>
      <c r="L175" s="65"/>
      <c r="M175" s="65"/>
      <c r="N175" s="65"/>
      <c r="O175" s="87"/>
      <c r="P175" s="87"/>
      <c r="Q175" s="87"/>
      <c r="R175" s="87"/>
      <c r="S175" s="87"/>
      <c r="T175" s="87"/>
      <c r="U175" s="87"/>
      <c r="V175" s="87"/>
      <c r="W175" s="87"/>
    </row>
    <row r="176" spans="1:23" ht="13.2" x14ac:dyDescent="0.25">
      <c r="A176" s="59">
        <v>75</v>
      </c>
      <c r="B176" s="60" t="s">
        <v>448</v>
      </c>
      <c r="C176" s="9"/>
      <c r="D176" s="9" t="s">
        <v>73</v>
      </c>
      <c r="E176" s="59" t="s">
        <v>19</v>
      </c>
      <c r="F176" s="59"/>
      <c r="G176" s="65"/>
      <c r="H176" s="65"/>
      <c r="I176" s="65"/>
      <c r="J176" s="65"/>
      <c r="K176" s="65"/>
      <c r="L176" s="65"/>
      <c r="M176" s="65"/>
      <c r="N176" s="65"/>
      <c r="O176" s="87"/>
      <c r="P176" s="87"/>
      <c r="Q176" s="87"/>
      <c r="R176" s="87"/>
      <c r="S176" s="87"/>
      <c r="T176" s="87"/>
      <c r="U176" s="87"/>
      <c r="V176" s="87"/>
      <c r="W176" s="87"/>
    </row>
    <row r="177" spans="1:23" ht="13.2" x14ac:dyDescent="0.25">
      <c r="A177" s="59">
        <v>76</v>
      </c>
      <c r="B177" s="60" t="s">
        <v>450</v>
      </c>
      <c r="C177" s="9"/>
      <c r="D177" s="9" t="s">
        <v>61</v>
      </c>
      <c r="E177" s="59" t="s">
        <v>19</v>
      </c>
      <c r="F177" s="65"/>
      <c r="G177" s="65"/>
      <c r="H177" s="65"/>
      <c r="I177" s="59"/>
      <c r="J177" s="59"/>
      <c r="K177" s="59"/>
      <c r="L177" s="65"/>
      <c r="M177" s="65"/>
      <c r="N177" s="65"/>
      <c r="O177" s="87"/>
      <c r="P177" s="87"/>
      <c r="Q177" s="87"/>
      <c r="R177" s="87"/>
      <c r="S177" s="87"/>
      <c r="T177" s="87"/>
      <c r="U177" s="87"/>
      <c r="V177" s="87"/>
      <c r="W177" s="87"/>
    </row>
    <row r="178" spans="1:23" ht="13.2" x14ac:dyDescent="0.25">
      <c r="A178" s="59" t="s">
        <v>458</v>
      </c>
      <c r="B178" s="60" t="s">
        <v>459</v>
      </c>
      <c r="C178" s="9"/>
      <c r="D178" s="9" t="s">
        <v>61</v>
      </c>
      <c r="E178" s="59" t="s">
        <v>19</v>
      </c>
      <c r="F178" s="65"/>
      <c r="G178" s="65"/>
      <c r="H178" s="65"/>
      <c r="I178" s="59"/>
      <c r="J178" s="59"/>
      <c r="K178" s="59"/>
      <c r="L178" s="65"/>
      <c r="M178" s="65"/>
      <c r="N178" s="65"/>
      <c r="O178" s="87"/>
      <c r="P178" s="87"/>
      <c r="Q178" s="87"/>
      <c r="R178" s="87"/>
      <c r="S178" s="87"/>
      <c r="T178" s="87"/>
      <c r="U178" s="87"/>
      <c r="V178" s="87"/>
      <c r="W178" s="87"/>
    </row>
    <row r="179" spans="1:23" ht="13.2" x14ac:dyDescent="0.25">
      <c r="A179" s="59">
        <v>77</v>
      </c>
      <c r="B179" s="60" t="s">
        <v>462</v>
      </c>
      <c r="C179" s="9"/>
      <c r="D179" s="9" t="s">
        <v>61</v>
      </c>
      <c r="E179" s="59" t="s">
        <v>19</v>
      </c>
      <c r="F179" s="67"/>
      <c r="G179" s="64"/>
      <c r="H179" s="64"/>
      <c r="I179" s="64"/>
      <c r="J179" s="64"/>
      <c r="K179" s="64"/>
      <c r="L179" s="64"/>
      <c r="M179" s="64"/>
      <c r="N179" s="64"/>
      <c r="O179" s="87"/>
      <c r="P179" s="87"/>
      <c r="Q179" s="87"/>
      <c r="R179" s="87"/>
      <c r="S179" s="87"/>
      <c r="T179" s="87"/>
      <c r="U179" s="87"/>
      <c r="V179" s="87"/>
      <c r="W179" s="87"/>
    </row>
    <row r="180" spans="1:23" ht="13.2" x14ac:dyDescent="0.25">
      <c r="A180" s="59">
        <v>78</v>
      </c>
      <c r="B180" s="60" t="s">
        <v>463</v>
      </c>
      <c r="C180" s="9"/>
      <c r="D180" s="9" t="s">
        <v>18</v>
      </c>
      <c r="E180" s="59" t="s">
        <v>19</v>
      </c>
      <c r="F180" s="59"/>
      <c r="G180" s="65"/>
      <c r="H180" s="65"/>
      <c r="I180" s="65"/>
      <c r="J180" s="65"/>
      <c r="K180" s="65"/>
      <c r="L180" s="65"/>
      <c r="M180" s="65"/>
      <c r="N180" s="65"/>
      <c r="O180" s="87"/>
      <c r="P180" s="87"/>
      <c r="Q180" s="87"/>
      <c r="R180" s="87"/>
      <c r="S180" s="87"/>
      <c r="T180" s="87"/>
      <c r="U180" s="87"/>
      <c r="V180" s="87"/>
      <c r="W180" s="87"/>
    </row>
    <row r="181" spans="1:23" ht="13.2" x14ac:dyDescent="0.25">
      <c r="A181" s="59">
        <v>79</v>
      </c>
      <c r="B181" s="60" t="s">
        <v>468</v>
      </c>
      <c r="C181" s="9"/>
      <c r="D181" s="9" t="s">
        <v>18</v>
      </c>
      <c r="E181" s="59" t="s">
        <v>19</v>
      </c>
      <c r="F181" s="59"/>
      <c r="G181" s="65"/>
      <c r="H181" s="65"/>
      <c r="I181" s="65"/>
      <c r="J181" s="65"/>
      <c r="K181" s="65"/>
      <c r="L181" s="65"/>
      <c r="M181" s="65"/>
      <c r="N181" s="65"/>
      <c r="O181" s="87"/>
      <c r="P181" s="87"/>
      <c r="Q181" s="87"/>
      <c r="R181" s="87"/>
      <c r="S181" s="87"/>
      <c r="T181" s="87"/>
      <c r="U181" s="87"/>
      <c r="V181" s="87"/>
      <c r="W181" s="87"/>
    </row>
    <row r="182" spans="1:23" ht="13.2" x14ac:dyDescent="0.25">
      <c r="A182" s="59">
        <v>80</v>
      </c>
      <c r="B182" s="60" t="s">
        <v>481</v>
      </c>
      <c r="C182" s="9"/>
      <c r="D182" s="9" t="s">
        <v>76</v>
      </c>
      <c r="E182" s="59" t="s">
        <v>19</v>
      </c>
      <c r="F182" s="59"/>
      <c r="G182" s="65"/>
      <c r="H182" s="65"/>
      <c r="I182" s="65"/>
      <c r="J182" s="65"/>
      <c r="K182" s="65"/>
      <c r="L182" s="65"/>
      <c r="M182" s="65"/>
      <c r="N182" s="65"/>
      <c r="O182" s="87"/>
      <c r="P182" s="87"/>
      <c r="Q182" s="87"/>
      <c r="R182" s="87"/>
      <c r="S182" s="87"/>
      <c r="T182" s="87"/>
      <c r="U182" s="87"/>
      <c r="V182" s="87"/>
      <c r="W182" s="87"/>
    </row>
    <row r="183" spans="1:23" ht="13.2" x14ac:dyDescent="0.25">
      <c r="A183" s="59">
        <v>81</v>
      </c>
      <c r="B183" s="60" t="s">
        <v>493</v>
      </c>
      <c r="C183" s="9"/>
      <c r="D183" s="9" t="s">
        <v>76</v>
      </c>
      <c r="E183" s="59" t="s">
        <v>19</v>
      </c>
      <c r="F183" s="59"/>
      <c r="G183" s="65"/>
      <c r="H183" s="65"/>
      <c r="I183" s="65"/>
      <c r="J183" s="65"/>
      <c r="K183" s="65"/>
      <c r="L183" s="65"/>
      <c r="M183" s="65"/>
      <c r="N183" s="65"/>
      <c r="O183" s="87"/>
      <c r="P183" s="87"/>
      <c r="Q183" s="87"/>
      <c r="R183" s="87"/>
      <c r="S183" s="87"/>
      <c r="T183" s="87"/>
      <c r="U183" s="87"/>
      <c r="V183" s="87"/>
      <c r="W183" s="87"/>
    </row>
    <row r="184" spans="1:23" ht="13.2" x14ac:dyDescent="0.25">
      <c r="A184" s="59">
        <v>82</v>
      </c>
      <c r="B184" s="60" t="s">
        <v>502</v>
      </c>
      <c r="C184" s="9"/>
      <c r="D184" s="9" t="s">
        <v>76</v>
      </c>
      <c r="E184" s="59" t="s">
        <v>19</v>
      </c>
      <c r="F184" s="59"/>
      <c r="G184" s="65"/>
      <c r="H184" s="65"/>
      <c r="I184" s="65"/>
      <c r="J184" s="65"/>
      <c r="K184" s="65"/>
      <c r="L184" s="65"/>
      <c r="M184" s="65"/>
      <c r="N184" s="65"/>
      <c r="O184" s="87"/>
      <c r="P184" s="87"/>
      <c r="Q184" s="87"/>
      <c r="R184" s="87"/>
      <c r="S184" s="87"/>
      <c r="T184" s="87"/>
      <c r="U184" s="87"/>
      <c r="V184" s="87"/>
      <c r="W184" s="87"/>
    </row>
    <row r="185" spans="1:23" ht="13.2" x14ac:dyDescent="0.25">
      <c r="A185" s="59">
        <v>83</v>
      </c>
      <c r="B185" s="60" t="s">
        <v>515</v>
      </c>
      <c r="C185" s="9"/>
      <c r="D185" s="9" t="s">
        <v>112</v>
      </c>
      <c r="E185" s="59" t="s">
        <v>19</v>
      </c>
      <c r="F185" s="59"/>
      <c r="G185" s="65"/>
      <c r="H185" s="65"/>
      <c r="I185" s="65"/>
      <c r="J185" s="65"/>
      <c r="K185" s="65"/>
      <c r="L185" s="65"/>
      <c r="M185" s="65"/>
      <c r="N185" s="65"/>
      <c r="O185" s="87"/>
      <c r="P185" s="87"/>
      <c r="Q185" s="87"/>
      <c r="R185" s="87"/>
      <c r="S185" s="87"/>
      <c r="T185" s="87"/>
      <c r="U185" s="87"/>
      <c r="V185" s="87"/>
      <c r="W185" s="87"/>
    </row>
    <row r="186" spans="1:23" ht="13.2" x14ac:dyDescent="0.25">
      <c r="A186" s="59">
        <v>84</v>
      </c>
      <c r="B186" s="60" t="s">
        <v>526</v>
      </c>
      <c r="C186" s="9"/>
      <c r="D186" s="9" t="s">
        <v>112</v>
      </c>
      <c r="E186" s="59" t="s">
        <v>19</v>
      </c>
      <c r="F186" s="59"/>
      <c r="G186" s="65"/>
      <c r="H186" s="65"/>
      <c r="I186" s="65"/>
      <c r="J186" s="65"/>
      <c r="K186" s="65"/>
      <c r="L186" s="65"/>
      <c r="M186" s="65"/>
      <c r="N186" s="65"/>
      <c r="O186" s="87"/>
      <c r="P186" s="87"/>
      <c r="Q186" s="87"/>
      <c r="R186" s="87"/>
      <c r="S186" s="87"/>
      <c r="T186" s="87"/>
      <c r="U186" s="87"/>
      <c r="V186" s="87"/>
      <c r="W186" s="87"/>
    </row>
    <row r="187" spans="1:23" ht="13.2" x14ac:dyDescent="0.25">
      <c r="A187" s="59">
        <v>85</v>
      </c>
      <c r="B187" s="60" t="s">
        <v>535</v>
      </c>
      <c r="C187" s="9"/>
      <c r="D187" s="9" t="s">
        <v>30</v>
      </c>
      <c r="E187" s="59" t="s">
        <v>19</v>
      </c>
      <c r="F187" s="59"/>
      <c r="G187" s="65"/>
      <c r="H187" s="123"/>
      <c r="I187" s="123"/>
      <c r="J187" s="123"/>
      <c r="K187" s="123"/>
      <c r="L187" s="123"/>
      <c r="M187" s="123"/>
      <c r="N187" s="65"/>
      <c r="O187" s="87"/>
      <c r="P187" s="87"/>
      <c r="Q187" s="87"/>
      <c r="R187" s="87"/>
      <c r="S187" s="87"/>
      <c r="T187" s="87"/>
      <c r="U187" s="87"/>
      <c r="V187" s="87"/>
      <c r="W187" s="87"/>
    </row>
    <row r="188" spans="1:23" ht="13.2" x14ac:dyDescent="0.25">
      <c r="A188" s="59" t="s">
        <v>550</v>
      </c>
      <c r="B188" s="60" t="s">
        <v>551</v>
      </c>
      <c r="C188" s="9"/>
      <c r="D188" s="9" t="s">
        <v>30</v>
      </c>
      <c r="E188" s="59" t="s">
        <v>19</v>
      </c>
      <c r="F188" s="59"/>
      <c r="G188" s="65"/>
      <c r="H188" s="123"/>
      <c r="I188" s="123"/>
      <c r="J188" s="123"/>
      <c r="K188" s="123"/>
      <c r="L188" s="123"/>
      <c r="M188" s="123"/>
      <c r="N188" s="65"/>
      <c r="O188" s="87"/>
      <c r="P188" s="87"/>
      <c r="Q188" s="87"/>
      <c r="R188" s="87"/>
      <c r="S188" s="87"/>
      <c r="T188" s="87"/>
      <c r="U188" s="87"/>
      <c r="V188" s="87"/>
      <c r="W188" s="87"/>
    </row>
    <row r="189" spans="1:23" ht="13.2" x14ac:dyDescent="0.25">
      <c r="A189" s="59">
        <v>86</v>
      </c>
      <c r="B189" s="60" t="s">
        <v>563</v>
      </c>
      <c r="C189" s="9"/>
      <c r="D189" s="9" t="s">
        <v>30</v>
      </c>
      <c r="E189" s="59" t="s">
        <v>19</v>
      </c>
      <c r="F189" s="59"/>
      <c r="G189" s="65"/>
      <c r="H189" s="65"/>
      <c r="I189" s="65"/>
      <c r="J189" s="65"/>
      <c r="K189" s="65"/>
      <c r="L189" s="65"/>
      <c r="M189" s="65"/>
      <c r="N189" s="65"/>
      <c r="O189" s="87"/>
      <c r="P189" s="87"/>
      <c r="Q189" s="87"/>
      <c r="R189" s="87"/>
      <c r="S189" s="87"/>
      <c r="T189" s="87"/>
      <c r="U189" s="87"/>
      <c r="V189" s="87"/>
      <c r="W189" s="87"/>
    </row>
    <row r="190" spans="1:23" ht="13.2" x14ac:dyDescent="0.25">
      <c r="A190" s="59">
        <v>87</v>
      </c>
      <c r="B190" s="60" t="s">
        <v>573</v>
      </c>
      <c r="C190" s="9"/>
      <c r="D190" s="9" t="s">
        <v>30</v>
      </c>
      <c r="E190" s="59" t="s">
        <v>19</v>
      </c>
      <c r="F190" s="59"/>
      <c r="G190" s="65"/>
      <c r="H190" s="65"/>
      <c r="I190" s="65"/>
      <c r="J190" s="65"/>
      <c r="K190" s="65"/>
      <c r="L190" s="65"/>
      <c r="M190" s="65"/>
      <c r="N190" s="65"/>
      <c r="O190" s="87"/>
      <c r="P190" s="87"/>
      <c r="Q190" s="87"/>
      <c r="R190" s="87"/>
      <c r="S190" s="87"/>
      <c r="T190" s="87"/>
      <c r="U190" s="87"/>
      <c r="V190" s="87"/>
      <c r="W190" s="87"/>
    </row>
    <row r="191" spans="1:23" ht="13.2" x14ac:dyDescent="0.25">
      <c r="A191" s="59" t="s">
        <v>585</v>
      </c>
      <c r="B191" s="60" t="s">
        <v>586</v>
      </c>
      <c r="C191" s="9"/>
      <c r="D191" s="9" t="s">
        <v>30</v>
      </c>
      <c r="E191" s="59" t="s">
        <v>19</v>
      </c>
      <c r="F191" s="59"/>
      <c r="G191" s="65"/>
      <c r="H191" s="65"/>
      <c r="I191" s="65"/>
      <c r="J191" s="65"/>
      <c r="K191" s="65"/>
      <c r="L191" s="65"/>
      <c r="M191" s="65"/>
      <c r="N191" s="65"/>
      <c r="O191" s="87"/>
      <c r="P191" s="87"/>
      <c r="Q191" s="87"/>
      <c r="R191" s="87"/>
      <c r="S191" s="87"/>
      <c r="T191" s="87"/>
      <c r="U191" s="87"/>
      <c r="V191" s="87"/>
      <c r="W191" s="87"/>
    </row>
    <row r="192" spans="1:23" ht="13.2" x14ac:dyDescent="0.25">
      <c r="A192" s="59">
        <v>88</v>
      </c>
      <c r="B192" s="60" t="s">
        <v>599</v>
      </c>
      <c r="C192" s="9"/>
      <c r="D192" s="9" t="s">
        <v>30</v>
      </c>
      <c r="E192" s="59" t="s">
        <v>19</v>
      </c>
      <c r="F192" s="59"/>
      <c r="G192" s="59"/>
      <c r="H192" s="65"/>
      <c r="I192" s="59"/>
      <c r="J192" s="59"/>
      <c r="K192" s="59"/>
      <c r="L192" s="59"/>
      <c r="M192" s="65"/>
      <c r="N192" s="59"/>
      <c r="O192" s="87"/>
      <c r="P192" s="87"/>
      <c r="Q192" s="87"/>
      <c r="R192" s="87"/>
      <c r="S192" s="87"/>
      <c r="T192" s="87"/>
      <c r="U192" s="87"/>
      <c r="V192" s="87"/>
      <c r="W192" s="87"/>
    </row>
    <row r="193" spans="1:23" ht="13.2" x14ac:dyDescent="0.25">
      <c r="A193" s="59" t="s">
        <v>607</v>
      </c>
      <c r="B193" s="60" t="s">
        <v>608</v>
      </c>
      <c r="C193" s="9"/>
      <c r="D193" s="9" t="s">
        <v>30</v>
      </c>
      <c r="E193" s="59" t="s">
        <v>19</v>
      </c>
      <c r="F193" s="59"/>
      <c r="G193" s="65"/>
      <c r="H193" s="65"/>
      <c r="I193" s="65"/>
      <c r="J193" s="65"/>
      <c r="K193" s="65"/>
      <c r="L193" s="65"/>
      <c r="M193" s="65"/>
      <c r="N193" s="65"/>
      <c r="O193" s="87"/>
      <c r="P193" s="87"/>
      <c r="Q193" s="87"/>
      <c r="R193" s="87"/>
      <c r="S193" s="87"/>
      <c r="T193" s="87"/>
      <c r="U193" s="87"/>
      <c r="V193" s="87"/>
      <c r="W193" s="87"/>
    </row>
    <row r="194" spans="1:23" ht="13.2" x14ac:dyDescent="0.25">
      <c r="A194" s="59">
        <v>89</v>
      </c>
      <c r="B194" s="60" t="s">
        <v>612</v>
      </c>
      <c r="C194" s="9"/>
      <c r="D194" s="9" t="s">
        <v>86</v>
      </c>
      <c r="E194" s="59" t="s">
        <v>19</v>
      </c>
      <c r="F194" s="59"/>
      <c r="G194" s="65"/>
      <c r="H194" s="65"/>
      <c r="I194" s="65"/>
      <c r="J194" s="65"/>
      <c r="K194" s="65"/>
      <c r="L194" s="65"/>
      <c r="M194" s="65"/>
      <c r="N194" s="65"/>
      <c r="O194" s="87"/>
      <c r="P194" s="87"/>
      <c r="Q194" s="87"/>
      <c r="R194" s="87"/>
      <c r="S194" s="87"/>
      <c r="T194" s="87"/>
      <c r="U194" s="87"/>
      <c r="V194" s="87"/>
      <c r="W194" s="87"/>
    </row>
    <row r="195" spans="1:23" ht="13.2" x14ac:dyDescent="0.25">
      <c r="A195" s="126"/>
      <c r="B195" s="127"/>
      <c r="C195" s="56"/>
      <c r="D195" s="56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87"/>
      <c r="P195" s="87"/>
      <c r="Q195" s="87"/>
      <c r="R195" s="87"/>
      <c r="S195" s="87"/>
      <c r="T195" s="87"/>
      <c r="U195" s="87"/>
      <c r="V195" s="87"/>
      <c r="W195" s="87"/>
    </row>
    <row r="196" spans="1:23" ht="13.2" x14ac:dyDescent="0.25">
      <c r="A196" s="57" t="s">
        <v>0</v>
      </c>
      <c r="B196" s="58" t="s">
        <v>1</v>
      </c>
      <c r="C196" s="44" t="s">
        <v>2</v>
      </c>
      <c r="D196" s="44" t="s">
        <v>3</v>
      </c>
      <c r="E196" s="57" t="s">
        <v>195</v>
      </c>
      <c r="F196" s="57" t="s">
        <v>9</v>
      </c>
      <c r="G196" s="86" t="s">
        <v>40</v>
      </c>
      <c r="H196" s="86" t="s">
        <v>43</v>
      </c>
      <c r="I196" s="86" t="s">
        <v>47</v>
      </c>
      <c r="J196" s="86" t="s">
        <v>50</v>
      </c>
      <c r="K196" s="86" t="s">
        <v>53</v>
      </c>
      <c r="L196" s="86" t="s">
        <v>56</v>
      </c>
      <c r="M196" s="86" t="s">
        <v>60</v>
      </c>
      <c r="N196" s="86" t="s">
        <v>37</v>
      </c>
      <c r="O196" s="87"/>
      <c r="P196" s="87"/>
      <c r="Q196" s="87"/>
      <c r="R196" s="87"/>
      <c r="S196" s="87"/>
      <c r="T196" s="87"/>
      <c r="U196" s="87"/>
      <c r="V196" s="87"/>
      <c r="W196" s="87"/>
    </row>
    <row r="197" spans="1:23" ht="13.2" x14ac:dyDescent="0.25">
      <c r="A197" s="59">
        <v>45</v>
      </c>
      <c r="B197" s="60" t="s">
        <v>321</v>
      </c>
      <c r="C197" s="9"/>
      <c r="D197" s="9" t="s">
        <v>41</v>
      </c>
      <c r="E197" s="59" t="s">
        <v>12</v>
      </c>
      <c r="F197" s="59"/>
      <c r="G197" s="65"/>
      <c r="H197" s="65"/>
      <c r="I197" s="65"/>
      <c r="J197" s="65"/>
      <c r="K197" s="65"/>
      <c r="L197" s="65"/>
      <c r="M197" s="65"/>
      <c r="N197" s="65"/>
      <c r="O197" s="87"/>
      <c r="P197" s="87"/>
      <c r="Q197" s="87"/>
      <c r="R197" s="87"/>
      <c r="S197" s="87"/>
      <c r="T197" s="87"/>
      <c r="U197" s="87"/>
      <c r="V197" s="87"/>
      <c r="W197" s="87"/>
    </row>
    <row r="198" spans="1:23" ht="13.2" x14ac:dyDescent="0.25">
      <c r="A198" s="59">
        <v>46</v>
      </c>
      <c r="B198" s="60" t="s">
        <v>324</v>
      </c>
      <c r="C198" s="9"/>
      <c r="D198" s="9" t="s">
        <v>41</v>
      </c>
      <c r="E198" s="59" t="s">
        <v>12</v>
      </c>
      <c r="F198" s="59"/>
      <c r="G198" s="65"/>
      <c r="H198" s="65"/>
      <c r="I198" s="65"/>
      <c r="J198" s="65"/>
      <c r="K198" s="65"/>
      <c r="L198" s="65"/>
      <c r="M198" s="65"/>
      <c r="N198" s="65"/>
      <c r="O198" s="87"/>
      <c r="P198" s="87"/>
      <c r="Q198" s="87"/>
      <c r="R198" s="87"/>
      <c r="S198" s="87"/>
      <c r="T198" s="87"/>
      <c r="U198" s="87"/>
      <c r="V198" s="87"/>
      <c r="W198" s="87"/>
    </row>
    <row r="199" spans="1:23" ht="13.2" x14ac:dyDescent="0.25">
      <c r="A199" s="59">
        <v>47</v>
      </c>
      <c r="B199" s="60" t="s">
        <v>327</v>
      </c>
      <c r="C199" s="9"/>
      <c r="D199" s="9" t="s">
        <v>41</v>
      </c>
      <c r="E199" s="59" t="s">
        <v>12</v>
      </c>
      <c r="F199" s="65"/>
      <c r="G199" s="65"/>
      <c r="H199" s="65"/>
      <c r="I199" s="59"/>
      <c r="J199" s="59"/>
      <c r="K199" s="59"/>
      <c r="L199" s="59"/>
      <c r="M199" s="65"/>
      <c r="N199" s="65"/>
      <c r="O199" s="87"/>
      <c r="P199" s="87"/>
      <c r="Q199" s="87"/>
      <c r="R199" s="87"/>
      <c r="S199" s="87"/>
      <c r="T199" s="87"/>
      <c r="U199" s="87"/>
      <c r="V199" s="87"/>
      <c r="W199" s="87"/>
    </row>
    <row r="200" spans="1:23" ht="13.2" x14ac:dyDescent="0.25">
      <c r="A200" s="59">
        <v>48</v>
      </c>
      <c r="B200" s="60" t="s">
        <v>330</v>
      </c>
      <c r="C200" s="9"/>
      <c r="D200" s="9" t="s">
        <v>41</v>
      </c>
      <c r="E200" s="59" t="s">
        <v>12</v>
      </c>
      <c r="F200" s="59"/>
      <c r="G200" s="65"/>
      <c r="H200" s="65"/>
      <c r="I200" s="65"/>
      <c r="J200" s="65"/>
      <c r="K200" s="65"/>
      <c r="L200" s="65"/>
      <c r="M200" s="65"/>
      <c r="N200" s="65"/>
      <c r="O200" s="87"/>
      <c r="P200" s="87"/>
      <c r="Q200" s="87"/>
      <c r="R200" s="87"/>
      <c r="S200" s="87"/>
      <c r="T200" s="87"/>
      <c r="U200" s="87"/>
      <c r="V200" s="87"/>
      <c r="W200" s="87"/>
    </row>
    <row r="201" spans="1:23" ht="13.2" x14ac:dyDescent="0.25">
      <c r="A201" s="59">
        <v>49</v>
      </c>
      <c r="B201" s="60" t="s">
        <v>333</v>
      </c>
      <c r="C201" s="9"/>
      <c r="D201" s="9" t="s">
        <v>41</v>
      </c>
      <c r="E201" s="59" t="s">
        <v>12</v>
      </c>
      <c r="F201" s="59"/>
      <c r="G201" s="65"/>
      <c r="H201" s="65"/>
      <c r="I201" s="65"/>
      <c r="J201" s="65"/>
      <c r="K201" s="65"/>
      <c r="L201" s="65"/>
      <c r="M201" s="65"/>
      <c r="N201" s="65"/>
      <c r="O201" s="87"/>
      <c r="P201" s="87"/>
      <c r="Q201" s="87"/>
      <c r="R201" s="87"/>
      <c r="S201" s="87"/>
      <c r="T201" s="87"/>
      <c r="U201" s="87"/>
      <c r="V201" s="87"/>
      <c r="W201" s="87"/>
    </row>
    <row r="202" spans="1:23" ht="13.2" x14ac:dyDescent="0.25">
      <c r="A202" s="59">
        <v>50</v>
      </c>
      <c r="B202" s="60" t="s">
        <v>336</v>
      </c>
      <c r="C202" s="9"/>
      <c r="D202" s="9" t="s">
        <v>41</v>
      </c>
      <c r="E202" s="59" t="s">
        <v>12</v>
      </c>
      <c r="F202" s="65"/>
      <c r="G202" s="65"/>
      <c r="H202" s="65"/>
      <c r="I202" s="65"/>
      <c r="J202" s="65"/>
      <c r="K202" s="59"/>
      <c r="L202" s="59"/>
      <c r="M202" s="65"/>
      <c r="N202" s="65"/>
      <c r="O202" s="87"/>
      <c r="P202" s="87"/>
      <c r="Q202" s="87"/>
      <c r="R202" s="87"/>
      <c r="S202" s="87"/>
      <c r="T202" s="87"/>
      <c r="U202" s="87"/>
      <c r="V202" s="87"/>
      <c r="W202" s="87"/>
    </row>
    <row r="203" spans="1:23" ht="13.2" x14ac:dyDescent="0.25">
      <c r="A203" s="61">
        <v>51</v>
      </c>
      <c r="B203" s="60" t="s">
        <v>339</v>
      </c>
      <c r="C203" s="9"/>
      <c r="D203" s="9" t="s">
        <v>41</v>
      </c>
      <c r="E203" s="59" t="s">
        <v>12</v>
      </c>
      <c r="F203" s="64"/>
      <c r="G203" s="64"/>
      <c r="H203" s="64"/>
      <c r="I203" s="64"/>
      <c r="J203" s="64"/>
      <c r="K203" s="64"/>
      <c r="L203" s="64"/>
      <c r="M203" s="64"/>
      <c r="N203" s="64"/>
      <c r="O203" s="87"/>
      <c r="P203" s="87"/>
      <c r="Q203" s="87"/>
      <c r="R203" s="87"/>
      <c r="S203" s="87"/>
      <c r="T203" s="87"/>
      <c r="U203" s="87"/>
      <c r="V203" s="87"/>
      <c r="W203" s="87"/>
    </row>
    <row r="204" spans="1:23" ht="13.2" x14ac:dyDescent="0.25">
      <c r="A204" s="59">
        <v>52</v>
      </c>
      <c r="B204" s="60" t="s">
        <v>342</v>
      </c>
      <c r="C204" s="9"/>
      <c r="D204" s="9" t="s">
        <v>10</v>
      </c>
      <c r="E204" s="59" t="s">
        <v>12</v>
      </c>
      <c r="F204" s="65"/>
      <c r="G204" s="65"/>
      <c r="H204" s="65"/>
      <c r="I204" s="65"/>
      <c r="J204" s="65"/>
      <c r="K204" s="65"/>
      <c r="L204" s="65"/>
      <c r="M204" s="65"/>
      <c r="N204" s="65"/>
      <c r="O204" s="87"/>
      <c r="P204" s="87"/>
      <c r="Q204" s="87"/>
      <c r="R204" s="87"/>
      <c r="S204" s="87"/>
      <c r="T204" s="87"/>
      <c r="U204" s="87"/>
      <c r="V204" s="87"/>
      <c r="W204" s="87"/>
    </row>
    <row r="205" spans="1:23" ht="13.2" x14ac:dyDescent="0.25">
      <c r="A205" s="59">
        <v>53</v>
      </c>
      <c r="B205" s="60" t="s">
        <v>345</v>
      </c>
      <c r="C205" s="9"/>
      <c r="D205" s="9" t="s">
        <v>10</v>
      </c>
      <c r="E205" s="59" t="s">
        <v>12</v>
      </c>
      <c r="F205" s="65"/>
      <c r="G205" s="65"/>
      <c r="H205" s="65"/>
      <c r="I205" s="65"/>
      <c r="J205" s="65"/>
      <c r="K205" s="65"/>
      <c r="L205" s="65"/>
      <c r="M205" s="65"/>
      <c r="N205" s="65"/>
      <c r="O205" s="87"/>
      <c r="P205" s="87"/>
      <c r="Q205" s="87"/>
      <c r="R205" s="87"/>
      <c r="S205" s="87"/>
      <c r="T205" s="87"/>
      <c r="U205" s="87"/>
      <c r="V205" s="87"/>
      <c r="W205" s="87"/>
    </row>
    <row r="206" spans="1:23" ht="13.2" x14ac:dyDescent="0.25">
      <c r="A206" s="59">
        <v>54</v>
      </c>
      <c r="B206" s="60" t="s">
        <v>348</v>
      </c>
      <c r="C206" s="9"/>
      <c r="D206" s="9" t="s">
        <v>10</v>
      </c>
      <c r="E206" s="59" t="s">
        <v>12</v>
      </c>
      <c r="F206" s="59"/>
      <c r="G206" s="65"/>
      <c r="H206" s="65"/>
      <c r="I206" s="65"/>
      <c r="J206" s="65"/>
      <c r="K206" s="65"/>
      <c r="L206" s="65"/>
      <c r="M206" s="65"/>
      <c r="N206" s="65"/>
      <c r="O206" s="87"/>
      <c r="P206" s="87"/>
      <c r="Q206" s="87"/>
      <c r="R206" s="87"/>
      <c r="S206" s="87"/>
      <c r="T206" s="87"/>
      <c r="U206" s="87"/>
      <c r="V206" s="87"/>
      <c r="W206" s="87"/>
    </row>
    <row r="207" spans="1:23" ht="13.2" x14ac:dyDescent="0.25">
      <c r="A207" s="59">
        <v>55</v>
      </c>
      <c r="B207" s="60" t="s">
        <v>351</v>
      </c>
      <c r="C207" s="9"/>
      <c r="D207" s="9" t="s">
        <v>10</v>
      </c>
      <c r="E207" s="59" t="s">
        <v>12</v>
      </c>
      <c r="F207" s="65"/>
      <c r="G207" s="65"/>
      <c r="H207" s="65"/>
      <c r="I207" s="65"/>
      <c r="J207" s="65"/>
      <c r="K207" s="65"/>
      <c r="L207" s="65"/>
      <c r="M207" s="65"/>
      <c r="N207" s="65"/>
      <c r="O207" s="87"/>
      <c r="P207" s="87"/>
      <c r="Q207" s="87"/>
      <c r="R207" s="87"/>
      <c r="S207" s="87"/>
      <c r="T207" s="87"/>
      <c r="U207" s="87"/>
      <c r="V207" s="87"/>
      <c r="W207" s="87"/>
    </row>
    <row r="208" spans="1:23" ht="13.2" x14ac:dyDescent="0.25">
      <c r="A208" s="59">
        <v>56</v>
      </c>
      <c r="B208" s="60" t="s">
        <v>354</v>
      </c>
      <c r="C208" s="9"/>
      <c r="D208" s="9" t="s">
        <v>93</v>
      </c>
      <c r="E208" s="59" t="s">
        <v>12</v>
      </c>
      <c r="F208" s="62"/>
      <c r="G208" s="62"/>
      <c r="H208" s="62"/>
      <c r="I208" s="62"/>
      <c r="J208" s="62"/>
      <c r="K208" s="62"/>
      <c r="L208" s="62"/>
      <c r="M208" s="62"/>
      <c r="N208" s="62"/>
      <c r="O208" s="87"/>
      <c r="P208" s="87"/>
      <c r="Q208" s="87"/>
      <c r="R208" s="87"/>
      <c r="S208" s="87"/>
      <c r="T208" s="87"/>
      <c r="U208" s="87"/>
      <c r="V208" s="87"/>
      <c r="W208" s="87"/>
    </row>
    <row r="209" spans="1:23" ht="13.2" x14ac:dyDescent="0.25">
      <c r="A209" s="59">
        <v>57</v>
      </c>
      <c r="B209" s="60" t="s">
        <v>361</v>
      </c>
      <c r="C209" s="9"/>
      <c r="D209" s="9" t="s">
        <v>93</v>
      </c>
      <c r="E209" s="59" t="s">
        <v>12</v>
      </c>
      <c r="F209" s="65"/>
      <c r="G209" s="65"/>
      <c r="H209" s="65"/>
      <c r="I209" s="65"/>
      <c r="J209" s="65"/>
      <c r="K209" s="65"/>
      <c r="L209" s="65"/>
      <c r="M209" s="65"/>
      <c r="N209" s="65"/>
      <c r="O209" s="87"/>
      <c r="P209" s="87"/>
      <c r="Q209" s="87"/>
      <c r="R209" s="87"/>
      <c r="S209" s="87"/>
      <c r="T209" s="87"/>
      <c r="U209" s="87"/>
      <c r="V209" s="87"/>
      <c r="W209" s="87"/>
    </row>
    <row r="210" spans="1:23" ht="13.2" x14ac:dyDescent="0.25">
      <c r="A210" s="59">
        <v>58</v>
      </c>
      <c r="B210" s="60" t="s">
        <v>368</v>
      </c>
      <c r="C210" s="9"/>
      <c r="D210" s="9" t="s">
        <v>93</v>
      </c>
      <c r="E210" s="59" t="s">
        <v>12</v>
      </c>
      <c r="F210" s="65"/>
      <c r="G210" s="65"/>
      <c r="H210" s="65"/>
      <c r="I210" s="65"/>
      <c r="J210" s="65"/>
      <c r="K210" s="65"/>
      <c r="L210" s="65"/>
      <c r="M210" s="65"/>
      <c r="N210" s="65"/>
      <c r="O210" s="87"/>
      <c r="P210" s="87"/>
      <c r="Q210" s="87"/>
      <c r="R210" s="87"/>
      <c r="S210" s="87"/>
      <c r="T210" s="87"/>
      <c r="U210" s="87"/>
      <c r="V210" s="87"/>
      <c r="W210" s="87"/>
    </row>
    <row r="211" spans="1:23" ht="13.2" x14ac:dyDescent="0.25">
      <c r="A211" s="59">
        <v>59</v>
      </c>
      <c r="B211" s="60" t="s">
        <v>369</v>
      </c>
      <c r="C211" s="9"/>
      <c r="D211" s="9" t="s">
        <v>93</v>
      </c>
      <c r="E211" s="59" t="s">
        <v>12</v>
      </c>
      <c r="F211" s="65"/>
      <c r="G211" s="65"/>
      <c r="H211" s="65"/>
      <c r="I211" s="65"/>
      <c r="J211" s="65"/>
      <c r="K211" s="65"/>
      <c r="L211" s="65"/>
      <c r="M211" s="65"/>
      <c r="N211" s="65"/>
      <c r="O211" s="87"/>
      <c r="P211" s="87"/>
      <c r="Q211" s="87"/>
      <c r="R211" s="87"/>
      <c r="S211" s="87"/>
      <c r="T211" s="87"/>
      <c r="U211" s="87"/>
      <c r="V211" s="87"/>
      <c r="W211" s="87"/>
    </row>
    <row r="212" spans="1:23" ht="13.2" x14ac:dyDescent="0.25">
      <c r="A212" s="59">
        <v>60</v>
      </c>
      <c r="B212" s="60" t="s">
        <v>373</v>
      </c>
      <c r="C212" s="9"/>
      <c r="D212" s="9" t="s">
        <v>111</v>
      </c>
      <c r="E212" s="59" t="s">
        <v>12</v>
      </c>
      <c r="F212" s="65"/>
      <c r="G212" s="65"/>
      <c r="H212" s="65"/>
      <c r="I212" s="65"/>
      <c r="J212" s="65"/>
      <c r="K212" s="65"/>
      <c r="L212" s="65"/>
      <c r="M212" s="65"/>
      <c r="N212" s="65"/>
      <c r="O212" s="87"/>
      <c r="P212" s="87"/>
      <c r="Q212" s="87"/>
      <c r="R212" s="87"/>
      <c r="S212" s="87"/>
      <c r="T212" s="87"/>
      <c r="U212" s="87"/>
      <c r="V212" s="87"/>
      <c r="W212" s="87"/>
    </row>
    <row r="213" spans="1:23" ht="13.2" x14ac:dyDescent="0.25">
      <c r="A213" s="59">
        <v>61</v>
      </c>
      <c r="B213" s="60" t="s">
        <v>376</v>
      </c>
      <c r="C213" s="9"/>
      <c r="D213" s="9" t="s">
        <v>111</v>
      </c>
      <c r="E213" s="59" t="s">
        <v>12</v>
      </c>
      <c r="F213" s="65"/>
      <c r="G213" s="65"/>
      <c r="H213" s="65"/>
      <c r="I213" s="65"/>
      <c r="J213" s="65"/>
      <c r="K213" s="65"/>
      <c r="L213" s="65"/>
      <c r="M213" s="65"/>
      <c r="N213" s="65"/>
      <c r="O213" s="87"/>
      <c r="P213" s="87"/>
      <c r="Q213" s="87"/>
      <c r="R213" s="87"/>
      <c r="S213" s="87"/>
      <c r="T213" s="87"/>
      <c r="U213" s="87"/>
      <c r="V213" s="87"/>
      <c r="W213" s="87"/>
    </row>
    <row r="214" spans="1:23" ht="13.2" x14ac:dyDescent="0.25">
      <c r="A214" s="59">
        <v>62</v>
      </c>
      <c r="B214" s="60" t="s">
        <v>381</v>
      </c>
      <c r="C214" s="9"/>
      <c r="D214" s="9" t="s">
        <v>111</v>
      </c>
      <c r="E214" s="59" t="s">
        <v>12</v>
      </c>
      <c r="F214" s="65"/>
      <c r="G214" s="65"/>
      <c r="H214" s="65"/>
      <c r="I214" s="65"/>
      <c r="J214" s="65"/>
      <c r="K214" s="65"/>
      <c r="L214" s="65"/>
      <c r="M214" s="65"/>
      <c r="N214" s="65"/>
      <c r="O214" s="87"/>
      <c r="P214" s="87"/>
      <c r="Q214" s="87"/>
      <c r="R214" s="87"/>
      <c r="S214" s="87"/>
      <c r="T214" s="87"/>
      <c r="U214" s="87"/>
      <c r="V214" s="87"/>
      <c r="W214" s="87"/>
    </row>
    <row r="215" spans="1:23" ht="13.2" x14ac:dyDescent="0.25">
      <c r="A215" s="59">
        <v>63</v>
      </c>
      <c r="B215" s="60" t="s">
        <v>391</v>
      </c>
      <c r="C215" s="9"/>
      <c r="D215" s="9" t="s">
        <v>111</v>
      </c>
      <c r="E215" s="59" t="s">
        <v>12</v>
      </c>
      <c r="F215" s="65"/>
      <c r="G215" s="65"/>
      <c r="H215" s="65"/>
      <c r="I215" s="65"/>
      <c r="J215" s="65"/>
      <c r="K215" s="65"/>
      <c r="L215" s="65"/>
      <c r="M215" s="65"/>
      <c r="N215" s="65"/>
      <c r="O215" s="87"/>
      <c r="P215" s="87"/>
      <c r="Q215" s="87"/>
      <c r="R215" s="87"/>
      <c r="S215" s="87"/>
      <c r="T215" s="87"/>
      <c r="U215" s="87"/>
      <c r="V215" s="87"/>
      <c r="W215" s="87"/>
    </row>
    <row r="216" spans="1:23" ht="13.2" x14ac:dyDescent="0.25">
      <c r="A216" s="61">
        <v>64</v>
      </c>
      <c r="B216" s="60" t="s">
        <v>396</v>
      </c>
      <c r="C216" s="9"/>
      <c r="D216" s="9" t="s">
        <v>111</v>
      </c>
      <c r="E216" s="59" t="s">
        <v>12</v>
      </c>
      <c r="F216" s="61"/>
      <c r="G216" s="64"/>
      <c r="H216" s="64"/>
      <c r="I216" s="64"/>
      <c r="J216" s="64"/>
      <c r="K216" s="64"/>
      <c r="L216" s="64"/>
      <c r="M216" s="64"/>
      <c r="N216" s="64"/>
      <c r="O216" s="87"/>
      <c r="P216" s="87"/>
      <c r="Q216" s="87"/>
      <c r="R216" s="87"/>
      <c r="S216" s="87"/>
      <c r="T216" s="87"/>
      <c r="U216" s="87"/>
      <c r="V216" s="87"/>
      <c r="W216" s="87"/>
    </row>
    <row r="217" spans="1:23" ht="13.2" x14ac:dyDescent="0.25">
      <c r="A217" s="61">
        <v>65</v>
      </c>
      <c r="B217" s="60" t="s">
        <v>402</v>
      </c>
      <c r="C217" s="9"/>
      <c r="D217" s="9" t="s">
        <v>111</v>
      </c>
      <c r="E217" s="59" t="s">
        <v>12</v>
      </c>
      <c r="F217" s="61"/>
      <c r="G217" s="64"/>
      <c r="H217" s="64"/>
      <c r="I217" s="64"/>
      <c r="J217" s="64"/>
      <c r="K217" s="64"/>
      <c r="L217" s="64"/>
      <c r="M217" s="64"/>
      <c r="N217" s="64"/>
      <c r="O217" s="87"/>
      <c r="P217" s="87"/>
      <c r="Q217" s="87"/>
      <c r="R217" s="87"/>
      <c r="S217" s="87"/>
      <c r="T217" s="87"/>
      <c r="U217" s="87"/>
      <c r="V217" s="87"/>
      <c r="W217" s="87"/>
    </row>
    <row r="218" spans="1:23" ht="13.2" x14ac:dyDescent="0.25">
      <c r="A218" s="59">
        <v>66</v>
      </c>
      <c r="B218" s="60" t="s">
        <v>408</v>
      </c>
      <c r="C218" s="9"/>
      <c r="D218" s="9" t="s">
        <v>73</v>
      </c>
      <c r="E218" s="59" t="s">
        <v>12</v>
      </c>
      <c r="F218" s="65"/>
      <c r="G218" s="65"/>
      <c r="H218" s="65"/>
      <c r="I218" s="65"/>
      <c r="J218" s="65"/>
      <c r="K218" s="65"/>
      <c r="L218" s="65"/>
      <c r="M218" s="65"/>
      <c r="N218" s="65"/>
      <c r="O218" s="87"/>
      <c r="P218" s="87"/>
      <c r="Q218" s="87"/>
      <c r="R218" s="87"/>
      <c r="S218" s="87"/>
      <c r="T218" s="87"/>
      <c r="U218" s="87"/>
      <c r="V218" s="87"/>
      <c r="W218" s="87"/>
    </row>
    <row r="219" spans="1:23" ht="13.2" x14ac:dyDescent="0.25">
      <c r="A219" s="59">
        <v>67</v>
      </c>
      <c r="B219" s="60" t="s">
        <v>413</v>
      </c>
      <c r="C219" s="9"/>
      <c r="D219" s="9" t="s">
        <v>73</v>
      </c>
      <c r="E219" s="59" t="s">
        <v>12</v>
      </c>
      <c r="F219" s="65"/>
      <c r="G219" s="65"/>
      <c r="H219" s="65"/>
      <c r="I219" s="65"/>
      <c r="J219" s="65"/>
      <c r="K219" s="65"/>
      <c r="L219" s="65"/>
      <c r="M219" s="65"/>
      <c r="N219" s="65"/>
      <c r="O219" s="87"/>
      <c r="P219" s="87"/>
      <c r="Q219" s="87"/>
      <c r="R219" s="87"/>
      <c r="S219" s="87"/>
      <c r="T219" s="87"/>
      <c r="U219" s="87"/>
      <c r="V219" s="87"/>
      <c r="W219" s="87"/>
    </row>
    <row r="220" spans="1:23" ht="13.2" x14ac:dyDescent="0.25">
      <c r="A220" s="59">
        <v>68</v>
      </c>
      <c r="B220" s="60" t="s">
        <v>416</v>
      </c>
      <c r="C220" s="9"/>
      <c r="D220" s="9" t="s">
        <v>73</v>
      </c>
      <c r="E220" s="59" t="s">
        <v>12</v>
      </c>
      <c r="F220" s="65"/>
      <c r="G220" s="65"/>
      <c r="H220" s="65"/>
      <c r="I220" s="65"/>
      <c r="J220" s="65"/>
      <c r="K220" s="65"/>
      <c r="L220" s="65"/>
      <c r="M220" s="65"/>
      <c r="N220" s="65"/>
      <c r="O220" s="87"/>
      <c r="P220" s="87"/>
      <c r="Q220" s="87"/>
      <c r="R220" s="87"/>
      <c r="S220" s="87"/>
      <c r="T220" s="87"/>
      <c r="U220" s="87"/>
      <c r="V220" s="87"/>
      <c r="W220" s="87"/>
    </row>
    <row r="221" spans="1:23" ht="13.2" x14ac:dyDescent="0.25">
      <c r="A221" s="59">
        <v>69</v>
      </c>
      <c r="B221" s="60" t="s">
        <v>421</v>
      </c>
      <c r="C221" s="9"/>
      <c r="D221" s="9" t="s">
        <v>73</v>
      </c>
      <c r="E221" s="59" t="s">
        <v>12</v>
      </c>
      <c r="F221" s="65"/>
      <c r="G221" s="65"/>
      <c r="H221" s="65"/>
      <c r="I221" s="65"/>
      <c r="J221" s="65"/>
      <c r="K221" s="65"/>
      <c r="L221" s="65"/>
      <c r="M221" s="65"/>
      <c r="N221" s="65"/>
      <c r="O221" s="87"/>
      <c r="P221" s="87"/>
      <c r="Q221" s="87"/>
      <c r="R221" s="87"/>
      <c r="S221" s="87"/>
      <c r="T221" s="87"/>
      <c r="U221" s="87"/>
      <c r="V221" s="87"/>
      <c r="W221" s="87"/>
    </row>
    <row r="222" spans="1:23" ht="13.2" x14ac:dyDescent="0.25">
      <c r="A222" s="59">
        <v>70</v>
      </c>
      <c r="B222" s="60" t="s">
        <v>429</v>
      </c>
      <c r="C222" s="9"/>
      <c r="D222" s="9" t="s">
        <v>73</v>
      </c>
      <c r="E222" s="59" t="s">
        <v>12</v>
      </c>
      <c r="F222" s="65"/>
      <c r="G222" s="65"/>
      <c r="H222" s="65"/>
      <c r="I222" s="65"/>
      <c r="J222" s="65"/>
      <c r="K222" s="65"/>
      <c r="L222" s="65"/>
      <c r="M222" s="65"/>
      <c r="N222" s="65"/>
      <c r="O222" s="87"/>
      <c r="P222" s="87"/>
      <c r="Q222" s="87"/>
      <c r="R222" s="87"/>
      <c r="S222" s="87"/>
      <c r="T222" s="87"/>
      <c r="U222" s="87"/>
      <c r="V222" s="87"/>
      <c r="W222" s="87"/>
    </row>
    <row r="223" spans="1:23" ht="13.2" x14ac:dyDescent="0.25">
      <c r="A223" s="59">
        <v>71</v>
      </c>
      <c r="B223" s="60" t="s">
        <v>433</v>
      </c>
      <c r="C223" s="9"/>
      <c r="D223" s="9" t="s">
        <v>73</v>
      </c>
      <c r="E223" s="59" t="s">
        <v>12</v>
      </c>
      <c r="F223" s="65"/>
      <c r="G223" s="65"/>
      <c r="H223" s="65"/>
      <c r="I223" s="65"/>
      <c r="J223" s="65"/>
      <c r="K223" s="65"/>
      <c r="L223" s="65"/>
      <c r="M223" s="65"/>
      <c r="N223" s="65"/>
      <c r="O223" s="87"/>
      <c r="P223" s="87"/>
      <c r="Q223" s="87"/>
      <c r="R223" s="87"/>
      <c r="S223" s="87"/>
      <c r="T223" s="87"/>
      <c r="U223" s="87"/>
      <c r="V223" s="87"/>
      <c r="W223" s="87"/>
    </row>
    <row r="224" spans="1:23" ht="13.2" x14ac:dyDescent="0.25">
      <c r="A224" s="59">
        <v>72</v>
      </c>
      <c r="B224" s="60" t="s">
        <v>434</v>
      </c>
      <c r="C224" s="9"/>
      <c r="D224" s="9" t="s">
        <v>73</v>
      </c>
      <c r="E224" s="59" t="s">
        <v>12</v>
      </c>
      <c r="F224" s="59"/>
      <c r="G224" s="65"/>
      <c r="H224" s="65"/>
      <c r="I224" s="65"/>
      <c r="J224" s="65"/>
      <c r="K224" s="65"/>
      <c r="L224" s="65"/>
      <c r="M224" s="65"/>
      <c r="N224" s="65"/>
      <c r="O224" s="87"/>
      <c r="P224" s="87"/>
      <c r="Q224" s="87"/>
      <c r="R224" s="87"/>
      <c r="S224" s="87"/>
      <c r="T224" s="87"/>
      <c r="U224" s="87"/>
      <c r="V224" s="87"/>
      <c r="W224" s="87"/>
    </row>
    <row r="225" spans="1:23" ht="13.2" x14ac:dyDescent="0.25">
      <c r="A225" s="59">
        <v>73</v>
      </c>
      <c r="B225" s="60" t="s">
        <v>439</v>
      </c>
      <c r="C225" s="9"/>
      <c r="D225" s="9" t="s">
        <v>73</v>
      </c>
      <c r="E225" s="59" t="s">
        <v>12</v>
      </c>
      <c r="F225" s="59"/>
      <c r="G225" s="65"/>
      <c r="H225" s="65"/>
      <c r="I225" s="65"/>
      <c r="J225" s="65"/>
      <c r="K225" s="65"/>
      <c r="L225" s="65"/>
      <c r="M225" s="65"/>
      <c r="N225" s="65"/>
      <c r="O225" s="87"/>
      <c r="P225" s="87"/>
      <c r="Q225" s="87"/>
      <c r="R225" s="87"/>
      <c r="S225" s="87"/>
      <c r="T225" s="87"/>
      <c r="U225" s="87"/>
      <c r="V225" s="87"/>
      <c r="W225" s="87"/>
    </row>
    <row r="226" spans="1:23" ht="13.2" x14ac:dyDescent="0.25">
      <c r="A226" s="59">
        <v>74</v>
      </c>
      <c r="B226" s="60" t="s">
        <v>444</v>
      </c>
      <c r="C226" s="9"/>
      <c r="D226" s="9" t="s">
        <v>73</v>
      </c>
      <c r="E226" s="59" t="s">
        <v>12</v>
      </c>
      <c r="F226" s="59"/>
      <c r="G226" s="65"/>
      <c r="H226" s="65"/>
      <c r="I226" s="65"/>
      <c r="J226" s="65"/>
      <c r="K226" s="65"/>
      <c r="L226" s="65"/>
      <c r="M226" s="65"/>
      <c r="N226" s="65"/>
      <c r="O226" s="87"/>
      <c r="P226" s="87"/>
      <c r="Q226" s="87"/>
      <c r="R226" s="87"/>
      <c r="S226" s="87"/>
      <c r="T226" s="87"/>
      <c r="U226" s="87"/>
      <c r="V226" s="87"/>
      <c r="W226" s="87"/>
    </row>
    <row r="227" spans="1:23" ht="13.2" x14ac:dyDescent="0.25">
      <c r="A227" s="59">
        <v>75</v>
      </c>
      <c r="B227" s="60" t="s">
        <v>448</v>
      </c>
      <c r="C227" s="9"/>
      <c r="D227" s="9" t="s">
        <v>73</v>
      </c>
      <c r="E227" s="59" t="s">
        <v>12</v>
      </c>
      <c r="F227" s="59"/>
      <c r="G227" s="65"/>
      <c r="H227" s="65"/>
      <c r="I227" s="65"/>
      <c r="J227" s="65"/>
      <c r="K227" s="65"/>
      <c r="L227" s="65"/>
      <c r="M227" s="65"/>
      <c r="N227" s="65"/>
      <c r="O227" s="87"/>
      <c r="P227" s="87"/>
      <c r="Q227" s="87"/>
      <c r="R227" s="87"/>
      <c r="S227" s="87"/>
      <c r="T227" s="87"/>
      <c r="U227" s="87"/>
      <c r="V227" s="87"/>
      <c r="W227" s="87"/>
    </row>
    <row r="228" spans="1:23" ht="13.2" x14ac:dyDescent="0.25">
      <c r="A228" s="59">
        <v>76</v>
      </c>
      <c r="B228" s="60" t="s">
        <v>450</v>
      </c>
      <c r="C228" s="9"/>
      <c r="D228" s="9" t="s">
        <v>61</v>
      </c>
      <c r="E228" s="59" t="s">
        <v>12</v>
      </c>
      <c r="F228" s="65"/>
      <c r="G228" s="65"/>
      <c r="H228" s="65"/>
      <c r="I228" s="59"/>
      <c r="J228" s="59"/>
      <c r="K228" s="59"/>
      <c r="L228" s="65"/>
      <c r="M228" s="65"/>
      <c r="N228" s="65"/>
      <c r="O228" s="87"/>
      <c r="P228" s="87"/>
      <c r="Q228" s="87"/>
      <c r="R228" s="87"/>
      <c r="S228" s="87"/>
      <c r="T228" s="87"/>
      <c r="U228" s="87"/>
      <c r="V228" s="87"/>
      <c r="W228" s="87"/>
    </row>
    <row r="229" spans="1:23" ht="13.2" x14ac:dyDescent="0.25">
      <c r="A229" s="59" t="s">
        <v>458</v>
      </c>
      <c r="B229" s="60" t="s">
        <v>459</v>
      </c>
      <c r="C229" s="9"/>
      <c r="D229" s="9" t="s">
        <v>61</v>
      </c>
      <c r="E229" s="59" t="s">
        <v>12</v>
      </c>
      <c r="F229" s="65"/>
      <c r="G229" s="65"/>
      <c r="H229" s="65"/>
      <c r="I229" s="59"/>
      <c r="J229" s="59"/>
      <c r="K229" s="59"/>
      <c r="L229" s="65"/>
      <c r="M229" s="65"/>
      <c r="N229" s="65"/>
      <c r="O229" s="87"/>
      <c r="P229" s="87"/>
      <c r="Q229" s="87"/>
      <c r="R229" s="87"/>
      <c r="S229" s="87"/>
      <c r="T229" s="87"/>
      <c r="U229" s="87"/>
      <c r="V229" s="87"/>
      <c r="W229" s="87"/>
    </row>
    <row r="230" spans="1:23" ht="13.2" x14ac:dyDescent="0.25">
      <c r="A230" s="59">
        <v>77</v>
      </c>
      <c r="B230" s="60" t="s">
        <v>462</v>
      </c>
      <c r="C230" s="9"/>
      <c r="D230" s="9" t="s">
        <v>61</v>
      </c>
      <c r="E230" s="59" t="s">
        <v>12</v>
      </c>
      <c r="F230" s="64"/>
      <c r="G230" s="64"/>
      <c r="H230" s="34"/>
      <c r="I230" s="64"/>
      <c r="J230" s="64"/>
      <c r="K230" s="64"/>
      <c r="L230" s="34"/>
      <c r="M230" s="64"/>
      <c r="N230" s="64"/>
      <c r="O230" s="87"/>
      <c r="P230" s="87"/>
      <c r="Q230" s="87"/>
      <c r="R230" s="87"/>
      <c r="S230" s="87"/>
      <c r="T230" s="87"/>
      <c r="U230" s="87"/>
      <c r="V230" s="87"/>
      <c r="W230" s="87"/>
    </row>
    <row r="231" spans="1:23" ht="13.2" x14ac:dyDescent="0.25">
      <c r="A231" s="59">
        <v>78</v>
      </c>
      <c r="B231" s="60" t="s">
        <v>463</v>
      </c>
      <c r="C231" s="9"/>
      <c r="D231" s="9" t="s">
        <v>18</v>
      </c>
      <c r="E231" s="59" t="s">
        <v>12</v>
      </c>
      <c r="F231" s="65"/>
      <c r="G231" s="65"/>
      <c r="H231" s="65"/>
      <c r="I231" s="65"/>
      <c r="J231" s="65"/>
      <c r="K231" s="65"/>
      <c r="L231" s="65"/>
      <c r="M231" s="65"/>
      <c r="N231" s="65"/>
      <c r="O231" s="87"/>
      <c r="P231" s="87"/>
      <c r="Q231" s="87"/>
      <c r="R231" s="87"/>
      <c r="S231" s="87"/>
      <c r="T231" s="87"/>
      <c r="U231" s="87"/>
      <c r="V231" s="87"/>
      <c r="W231" s="87"/>
    </row>
    <row r="232" spans="1:23" ht="13.2" x14ac:dyDescent="0.25">
      <c r="A232" s="59">
        <v>79</v>
      </c>
      <c r="B232" s="60" t="s">
        <v>468</v>
      </c>
      <c r="C232" s="9"/>
      <c r="D232" s="9" t="s">
        <v>18</v>
      </c>
      <c r="E232" s="59" t="s">
        <v>12</v>
      </c>
      <c r="F232" s="65"/>
      <c r="G232" s="65"/>
      <c r="H232" s="65"/>
      <c r="I232" s="65"/>
      <c r="J232" s="65"/>
      <c r="K232" s="65"/>
      <c r="L232" s="65"/>
      <c r="M232" s="65"/>
      <c r="N232" s="65"/>
      <c r="O232" s="87"/>
      <c r="P232" s="87"/>
      <c r="Q232" s="87"/>
      <c r="R232" s="87"/>
      <c r="S232" s="87"/>
      <c r="T232" s="87"/>
      <c r="U232" s="87"/>
      <c r="V232" s="87"/>
      <c r="W232" s="87"/>
    </row>
    <row r="233" spans="1:23" ht="13.2" x14ac:dyDescent="0.25">
      <c r="A233" s="59">
        <v>80</v>
      </c>
      <c r="B233" s="60" t="s">
        <v>481</v>
      </c>
      <c r="C233" s="9"/>
      <c r="D233" s="9" t="s">
        <v>76</v>
      </c>
      <c r="E233" s="59" t="s">
        <v>12</v>
      </c>
      <c r="F233" s="65"/>
      <c r="G233" s="65"/>
      <c r="H233" s="65"/>
      <c r="I233" s="65"/>
      <c r="J233" s="65"/>
      <c r="K233" s="65"/>
      <c r="L233" s="65"/>
      <c r="M233" s="65"/>
      <c r="N233" s="65"/>
      <c r="O233" s="87"/>
      <c r="P233" s="87"/>
      <c r="Q233" s="87"/>
      <c r="R233" s="87"/>
      <c r="S233" s="87"/>
      <c r="T233" s="87"/>
      <c r="U233" s="87"/>
      <c r="V233" s="87"/>
      <c r="W233" s="87"/>
    </row>
    <row r="234" spans="1:23" ht="13.2" x14ac:dyDescent="0.25">
      <c r="A234" s="59">
        <v>81</v>
      </c>
      <c r="B234" s="60" t="s">
        <v>493</v>
      </c>
      <c r="C234" s="9"/>
      <c r="D234" s="9" t="s">
        <v>76</v>
      </c>
      <c r="E234" s="59" t="s">
        <v>12</v>
      </c>
      <c r="F234" s="65"/>
      <c r="G234" s="65"/>
      <c r="H234" s="65"/>
      <c r="I234" s="65"/>
      <c r="J234" s="65"/>
      <c r="K234" s="65"/>
      <c r="L234" s="65"/>
      <c r="M234" s="65"/>
      <c r="N234" s="65"/>
      <c r="O234" s="87"/>
      <c r="P234" s="87"/>
      <c r="Q234" s="87"/>
      <c r="R234" s="87"/>
      <c r="S234" s="87"/>
      <c r="T234" s="87"/>
      <c r="U234" s="87"/>
      <c r="V234" s="87"/>
      <c r="W234" s="87"/>
    </row>
    <row r="235" spans="1:23" ht="13.2" x14ac:dyDescent="0.25">
      <c r="A235" s="59">
        <v>82</v>
      </c>
      <c r="B235" s="60" t="s">
        <v>502</v>
      </c>
      <c r="C235" s="9"/>
      <c r="D235" s="9" t="s">
        <v>76</v>
      </c>
      <c r="E235" s="59" t="s">
        <v>12</v>
      </c>
      <c r="F235" s="65"/>
      <c r="G235" s="65"/>
      <c r="H235" s="65"/>
      <c r="I235" s="65"/>
      <c r="J235" s="65"/>
      <c r="K235" s="65"/>
      <c r="L235" s="65"/>
      <c r="M235" s="65"/>
      <c r="N235" s="65"/>
      <c r="O235" s="87"/>
      <c r="P235" s="87"/>
      <c r="Q235" s="87"/>
      <c r="R235" s="87"/>
      <c r="S235" s="87"/>
      <c r="T235" s="87"/>
      <c r="U235" s="87"/>
      <c r="V235" s="87"/>
      <c r="W235" s="87"/>
    </row>
    <row r="236" spans="1:23" ht="13.2" x14ac:dyDescent="0.25">
      <c r="A236" s="59">
        <v>83</v>
      </c>
      <c r="B236" s="60" t="s">
        <v>515</v>
      </c>
      <c r="C236" s="9"/>
      <c r="D236" s="9" t="s">
        <v>112</v>
      </c>
      <c r="E236" s="59" t="s">
        <v>12</v>
      </c>
      <c r="F236" s="65"/>
      <c r="G236" s="65"/>
      <c r="H236" s="65"/>
      <c r="I236" s="65"/>
      <c r="J236" s="59"/>
      <c r="K236" s="59"/>
      <c r="L236" s="59"/>
      <c r="M236" s="59"/>
      <c r="N236" s="65"/>
      <c r="O236" s="87"/>
      <c r="P236" s="87"/>
      <c r="Q236" s="87"/>
      <c r="R236" s="87"/>
      <c r="S236" s="87"/>
      <c r="T236" s="87"/>
      <c r="U236" s="87"/>
      <c r="V236" s="87"/>
      <c r="W236" s="87"/>
    </row>
    <row r="237" spans="1:23" ht="13.2" x14ac:dyDescent="0.25">
      <c r="A237" s="59">
        <v>84</v>
      </c>
      <c r="B237" s="60" t="s">
        <v>526</v>
      </c>
      <c r="C237" s="9"/>
      <c r="D237" s="9" t="s">
        <v>112</v>
      </c>
      <c r="E237" s="59" t="s">
        <v>12</v>
      </c>
      <c r="F237" s="59"/>
      <c r="G237" s="65"/>
      <c r="H237" s="65"/>
      <c r="I237" s="65"/>
      <c r="J237" s="65"/>
      <c r="K237" s="65"/>
      <c r="L237" s="59"/>
      <c r="M237" s="65"/>
      <c r="N237" s="65"/>
      <c r="O237" s="87"/>
      <c r="P237" s="87"/>
      <c r="Q237" s="87"/>
      <c r="R237" s="87"/>
      <c r="S237" s="87"/>
      <c r="T237" s="87"/>
      <c r="U237" s="87"/>
      <c r="V237" s="87"/>
      <c r="W237" s="87"/>
    </row>
    <row r="238" spans="1:23" ht="13.2" x14ac:dyDescent="0.25">
      <c r="A238" s="59">
        <v>85</v>
      </c>
      <c r="B238" s="60" t="s">
        <v>535</v>
      </c>
      <c r="C238" s="9"/>
      <c r="D238" s="9" t="s">
        <v>30</v>
      </c>
      <c r="E238" s="59" t="s">
        <v>12</v>
      </c>
      <c r="F238" s="59"/>
      <c r="G238" s="65"/>
      <c r="H238" s="65"/>
      <c r="I238" s="65"/>
      <c r="J238" s="65"/>
      <c r="K238" s="65"/>
      <c r="L238" s="65"/>
      <c r="M238" s="65"/>
      <c r="N238" s="65"/>
      <c r="O238" s="87"/>
      <c r="P238" s="87"/>
      <c r="Q238" s="87"/>
      <c r="R238" s="87"/>
      <c r="S238" s="87"/>
      <c r="T238" s="87"/>
      <c r="U238" s="87"/>
      <c r="V238" s="87"/>
      <c r="W238" s="87"/>
    </row>
    <row r="239" spans="1:23" ht="13.2" x14ac:dyDescent="0.25">
      <c r="A239" s="59" t="s">
        <v>550</v>
      </c>
      <c r="B239" s="60" t="s">
        <v>551</v>
      </c>
      <c r="C239" s="9"/>
      <c r="D239" s="9" t="s">
        <v>30</v>
      </c>
      <c r="E239" s="59" t="s">
        <v>12</v>
      </c>
      <c r="F239" s="59"/>
      <c r="G239" s="65"/>
      <c r="H239" s="65"/>
      <c r="I239" s="65"/>
      <c r="J239" s="65"/>
      <c r="K239" s="65"/>
      <c r="L239" s="65"/>
      <c r="M239" s="65"/>
      <c r="N239" s="65"/>
      <c r="O239" s="87"/>
      <c r="P239" s="87"/>
      <c r="Q239" s="87"/>
      <c r="R239" s="87"/>
      <c r="S239" s="87"/>
      <c r="T239" s="87"/>
      <c r="U239" s="87"/>
      <c r="V239" s="87"/>
      <c r="W239" s="87"/>
    </row>
    <row r="240" spans="1:23" ht="13.2" x14ac:dyDescent="0.25">
      <c r="A240" s="59">
        <v>86</v>
      </c>
      <c r="B240" s="60" t="s">
        <v>563</v>
      </c>
      <c r="C240" s="9"/>
      <c r="D240" s="9" t="s">
        <v>30</v>
      </c>
      <c r="E240" s="59" t="s">
        <v>12</v>
      </c>
      <c r="F240" s="59"/>
      <c r="G240" s="65"/>
      <c r="H240" s="65"/>
      <c r="I240" s="65"/>
      <c r="J240" s="65"/>
      <c r="K240" s="65"/>
      <c r="L240" s="65"/>
      <c r="M240" s="65"/>
      <c r="N240" s="65"/>
      <c r="O240" s="87"/>
      <c r="P240" s="87"/>
      <c r="Q240" s="87"/>
      <c r="R240" s="87"/>
      <c r="S240" s="87"/>
      <c r="T240" s="87"/>
      <c r="U240" s="87"/>
      <c r="V240" s="87"/>
      <c r="W240" s="87"/>
    </row>
    <row r="241" spans="1:23" ht="13.2" x14ac:dyDescent="0.25">
      <c r="A241" s="59">
        <v>87</v>
      </c>
      <c r="B241" s="60" t="s">
        <v>573</v>
      </c>
      <c r="C241" s="9"/>
      <c r="D241" s="9" t="s">
        <v>30</v>
      </c>
      <c r="E241" s="59" t="s">
        <v>12</v>
      </c>
      <c r="F241" s="59"/>
      <c r="G241" s="65"/>
      <c r="H241" s="65"/>
      <c r="I241" s="65"/>
      <c r="J241" s="65"/>
      <c r="K241" s="65"/>
      <c r="L241" s="65"/>
      <c r="M241" s="65"/>
      <c r="N241" s="65"/>
      <c r="O241" s="87"/>
      <c r="P241" s="87"/>
      <c r="Q241" s="87"/>
      <c r="R241" s="87"/>
      <c r="S241" s="87"/>
      <c r="T241" s="87"/>
      <c r="U241" s="87"/>
      <c r="V241" s="87"/>
      <c r="W241" s="87"/>
    </row>
    <row r="242" spans="1:23" ht="13.2" x14ac:dyDescent="0.25">
      <c r="A242" s="59" t="s">
        <v>585</v>
      </c>
      <c r="B242" s="60" t="s">
        <v>586</v>
      </c>
      <c r="C242" s="9"/>
      <c r="D242" s="9" t="s">
        <v>30</v>
      </c>
      <c r="E242" s="59" t="s">
        <v>12</v>
      </c>
      <c r="F242" s="59"/>
      <c r="G242" s="65"/>
      <c r="H242" s="65"/>
      <c r="I242" s="65"/>
      <c r="J242" s="65"/>
      <c r="K242" s="65"/>
      <c r="L242" s="65"/>
      <c r="M242" s="65"/>
      <c r="N242" s="65"/>
      <c r="O242" s="87"/>
      <c r="P242" s="87"/>
      <c r="Q242" s="87"/>
      <c r="R242" s="87"/>
      <c r="S242" s="87"/>
      <c r="T242" s="87"/>
      <c r="U242" s="87"/>
      <c r="V242" s="87"/>
      <c r="W242" s="87"/>
    </row>
    <row r="243" spans="1:23" ht="13.2" x14ac:dyDescent="0.25">
      <c r="A243" s="59">
        <v>88</v>
      </c>
      <c r="B243" s="60" t="s">
        <v>599</v>
      </c>
      <c r="C243" s="9"/>
      <c r="D243" s="9" t="s">
        <v>30</v>
      </c>
      <c r="E243" s="59" t="s">
        <v>12</v>
      </c>
      <c r="F243" s="65"/>
      <c r="G243" s="59"/>
      <c r="H243" s="65"/>
      <c r="I243" s="59"/>
      <c r="J243" s="59"/>
      <c r="K243" s="59"/>
      <c r="L243" s="59"/>
      <c r="M243" s="59"/>
      <c r="N243" s="59"/>
      <c r="O243" s="87"/>
      <c r="P243" s="87"/>
      <c r="Q243" s="87"/>
      <c r="R243" s="87"/>
      <c r="S243" s="87"/>
      <c r="T243" s="87"/>
      <c r="U243" s="87"/>
      <c r="V243" s="87"/>
      <c r="W243" s="87"/>
    </row>
    <row r="244" spans="1:23" ht="13.2" x14ac:dyDescent="0.25">
      <c r="A244" s="59" t="s">
        <v>607</v>
      </c>
      <c r="B244" s="60" t="s">
        <v>608</v>
      </c>
      <c r="C244" s="9"/>
      <c r="D244" s="9" t="s">
        <v>30</v>
      </c>
      <c r="E244" s="59" t="s">
        <v>12</v>
      </c>
      <c r="F244" s="65"/>
      <c r="G244" s="65"/>
      <c r="H244" s="65"/>
      <c r="I244" s="65"/>
      <c r="J244" s="65"/>
      <c r="K244" s="65"/>
      <c r="L244" s="65"/>
      <c r="M244" s="65"/>
      <c r="N244" s="65"/>
      <c r="O244" s="87"/>
      <c r="P244" s="87"/>
      <c r="Q244" s="87"/>
      <c r="R244" s="87"/>
      <c r="S244" s="87"/>
      <c r="T244" s="87"/>
      <c r="U244" s="87"/>
      <c r="V244" s="87"/>
      <c r="W244" s="87"/>
    </row>
    <row r="245" spans="1:23" ht="13.2" x14ac:dyDescent="0.25">
      <c r="A245" s="59">
        <v>89</v>
      </c>
      <c r="B245" s="60" t="s">
        <v>612</v>
      </c>
      <c r="C245" s="9"/>
      <c r="D245" s="9" t="s">
        <v>86</v>
      </c>
      <c r="E245" s="59" t="s">
        <v>12</v>
      </c>
      <c r="F245" s="59"/>
      <c r="G245" s="65"/>
      <c r="H245" s="65"/>
      <c r="I245" s="65"/>
      <c r="J245" s="65"/>
      <c r="K245" s="65"/>
      <c r="L245" s="65"/>
      <c r="M245" s="65"/>
      <c r="N245" s="65"/>
      <c r="O245" s="87"/>
      <c r="P245" s="87"/>
      <c r="Q245" s="87"/>
      <c r="R245" s="87"/>
      <c r="S245" s="87"/>
      <c r="T245" s="87"/>
      <c r="U245" s="87"/>
      <c r="V245" s="87"/>
      <c r="W245" s="87"/>
    </row>
    <row r="246" spans="1:23" ht="13.2" x14ac:dyDescent="0.25">
      <c r="A246" s="126"/>
      <c r="B246" s="127"/>
      <c r="C246" s="56"/>
      <c r="D246" s="56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87"/>
      <c r="P246" s="87"/>
      <c r="Q246" s="87"/>
      <c r="R246" s="87"/>
      <c r="S246" s="87"/>
      <c r="T246" s="87"/>
      <c r="U246" s="87"/>
      <c r="V246" s="87"/>
      <c r="W246" s="87"/>
    </row>
    <row r="247" spans="1:23" ht="13.2" x14ac:dyDescent="0.25">
      <c r="A247" s="57" t="s">
        <v>0</v>
      </c>
      <c r="B247" s="58" t="s">
        <v>1</v>
      </c>
      <c r="C247" s="44" t="s">
        <v>2</v>
      </c>
      <c r="D247" s="44" t="s">
        <v>3</v>
      </c>
      <c r="E247" s="57" t="s">
        <v>195</v>
      </c>
      <c r="F247" s="57" t="s">
        <v>9</v>
      </c>
      <c r="G247" s="86" t="s">
        <v>40</v>
      </c>
      <c r="H247" s="86" t="s">
        <v>43</v>
      </c>
      <c r="I247" s="86" t="s">
        <v>47</v>
      </c>
      <c r="J247" s="86" t="s">
        <v>50</v>
      </c>
      <c r="K247" s="86" t="s">
        <v>53</v>
      </c>
      <c r="L247" s="86" t="s">
        <v>56</v>
      </c>
      <c r="M247" s="86" t="s">
        <v>60</v>
      </c>
      <c r="N247" s="86" t="s">
        <v>37</v>
      </c>
      <c r="O247" s="87"/>
      <c r="P247" s="87"/>
      <c r="Q247" s="87"/>
      <c r="R247" s="87"/>
      <c r="S247" s="87"/>
      <c r="T247" s="87"/>
      <c r="U247" s="87"/>
      <c r="V247" s="87"/>
      <c r="W247" s="87"/>
    </row>
    <row r="248" spans="1:23" ht="13.2" x14ac:dyDescent="0.25">
      <c r="A248" s="59">
        <v>45</v>
      </c>
      <c r="B248" s="60" t="s">
        <v>321</v>
      </c>
      <c r="C248" s="9"/>
      <c r="D248" s="9" t="s">
        <v>41</v>
      </c>
      <c r="E248" s="59" t="s">
        <v>12</v>
      </c>
      <c r="F248" s="59"/>
      <c r="G248" s="65"/>
      <c r="H248" s="65"/>
      <c r="I248" s="65"/>
      <c r="J248" s="65"/>
      <c r="K248" s="65"/>
      <c r="L248" s="65"/>
      <c r="M248" s="65"/>
      <c r="N248" s="65"/>
      <c r="O248" s="87"/>
      <c r="P248" s="87"/>
      <c r="Q248" s="87"/>
      <c r="R248" s="87"/>
      <c r="S248" s="87"/>
      <c r="T248" s="87"/>
      <c r="U248" s="87"/>
      <c r="V248" s="87"/>
      <c r="W248" s="87"/>
    </row>
    <row r="249" spans="1:23" ht="13.2" x14ac:dyDescent="0.25">
      <c r="A249" s="59">
        <v>46</v>
      </c>
      <c r="B249" s="60" t="s">
        <v>324</v>
      </c>
      <c r="C249" s="9"/>
      <c r="D249" s="9" t="s">
        <v>41</v>
      </c>
      <c r="E249" s="59" t="s">
        <v>12</v>
      </c>
      <c r="F249" s="59"/>
      <c r="G249" s="65"/>
      <c r="H249" s="65"/>
      <c r="I249" s="65"/>
      <c r="J249" s="65"/>
      <c r="K249" s="65"/>
      <c r="L249" s="65"/>
      <c r="M249" s="65"/>
      <c r="N249" s="65"/>
      <c r="O249" s="87"/>
      <c r="P249" s="87"/>
      <c r="Q249" s="87"/>
      <c r="R249" s="87"/>
      <c r="S249" s="87"/>
      <c r="T249" s="87"/>
      <c r="U249" s="87"/>
      <c r="V249" s="87"/>
      <c r="W249" s="87"/>
    </row>
    <row r="250" spans="1:23" ht="13.2" x14ac:dyDescent="0.25">
      <c r="A250" s="59">
        <v>47</v>
      </c>
      <c r="B250" s="60" t="s">
        <v>327</v>
      </c>
      <c r="C250" s="9"/>
      <c r="D250" s="9" t="s">
        <v>41</v>
      </c>
      <c r="E250" s="59" t="s">
        <v>12</v>
      </c>
      <c r="F250" s="65"/>
      <c r="G250" s="65"/>
      <c r="H250" s="65"/>
      <c r="I250" s="59"/>
      <c r="J250" s="59"/>
      <c r="K250" s="59"/>
      <c r="L250" s="59"/>
      <c r="M250" s="65"/>
      <c r="N250" s="65"/>
      <c r="O250" s="87"/>
      <c r="P250" s="87"/>
      <c r="Q250" s="87"/>
      <c r="R250" s="87"/>
      <c r="S250" s="87"/>
      <c r="T250" s="87"/>
      <c r="U250" s="87"/>
      <c r="V250" s="87"/>
      <c r="W250" s="87"/>
    </row>
    <row r="251" spans="1:23" ht="13.2" x14ac:dyDescent="0.25">
      <c r="A251" s="59">
        <v>48</v>
      </c>
      <c r="B251" s="60" t="s">
        <v>330</v>
      </c>
      <c r="C251" s="9"/>
      <c r="D251" s="9" t="s">
        <v>41</v>
      </c>
      <c r="E251" s="59" t="s">
        <v>12</v>
      </c>
      <c r="F251" s="59"/>
      <c r="G251" s="65"/>
      <c r="H251" s="65"/>
      <c r="I251" s="65"/>
      <c r="J251" s="65"/>
      <c r="K251" s="65"/>
      <c r="L251" s="65"/>
      <c r="M251" s="65"/>
      <c r="N251" s="65"/>
      <c r="O251" s="87"/>
      <c r="P251" s="87"/>
      <c r="Q251" s="87"/>
      <c r="R251" s="87"/>
      <c r="S251" s="87"/>
      <c r="T251" s="87"/>
      <c r="U251" s="87"/>
      <c r="V251" s="87"/>
      <c r="W251" s="87"/>
    </row>
    <row r="252" spans="1:23" ht="13.2" x14ac:dyDescent="0.25">
      <c r="A252" s="59">
        <v>49</v>
      </c>
      <c r="B252" s="60" t="s">
        <v>333</v>
      </c>
      <c r="C252" s="9"/>
      <c r="D252" s="9" t="s">
        <v>41</v>
      </c>
      <c r="E252" s="59" t="s">
        <v>12</v>
      </c>
      <c r="F252" s="59"/>
      <c r="G252" s="65"/>
      <c r="H252" s="65"/>
      <c r="I252" s="65"/>
      <c r="J252" s="65"/>
      <c r="K252" s="65"/>
      <c r="L252" s="65"/>
      <c r="M252" s="65"/>
      <c r="N252" s="65"/>
      <c r="O252" s="87"/>
      <c r="P252" s="87"/>
      <c r="Q252" s="87"/>
      <c r="R252" s="87"/>
      <c r="S252" s="87"/>
      <c r="T252" s="87"/>
      <c r="U252" s="87"/>
      <c r="V252" s="87"/>
      <c r="W252" s="87"/>
    </row>
    <row r="253" spans="1:23" ht="13.2" x14ac:dyDescent="0.25">
      <c r="A253" s="59">
        <v>50</v>
      </c>
      <c r="B253" s="60" t="s">
        <v>336</v>
      </c>
      <c r="C253" s="9"/>
      <c r="D253" s="9" t="s">
        <v>41</v>
      </c>
      <c r="E253" s="59" t="s">
        <v>12</v>
      </c>
      <c r="F253" s="65"/>
      <c r="G253" s="65"/>
      <c r="H253" s="65"/>
      <c r="I253" s="65"/>
      <c r="J253" s="65"/>
      <c r="K253" s="59"/>
      <c r="L253" s="59"/>
      <c r="M253" s="65"/>
      <c r="N253" s="65"/>
      <c r="O253" s="87"/>
      <c r="P253" s="87"/>
      <c r="Q253" s="87"/>
      <c r="R253" s="87"/>
      <c r="S253" s="87"/>
      <c r="T253" s="87"/>
      <c r="U253" s="87"/>
      <c r="V253" s="87"/>
      <c r="W253" s="87"/>
    </row>
    <row r="254" spans="1:23" ht="13.2" x14ac:dyDescent="0.25">
      <c r="A254" s="61">
        <v>51</v>
      </c>
      <c r="B254" s="60" t="s">
        <v>339</v>
      </c>
      <c r="C254" s="9"/>
      <c r="D254" s="9" t="s">
        <v>41</v>
      </c>
      <c r="E254" s="59" t="s">
        <v>12</v>
      </c>
      <c r="F254" s="64"/>
      <c r="G254" s="64"/>
      <c r="H254" s="64"/>
      <c r="I254" s="64"/>
      <c r="J254" s="64"/>
      <c r="K254" s="64"/>
      <c r="L254" s="64"/>
      <c r="M254" s="64"/>
      <c r="N254" s="64"/>
      <c r="O254" s="87"/>
      <c r="P254" s="87"/>
      <c r="Q254" s="87"/>
      <c r="R254" s="87"/>
      <c r="S254" s="87"/>
      <c r="T254" s="87"/>
      <c r="U254" s="87"/>
      <c r="V254" s="87"/>
      <c r="W254" s="87"/>
    </row>
    <row r="255" spans="1:23" ht="13.2" x14ac:dyDescent="0.25">
      <c r="A255" s="59">
        <v>52</v>
      </c>
      <c r="B255" s="60" t="s">
        <v>342</v>
      </c>
      <c r="C255" s="9"/>
      <c r="D255" s="9" t="s">
        <v>10</v>
      </c>
      <c r="E255" s="59" t="s">
        <v>12</v>
      </c>
      <c r="F255" s="65"/>
      <c r="G255" s="65"/>
      <c r="H255" s="65"/>
      <c r="I255" s="65"/>
      <c r="J255" s="65"/>
      <c r="K255" s="65"/>
      <c r="L255" s="65"/>
      <c r="M255" s="65"/>
      <c r="N255" s="65"/>
      <c r="O255" s="87"/>
      <c r="P255" s="87"/>
      <c r="Q255" s="87"/>
      <c r="R255" s="87"/>
      <c r="S255" s="87"/>
      <c r="T255" s="87"/>
      <c r="U255" s="87"/>
      <c r="V255" s="87"/>
      <c r="W255" s="87"/>
    </row>
    <row r="256" spans="1:23" ht="13.2" x14ac:dyDescent="0.25">
      <c r="A256" s="59">
        <v>53</v>
      </c>
      <c r="B256" s="60" t="s">
        <v>345</v>
      </c>
      <c r="C256" s="9"/>
      <c r="D256" s="9" t="s">
        <v>10</v>
      </c>
      <c r="E256" s="59" t="s">
        <v>12</v>
      </c>
      <c r="F256" s="65"/>
      <c r="G256" s="65"/>
      <c r="H256" s="65"/>
      <c r="I256" s="65"/>
      <c r="J256" s="65"/>
      <c r="K256" s="65"/>
      <c r="L256" s="65"/>
      <c r="M256" s="65"/>
      <c r="N256" s="65"/>
      <c r="O256" s="87"/>
      <c r="P256" s="87"/>
      <c r="Q256" s="87"/>
      <c r="R256" s="87"/>
      <c r="S256" s="87"/>
      <c r="T256" s="87"/>
      <c r="U256" s="87"/>
      <c r="V256" s="87"/>
      <c r="W256" s="87"/>
    </row>
    <row r="257" spans="1:23" ht="13.2" x14ac:dyDescent="0.25">
      <c r="A257" s="59">
        <v>54</v>
      </c>
      <c r="B257" s="60" t="s">
        <v>348</v>
      </c>
      <c r="C257" s="9"/>
      <c r="D257" s="9" t="s">
        <v>10</v>
      </c>
      <c r="E257" s="59" t="s">
        <v>12</v>
      </c>
      <c r="F257" s="59"/>
      <c r="G257" s="65"/>
      <c r="H257" s="65"/>
      <c r="I257" s="65"/>
      <c r="J257" s="65"/>
      <c r="K257" s="65"/>
      <c r="L257" s="65"/>
      <c r="M257" s="65"/>
      <c r="N257" s="65"/>
      <c r="O257" s="87"/>
      <c r="P257" s="87"/>
      <c r="Q257" s="87"/>
      <c r="R257" s="87"/>
      <c r="S257" s="87"/>
      <c r="T257" s="87"/>
      <c r="U257" s="87"/>
      <c r="V257" s="87"/>
      <c r="W257" s="87"/>
    </row>
    <row r="258" spans="1:23" ht="13.2" x14ac:dyDescent="0.25">
      <c r="A258" s="59">
        <v>55</v>
      </c>
      <c r="B258" s="60" t="s">
        <v>351</v>
      </c>
      <c r="C258" s="9"/>
      <c r="D258" s="9" t="s">
        <v>10</v>
      </c>
      <c r="E258" s="59" t="s">
        <v>12</v>
      </c>
      <c r="F258" s="65"/>
      <c r="G258" s="65"/>
      <c r="H258" s="65"/>
      <c r="I258" s="65"/>
      <c r="J258" s="65"/>
      <c r="K258" s="65"/>
      <c r="L258" s="65"/>
      <c r="M258" s="65"/>
      <c r="N258" s="65"/>
      <c r="O258" s="87"/>
      <c r="P258" s="87"/>
      <c r="Q258" s="87"/>
      <c r="R258" s="87"/>
      <c r="S258" s="87"/>
      <c r="T258" s="87"/>
      <c r="U258" s="87"/>
      <c r="V258" s="87"/>
      <c r="W258" s="87"/>
    </row>
    <row r="259" spans="1:23" ht="13.2" x14ac:dyDescent="0.25">
      <c r="A259" s="59">
        <v>56</v>
      </c>
      <c r="B259" s="60" t="s">
        <v>354</v>
      </c>
      <c r="C259" s="9"/>
      <c r="D259" s="9" t="s">
        <v>93</v>
      </c>
      <c r="E259" s="59" t="s">
        <v>12</v>
      </c>
      <c r="F259" s="62"/>
      <c r="G259" s="62"/>
      <c r="H259" s="62"/>
      <c r="I259" s="62"/>
      <c r="J259" s="62"/>
      <c r="K259" s="62"/>
      <c r="L259" s="62"/>
      <c r="M259" s="62"/>
      <c r="N259" s="62"/>
      <c r="O259" s="87"/>
      <c r="P259" s="87"/>
      <c r="Q259" s="87"/>
      <c r="R259" s="87"/>
      <c r="S259" s="87"/>
      <c r="T259" s="87"/>
      <c r="U259" s="87"/>
      <c r="V259" s="87"/>
      <c r="W259" s="87"/>
    </row>
    <row r="260" spans="1:23" ht="13.2" x14ac:dyDescent="0.25">
      <c r="A260" s="59">
        <v>57</v>
      </c>
      <c r="B260" s="60" t="s">
        <v>361</v>
      </c>
      <c r="C260" s="9"/>
      <c r="D260" s="9" t="s">
        <v>93</v>
      </c>
      <c r="E260" s="59" t="s">
        <v>12</v>
      </c>
      <c r="F260" s="65"/>
      <c r="G260" s="65"/>
      <c r="H260" s="65"/>
      <c r="I260" s="65"/>
      <c r="J260" s="65"/>
      <c r="K260" s="65"/>
      <c r="L260" s="65"/>
      <c r="M260" s="65"/>
      <c r="N260" s="65"/>
      <c r="O260" s="87"/>
      <c r="P260" s="87"/>
      <c r="Q260" s="87"/>
      <c r="R260" s="87"/>
      <c r="S260" s="87"/>
      <c r="T260" s="87"/>
      <c r="U260" s="87"/>
      <c r="V260" s="87"/>
      <c r="W260" s="87"/>
    </row>
    <row r="261" spans="1:23" ht="13.2" x14ac:dyDescent="0.25">
      <c r="A261" s="59">
        <v>58</v>
      </c>
      <c r="B261" s="60" t="s">
        <v>368</v>
      </c>
      <c r="C261" s="9"/>
      <c r="D261" s="9" t="s">
        <v>93</v>
      </c>
      <c r="E261" s="59" t="s">
        <v>12</v>
      </c>
      <c r="F261" s="65"/>
      <c r="G261" s="65"/>
      <c r="H261" s="65"/>
      <c r="I261" s="65"/>
      <c r="J261" s="65"/>
      <c r="K261" s="65"/>
      <c r="L261" s="65"/>
      <c r="M261" s="65"/>
      <c r="N261" s="65"/>
      <c r="O261" s="87"/>
      <c r="P261" s="87"/>
      <c r="Q261" s="87"/>
      <c r="R261" s="87"/>
      <c r="S261" s="87"/>
      <c r="T261" s="87"/>
      <c r="U261" s="87"/>
      <c r="V261" s="87"/>
      <c r="W261" s="87"/>
    </row>
    <row r="262" spans="1:23" ht="13.2" x14ac:dyDescent="0.25">
      <c r="A262" s="59">
        <v>59</v>
      </c>
      <c r="B262" s="60" t="s">
        <v>369</v>
      </c>
      <c r="C262" s="9"/>
      <c r="D262" s="9" t="s">
        <v>93</v>
      </c>
      <c r="E262" s="59" t="s">
        <v>12</v>
      </c>
      <c r="F262" s="65"/>
      <c r="G262" s="65"/>
      <c r="H262" s="65"/>
      <c r="I262" s="65"/>
      <c r="J262" s="65"/>
      <c r="K262" s="65"/>
      <c r="L262" s="65"/>
      <c r="M262" s="65"/>
      <c r="N262" s="65"/>
      <c r="O262" s="87"/>
      <c r="P262" s="87"/>
      <c r="Q262" s="87"/>
      <c r="R262" s="87"/>
      <c r="S262" s="87"/>
      <c r="T262" s="87"/>
      <c r="U262" s="87"/>
      <c r="V262" s="87"/>
      <c r="W262" s="87"/>
    </row>
    <row r="263" spans="1:23" ht="13.2" x14ac:dyDescent="0.25">
      <c r="A263" s="59">
        <v>60</v>
      </c>
      <c r="B263" s="60" t="s">
        <v>373</v>
      </c>
      <c r="C263" s="9"/>
      <c r="D263" s="9" t="s">
        <v>111</v>
      </c>
      <c r="E263" s="59" t="s">
        <v>12</v>
      </c>
      <c r="F263" s="65"/>
      <c r="G263" s="65"/>
      <c r="H263" s="65"/>
      <c r="I263" s="65"/>
      <c r="J263" s="65"/>
      <c r="K263" s="65"/>
      <c r="L263" s="65"/>
      <c r="M263" s="65"/>
      <c r="N263" s="65"/>
      <c r="O263" s="87"/>
      <c r="P263" s="87"/>
      <c r="Q263" s="87"/>
      <c r="R263" s="87"/>
      <c r="S263" s="87"/>
      <c r="T263" s="87"/>
      <c r="U263" s="87"/>
      <c r="V263" s="87"/>
      <c r="W263" s="87"/>
    </row>
    <row r="264" spans="1:23" ht="13.2" x14ac:dyDescent="0.25">
      <c r="A264" s="59">
        <v>61</v>
      </c>
      <c r="B264" s="60" t="s">
        <v>376</v>
      </c>
      <c r="C264" s="9"/>
      <c r="D264" s="9" t="s">
        <v>111</v>
      </c>
      <c r="E264" s="59" t="s">
        <v>12</v>
      </c>
      <c r="F264" s="65"/>
      <c r="G264" s="65"/>
      <c r="H264" s="65"/>
      <c r="I264" s="65"/>
      <c r="J264" s="65"/>
      <c r="K264" s="65"/>
      <c r="L264" s="65"/>
      <c r="M264" s="65"/>
      <c r="N264" s="65"/>
      <c r="O264" s="87"/>
      <c r="P264" s="87"/>
      <c r="Q264" s="87"/>
      <c r="R264" s="87"/>
      <c r="S264" s="87"/>
      <c r="T264" s="87"/>
      <c r="U264" s="87"/>
      <c r="V264" s="87"/>
      <c r="W264" s="87"/>
    </row>
    <row r="265" spans="1:23" ht="13.2" x14ac:dyDescent="0.25">
      <c r="A265" s="59">
        <v>62</v>
      </c>
      <c r="B265" s="60" t="s">
        <v>381</v>
      </c>
      <c r="C265" s="9"/>
      <c r="D265" s="9" t="s">
        <v>111</v>
      </c>
      <c r="E265" s="59" t="s">
        <v>12</v>
      </c>
      <c r="F265" s="65"/>
      <c r="G265" s="65"/>
      <c r="H265" s="65"/>
      <c r="I265" s="65"/>
      <c r="J265" s="65"/>
      <c r="K265" s="65"/>
      <c r="L265" s="65"/>
      <c r="M265" s="65"/>
      <c r="N265" s="65"/>
      <c r="O265" s="87"/>
      <c r="P265" s="87"/>
      <c r="Q265" s="87"/>
      <c r="R265" s="87"/>
      <c r="S265" s="87"/>
      <c r="T265" s="87"/>
      <c r="U265" s="87"/>
      <c r="V265" s="87"/>
      <c r="W265" s="87"/>
    </row>
    <row r="266" spans="1:23" ht="13.2" x14ac:dyDescent="0.25">
      <c r="A266" s="59">
        <v>63</v>
      </c>
      <c r="B266" s="60" t="s">
        <v>391</v>
      </c>
      <c r="C266" s="9"/>
      <c r="D266" s="9" t="s">
        <v>111</v>
      </c>
      <c r="E266" s="59" t="s">
        <v>12</v>
      </c>
      <c r="F266" s="65"/>
      <c r="G266" s="65"/>
      <c r="H266" s="65"/>
      <c r="I266" s="65"/>
      <c r="J266" s="65"/>
      <c r="K266" s="65"/>
      <c r="L266" s="65"/>
      <c r="M266" s="65"/>
      <c r="N266" s="65"/>
      <c r="O266" s="87"/>
      <c r="P266" s="87"/>
      <c r="Q266" s="87"/>
      <c r="R266" s="87"/>
      <c r="S266" s="87"/>
      <c r="T266" s="87"/>
      <c r="U266" s="87"/>
      <c r="V266" s="87"/>
      <c r="W266" s="87"/>
    </row>
    <row r="267" spans="1:23" ht="13.2" x14ac:dyDescent="0.25">
      <c r="A267" s="61">
        <v>64</v>
      </c>
      <c r="B267" s="60" t="s">
        <v>396</v>
      </c>
      <c r="C267" s="9"/>
      <c r="D267" s="9" t="s">
        <v>111</v>
      </c>
      <c r="E267" s="59" t="s">
        <v>12</v>
      </c>
      <c r="F267" s="61"/>
      <c r="G267" s="64"/>
      <c r="H267" s="64"/>
      <c r="I267" s="64"/>
      <c r="J267" s="64"/>
      <c r="K267" s="64"/>
      <c r="L267" s="64"/>
      <c r="M267" s="64"/>
      <c r="N267" s="64"/>
      <c r="O267" s="87"/>
      <c r="P267" s="87"/>
      <c r="Q267" s="87"/>
      <c r="R267" s="87"/>
      <c r="S267" s="87"/>
      <c r="T267" s="87"/>
      <c r="U267" s="87"/>
      <c r="V267" s="87"/>
      <c r="W267" s="87"/>
    </row>
    <row r="268" spans="1:23" ht="13.2" x14ac:dyDescent="0.25">
      <c r="A268" s="61">
        <v>65</v>
      </c>
      <c r="B268" s="60" t="s">
        <v>402</v>
      </c>
      <c r="C268" s="9"/>
      <c r="D268" s="9" t="s">
        <v>111</v>
      </c>
      <c r="E268" s="59" t="s">
        <v>12</v>
      </c>
      <c r="F268" s="61"/>
      <c r="G268" s="64"/>
      <c r="H268" s="64"/>
      <c r="I268" s="64"/>
      <c r="J268" s="64"/>
      <c r="K268" s="64"/>
      <c r="L268" s="64"/>
      <c r="M268" s="64"/>
      <c r="N268" s="64"/>
      <c r="O268" s="87"/>
      <c r="P268" s="87"/>
      <c r="Q268" s="87"/>
      <c r="R268" s="87"/>
      <c r="S268" s="87"/>
      <c r="T268" s="87"/>
      <c r="U268" s="87"/>
      <c r="V268" s="87"/>
      <c r="W268" s="87"/>
    </row>
    <row r="269" spans="1:23" ht="13.2" x14ac:dyDescent="0.25">
      <c r="A269" s="59">
        <v>66</v>
      </c>
      <c r="B269" s="60" t="s">
        <v>408</v>
      </c>
      <c r="C269" s="9"/>
      <c r="D269" s="9" t="s">
        <v>73</v>
      </c>
      <c r="E269" s="59" t="s">
        <v>12</v>
      </c>
      <c r="F269" s="65"/>
      <c r="G269" s="65"/>
      <c r="H269" s="65"/>
      <c r="I269" s="65"/>
      <c r="J269" s="65"/>
      <c r="K269" s="65"/>
      <c r="L269" s="65"/>
      <c r="M269" s="65"/>
      <c r="N269" s="65"/>
      <c r="O269" s="87"/>
      <c r="P269" s="87"/>
      <c r="Q269" s="87"/>
      <c r="R269" s="87"/>
      <c r="S269" s="87"/>
      <c r="T269" s="87"/>
      <c r="U269" s="87"/>
      <c r="V269" s="87"/>
      <c r="W269" s="87"/>
    </row>
    <row r="270" spans="1:23" ht="13.2" x14ac:dyDescent="0.25">
      <c r="A270" s="59">
        <v>67</v>
      </c>
      <c r="B270" s="60" t="s">
        <v>413</v>
      </c>
      <c r="C270" s="9"/>
      <c r="D270" s="9" t="s">
        <v>73</v>
      </c>
      <c r="E270" s="59" t="s">
        <v>12</v>
      </c>
      <c r="F270" s="65"/>
      <c r="G270" s="65"/>
      <c r="H270" s="65"/>
      <c r="I270" s="65"/>
      <c r="J270" s="65"/>
      <c r="K270" s="65"/>
      <c r="L270" s="65"/>
      <c r="M270" s="65"/>
      <c r="N270" s="65"/>
      <c r="O270" s="87"/>
      <c r="P270" s="87"/>
      <c r="Q270" s="87"/>
      <c r="R270" s="87"/>
      <c r="S270" s="87"/>
      <c r="T270" s="87"/>
      <c r="U270" s="87"/>
      <c r="V270" s="87"/>
      <c r="W270" s="87"/>
    </row>
    <row r="271" spans="1:23" ht="13.2" x14ac:dyDescent="0.25">
      <c r="A271" s="59">
        <v>68</v>
      </c>
      <c r="B271" s="60" t="s">
        <v>416</v>
      </c>
      <c r="C271" s="9"/>
      <c r="D271" s="9" t="s">
        <v>73</v>
      </c>
      <c r="E271" s="59" t="s">
        <v>12</v>
      </c>
      <c r="F271" s="65"/>
      <c r="G271" s="65"/>
      <c r="H271" s="65"/>
      <c r="I271" s="65"/>
      <c r="J271" s="65"/>
      <c r="K271" s="65"/>
      <c r="L271" s="65"/>
      <c r="M271" s="65"/>
      <c r="N271" s="65"/>
      <c r="O271" s="87"/>
      <c r="P271" s="87"/>
      <c r="Q271" s="87"/>
      <c r="R271" s="87"/>
      <c r="S271" s="87"/>
      <c r="T271" s="87"/>
      <c r="U271" s="87"/>
      <c r="V271" s="87"/>
      <c r="W271" s="87"/>
    </row>
    <row r="272" spans="1:23" ht="13.2" x14ac:dyDescent="0.25">
      <c r="A272" s="59">
        <v>69</v>
      </c>
      <c r="B272" s="60" t="s">
        <v>421</v>
      </c>
      <c r="C272" s="9"/>
      <c r="D272" s="9" t="s">
        <v>73</v>
      </c>
      <c r="E272" s="59" t="s">
        <v>12</v>
      </c>
      <c r="F272" s="65"/>
      <c r="G272" s="65"/>
      <c r="H272" s="65"/>
      <c r="I272" s="65"/>
      <c r="J272" s="65"/>
      <c r="K272" s="65"/>
      <c r="L272" s="65"/>
      <c r="M272" s="65"/>
      <c r="N272" s="65"/>
      <c r="O272" s="87"/>
      <c r="P272" s="87"/>
      <c r="Q272" s="87"/>
      <c r="R272" s="87"/>
      <c r="S272" s="87"/>
      <c r="T272" s="87"/>
      <c r="U272" s="87"/>
      <c r="V272" s="87"/>
      <c r="W272" s="87"/>
    </row>
    <row r="273" spans="1:23" ht="13.2" x14ac:dyDescent="0.25">
      <c r="A273" s="59">
        <v>70</v>
      </c>
      <c r="B273" s="60" t="s">
        <v>429</v>
      </c>
      <c r="C273" s="9"/>
      <c r="D273" s="9" t="s">
        <v>73</v>
      </c>
      <c r="E273" s="59" t="s">
        <v>12</v>
      </c>
      <c r="F273" s="65"/>
      <c r="G273" s="65"/>
      <c r="H273" s="65"/>
      <c r="I273" s="65"/>
      <c r="J273" s="65"/>
      <c r="K273" s="65"/>
      <c r="L273" s="65"/>
      <c r="M273" s="65"/>
      <c r="N273" s="65"/>
      <c r="O273" s="87"/>
      <c r="P273" s="87"/>
      <c r="Q273" s="87"/>
      <c r="R273" s="87"/>
      <c r="S273" s="87"/>
      <c r="T273" s="87"/>
      <c r="U273" s="87"/>
      <c r="V273" s="87"/>
      <c r="W273" s="87"/>
    </row>
    <row r="274" spans="1:23" ht="13.2" x14ac:dyDescent="0.25">
      <c r="A274" s="59">
        <v>71</v>
      </c>
      <c r="B274" s="60" t="s">
        <v>433</v>
      </c>
      <c r="C274" s="9"/>
      <c r="D274" s="9" t="s">
        <v>73</v>
      </c>
      <c r="E274" s="59" t="s">
        <v>12</v>
      </c>
      <c r="F274" s="65"/>
      <c r="G274" s="65"/>
      <c r="H274" s="65"/>
      <c r="I274" s="65"/>
      <c r="J274" s="65"/>
      <c r="K274" s="65"/>
      <c r="L274" s="65"/>
      <c r="M274" s="65"/>
      <c r="N274" s="65"/>
      <c r="O274" s="87"/>
      <c r="P274" s="87"/>
      <c r="Q274" s="87"/>
      <c r="R274" s="87"/>
      <c r="S274" s="87"/>
      <c r="T274" s="87"/>
      <c r="U274" s="87"/>
      <c r="V274" s="87"/>
      <c r="W274" s="87"/>
    </row>
    <row r="275" spans="1:23" ht="13.2" x14ac:dyDescent="0.25">
      <c r="A275" s="59">
        <v>72</v>
      </c>
      <c r="B275" s="60" t="s">
        <v>434</v>
      </c>
      <c r="C275" s="9"/>
      <c r="D275" s="9" t="s">
        <v>73</v>
      </c>
      <c r="E275" s="59" t="s">
        <v>12</v>
      </c>
      <c r="F275" s="59"/>
      <c r="G275" s="65"/>
      <c r="H275" s="65"/>
      <c r="I275" s="65"/>
      <c r="J275" s="65"/>
      <c r="K275" s="65"/>
      <c r="L275" s="65"/>
      <c r="M275" s="65"/>
      <c r="N275" s="65"/>
      <c r="O275" s="87"/>
      <c r="P275" s="87"/>
      <c r="Q275" s="87"/>
      <c r="R275" s="87"/>
      <c r="S275" s="87"/>
      <c r="T275" s="87"/>
      <c r="U275" s="87"/>
      <c r="V275" s="87"/>
      <c r="W275" s="87"/>
    </row>
    <row r="276" spans="1:23" ht="13.2" x14ac:dyDescent="0.25">
      <c r="A276" s="59">
        <v>73</v>
      </c>
      <c r="B276" s="60" t="s">
        <v>439</v>
      </c>
      <c r="C276" s="9"/>
      <c r="D276" s="9" t="s">
        <v>73</v>
      </c>
      <c r="E276" s="59" t="s">
        <v>12</v>
      </c>
      <c r="F276" s="59"/>
      <c r="G276" s="65"/>
      <c r="H276" s="65"/>
      <c r="I276" s="65"/>
      <c r="J276" s="65"/>
      <c r="K276" s="65"/>
      <c r="L276" s="65"/>
      <c r="M276" s="65"/>
      <c r="N276" s="65"/>
      <c r="O276" s="87"/>
      <c r="P276" s="87"/>
      <c r="Q276" s="87"/>
      <c r="R276" s="87"/>
      <c r="S276" s="87"/>
      <c r="T276" s="87"/>
      <c r="U276" s="87"/>
      <c r="V276" s="87"/>
      <c r="W276" s="87"/>
    </row>
    <row r="277" spans="1:23" ht="13.2" x14ac:dyDescent="0.25">
      <c r="A277" s="59">
        <v>74</v>
      </c>
      <c r="B277" s="60" t="s">
        <v>444</v>
      </c>
      <c r="C277" s="9"/>
      <c r="D277" s="9" t="s">
        <v>73</v>
      </c>
      <c r="E277" s="59" t="s">
        <v>12</v>
      </c>
      <c r="F277" s="59"/>
      <c r="G277" s="65"/>
      <c r="H277" s="65"/>
      <c r="I277" s="65"/>
      <c r="J277" s="65"/>
      <c r="K277" s="65"/>
      <c r="L277" s="65"/>
      <c r="M277" s="65"/>
      <c r="N277" s="65"/>
      <c r="O277" s="87"/>
      <c r="P277" s="87"/>
      <c r="Q277" s="87"/>
      <c r="R277" s="87"/>
      <c r="S277" s="87"/>
      <c r="T277" s="87"/>
      <c r="U277" s="87"/>
      <c r="V277" s="87"/>
      <c r="W277" s="87"/>
    </row>
    <row r="278" spans="1:23" ht="13.2" x14ac:dyDescent="0.25">
      <c r="A278" s="59">
        <v>75</v>
      </c>
      <c r="B278" s="60" t="s">
        <v>448</v>
      </c>
      <c r="C278" s="9"/>
      <c r="D278" s="9" t="s">
        <v>73</v>
      </c>
      <c r="E278" s="59" t="s">
        <v>12</v>
      </c>
      <c r="F278" s="59"/>
      <c r="G278" s="65"/>
      <c r="H278" s="65"/>
      <c r="I278" s="65"/>
      <c r="J278" s="65"/>
      <c r="K278" s="65"/>
      <c r="L278" s="65"/>
      <c r="M278" s="65"/>
      <c r="N278" s="65"/>
      <c r="O278" s="87"/>
      <c r="P278" s="87"/>
      <c r="Q278" s="87"/>
      <c r="R278" s="87"/>
      <c r="S278" s="87"/>
      <c r="T278" s="87"/>
      <c r="U278" s="87"/>
      <c r="V278" s="87"/>
      <c r="W278" s="87"/>
    </row>
    <row r="279" spans="1:23" ht="13.2" x14ac:dyDescent="0.25">
      <c r="A279" s="59">
        <v>76</v>
      </c>
      <c r="B279" s="60" t="s">
        <v>450</v>
      </c>
      <c r="C279" s="9"/>
      <c r="D279" s="9" t="s">
        <v>61</v>
      </c>
      <c r="E279" s="59" t="s">
        <v>12</v>
      </c>
      <c r="F279" s="65"/>
      <c r="G279" s="65"/>
      <c r="H279" s="65"/>
      <c r="I279" s="59"/>
      <c r="J279" s="59"/>
      <c r="K279" s="59"/>
      <c r="L279" s="65"/>
      <c r="M279" s="65"/>
      <c r="N279" s="65"/>
      <c r="O279" s="87"/>
      <c r="P279" s="87"/>
      <c r="Q279" s="87"/>
      <c r="R279" s="87"/>
      <c r="S279" s="87"/>
      <c r="T279" s="87"/>
      <c r="U279" s="87"/>
      <c r="V279" s="87"/>
      <c r="W279" s="87"/>
    </row>
    <row r="280" spans="1:23" ht="13.2" x14ac:dyDescent="0.25">
      <c r="A280" s="59" t="s">
        <v>458</v>
      </c>
      <c r="B280" s="60" t="s">
        <v>459</v>
      </c>
      <c r="C280" s="9"/>
      <c r="D280" s="9" t="s">
        <v>61</v>
      </c>
      <c r="E280" s="59" t="s">
        <v>12</v>
      </c>
      <c r="F280" s="65"/>
      <c r="G280" s="65"/>
      <c r="H280" s="65"/>
      <c r="I280" s="59"/>
      <c r="J280" s="59"/>
      <c r="K280" s="59"/>
      <c r="L280" s="65"/>
      <c r="M280" s="65"/>
      <c r="N280" s="65"/>
      <c r="O280" s="87"/>
      <c r="P280" s="87"/>
      <c r="Q280" s="87"/>
      <c r="R280" s="87"/>
      <c r="S280" s="87"/>
      <c r="T280" s="87"/>
      <c r="U280" s="87"/>
      <c r="V280" s="87"/>
      <c r="W280" s="87"/>
    </row>
    <row r="281" spans="1:23" ht="13.2" x14ac:dyDescent="0.25">
      <c r="A281" s="59">
        <v>77</v>
      </c>
      <c r="B281" s="60" t="s">
        <v>462</v>
      </c>
      <c r="C281" s="9"/>
      <c r="D281" s="9" t="s">
        <v>61</v>
      </c>
      <c r="E281" s="59" t="s">
        <v>12</v>
      </c>
      <c r="F281" s="64"/>
      <c r="G281" s="64"/>
      <c r="H281" s="34"/>
      <c r="I281" s="64"/>
      <c r="J281" s="64"/>
      <c r="K281" s="64"/>
      <c r="L281" s="34"/>
      <c r="M281" s="64"/>
      <c r="N281" s="64"/>
      <c r="O281" s="87"/>
      <c r="P281" s="87"/>
      <c r="Q281" s="87"/>
      <c r="R281" s="87"/>
      <c r="S281" s="87"/>
      <c r="T281" s="87"/>
      <c r="U281" s="87"/>
      <c r="V281" s="87"/>
      <c r="W281" s="87"/>
    </row>
    <row r="282" spans="1:23" ht="13.2" x14ac:dyDescent="0.25">
      <c r="A282" s="59">
        <v>78</v>
      </c>
      <c r="B282" s="60" t="s">
        <v>463</v>
      </c>
      <c r="C282" s="9"/>
      <c r="D282" s="9" t="s">
        <v>18</v>
      </c>
      <c r="E282" s="59" t="s">
        <v>12</v>
      </c>
      <c r="F282" s="65"/>
      <c r="G282" s="65"/>
      <c r="H282" s="65"/>
      <c r="I282" s="65"/>
      <c r="J282" s="65"/>
      <c r="K282" s="65"/>
      <c r="L282" s="65"/>
      <c r="M282" s="65"/>
      <c r="N282" s="65"/>
      <c r="O282" s="87"/>
      <c r="P282" s="87"/>
      <c r="Q282" s="87"/>
      <c r="R282" s="87"/>
      <c r="S282" s="87"/>
      <c r="T282" s="87"/>
      <c r="U282" s="87"/>
      <c r="V282" s="87"/>
      <c r="W282" s="87"/>
    </row>
    <row r="283" spans="1:23" ht="13.2" x14ac:dyDescent="0.25">
      <c r="A283" s="59">
        <v>79</v>
      </c>
      <c r="B283" s="60" t="s">
        <v>468</v>
      </c>
      <c r="C283" s="9"/>
      <c r="D283" s="9" t="s">
        <v>18</v>
      </c>
      <c r="E283" s="59" t="s">
        <v>12</v>
      </c>
      <c r="F283" s="65"/>
      <c r="G283" s="65"/>
      <c r="H283" s="65"/>
      <c r="I283" s="65"/>
      <c r="J283" s="65"/>
      <c r="K283" s="65"/>
      <c r="L283" s="65"/>
      <c r="M283" s="65"/>
      <c r="N283" s="65"/>
      <c r="O283" s="87"/>
      <c r="P283" s="87"/>
      <c r="Q283" s="87"/>
      <c r="R283" s="87"/>
      <c r="S283" s="87"/>
      <c r="T283" s="87"/>
      <c r="U283" s="87"/>
      <c r="V283" s="87"/>
      <c r="W283" s="87"/>
    </row>
    <row r="284" spans="1:23" ht="13.2" x14ac:dyDescent="0.25">
      <c r="A284" s="59">
        <v>80</v>
      </c>
      <c r="B284" s="60" t="s">
        <v>481</v>
      </c>
      <c r="C284" s="9"/>
      <c r="D284" s="9" t="s">
        <v>76</v>
      </c>
      <c r="E284" s="59" t="s">
        <v>12</v>
      </c>
      <c r="F284" s="65"/>
      <c r="G284" s="65"/>
      <c r="H284" s="65"/>
      <c r="I284" s="65"/>
      <c r="J284" s="65"/>
      <c r="K284" s="65"/>
      <c r="L284" s="65"/>
      <c r="M284" s="65"/>
      <c r="N284" s="65"/>
      <c r="O284" s="87"/>
      <c r="P284" s="87"/>
      <c r="Q284" s="87"/>
      <c r="R284" s="87"/>
      <c r="S284" s="87"/>
      <c r="T284" s="87"/>
      <c r="U284" s="87"/>
      <c r="V284" s="87"/>
      <c r="W284" s="87"/>
    </row>
    <row r="285" spans="1:23" ht="13.2" x14ac:dyDescent="0.25">
      <c r="A285" s="59">
        <v>81</v>
      </c>
      <c r="B285" s="60" t="s">
        <v>493</v>
      </c>
      <c r="C285" s="9"/>
      <c r="D285" s="9" t="s">
        <v>76</v>
      </c>
      <c r="E285" s="59" t="s">
        <v>12</v>
      </c>
      <c r="F285" s="65"/>
      <c r="G285" s="65"/>
      <c r="H285" s="65"/>
      <c r="I285" s="65"/>
      <c r="J285" s="65"/>
      <c r="K285" s="65"/>
      <c r="L285" s="65"/>
      <c r="M285" s="65"/>
      <c r="N285" s="65"/>
      <c r="O285" s="87"/>
      <c r="P285" s="87"/>
      <c r="Q285" s="87"/>
      <c r="R285" s="87"/>
      <c r="S285" s="87"/>
      <c r="T285" s="87"/>
      <c r="U285" s="87"/>
      <c r="V285" s="87"/>
      <c r="W285" s="87"/>
    </row>
    <row r="286" spans="1:23" ht="13.2" x14ac:dyDescent="0.25">
      <c r="A286" s="59">
        <v>82</v>
      </c>
      <c r="B286" s="60" t="s">
        <v>502</v>
      </c>
      <c r="C286" s="9"/>
      <c r="D286" s="9" t="s">
        <v>76</v>
      </c>
      <c r="E286" s="59" t="s">
        <v>12</v>
      </c>
      <c r="F286" s="65"/>
      <c r="G286" s="65"/>
      <c r="H286" s="65"/>
      <c r="I286" s="65"/>
      <c r="J286" s="65"/>
      <c r="K286" s="65"/>
      <c r="L286" s="65"/>
      <c r="M286" s="65"/>
      <c r="N286" s="65"/>
      <c r="O286" s="87"/>
      <c r="P286" s="87"/>
      <c r="Q286" s="87"/>
      <c r="R286" s="87"/>
      <c r="S286" s="87"/>
      <c r="T286" s="87"/>
      <c r="U286" s="87"/>
      <c r="V286" s="87"/>
      <c r="W286" s="87"/>
    </row>
    <row r="287" spans="1:23" ht="13.2" x14ac:dyDescent="0.25">
      <c r="A287" s="59">
        <v>83</v>
      </c>
      <c r="B287" s="60" t="s">
        <v>515</v>
      </c>
      <c r="C287" s="9"/>
      <c r="D287" s="9" t="s">
        <v>112</v>
      </c>
      <c r="E287" s="59" t="s">
        <v>12</v>
      </c>
      <c r="F287" s="65"/>
      <c r="G287" s="65"/>
      <c r="H287" s="65"/>
      <c r="I287" s="65"/>
      <c r="J287" s="59"/>
      <c r="K287" s="59"/>
      <c r="L287" s="59"/>
      <c r="M287" s="59"/>
      <c r="N287" s="65"/>
      <c r="O287" s="87"/>
      <c r="P287" s="87"/>
      <c r="Q287" s="87"/>
      <c r="R287" s="87"/>
      <c r="S287" s="87"/>
      <c r="T287" s="87"/>
      <c r="U287" s="87"/>
      <c r="V287" s="87"/>
      <c r="W287" s="87"/>
    </row>
    <row r="288" spans="1:23" ht="13.2" x14ac:dyDescent="0.25">
      <c r="A288" s="59">
        <v>84</v>
      </c>
      <c r="B288" s="60" t="s">
        <v>526</v>
      </c>
      <c r="C288" s="9"/>
      <c r="D288" s="9" t="s">
        <v>112</v>
      </c>
      <c r="E288" s="59" t="s">
        <v>12</v>
      </c>
      <c r="F288" s="59"/>
      <c r="G288" s="65"/>
      <c r="H288" s="65"/>
      <c r="I288" s="65"/>
      <c r="J288" s="65"/>
      <c r="K288" s="65"/>
      <c r="L288" s="59"/>
      <c r="M288" s="65"/>
      <c r="N288" s="65"/>
      <c r="O288" s="87"/>
      <c r="P288" s="87"/>
      <c r="Q288" s="87"/>
      <c r="R288" s="87"/>
      <c r="S288" s="87"/>
      <c r="T288" s="87"/>
      <c r="U288" s="87"/>
      <c r="V288" s="87"/>
      <c r="W288" s="87"/>
    </row>
    <row r="289" spans="1:23" ht="13.2" x14ac:dyDescent="0.25">
      <c r="A289" s="59">
        <v>85</v>
      </c>
      <c r="B289" s="60" t="s">
        <v>535</v>
      </c>
      <c r="C289" s="9"/>
      <c r="D289" s="9" t="s">
        <v>30</v>
      </c>
      <c r="E289" s="59" t="s">
        <v>12</v>
      </c>
      <c r="F289" s="59"/>
      <c r="G289" s="65"/>
      <c r="H289" s="65"/>
      <c r="I289" s="65"/>
      <c r="J289" s="65"/>
      <c r="K289" s="65"/>
      <c r="L289" s="65"/>
      <c r="M289" s="65"/>
      <c r="N289" s="65"/>
      <c r="O289" s="87"/>
      <c r="P289" s="87"/>
      <c r="Q289" s="87"/>
      <c r="R289" s="87"/>
      <c r="S289" s="87"/>
      <c r="T289" s="87"/>
      <c r="U289" s="87"/>
      <c r="V289" s="87"/>
      <c r="W289" s="87"/>
    </row>
    <row r="290" spans="1:23" ht="13.2" x14ac:dyDescent="0.25">
      <c r="A290" s="59" t="s">
        <v>550</v>
      </c>
      <c r="B290" s="60" t="s">
        <v>551</v>
      </c>
      <c r="C290" s="9"/>
      <c r="D290" s="9" t="s">
        <v>30</v>
      </c>
      <c r="E290" s="59" t="s">
        <v>12</v>
      </c>
      <c r="F290" s="59"/>
      <c r="G290" s="65"/>
      <c r="H290" s="65"/>
      <c r="I290" s="65"/>
      <c r="J290" s="65"/>
      <c r="K290" s="65"/>
      <c r="L290" s="65"/>
      <c r="M290" s="65"/>
      <c r="N290" s="65"/>
      <c r="O290" s="87"/>
      <c r="P290" s="87"/>
      <c r="Q290" s="87"/>
      <c r="R290" s="87"/>
      <c r="S290" s="87"/>
      <c r="T290" s="87"/>
      <c r="U290" s="87"/>
      <c r="V290" s="87"/>
      <c r="W290" s="87"/>
    </row>
    <row r="291" spans="1:23" ht="13.2" x14ac:dyDescent="0.25">
      <c r="A291" s="59">
        <v>86</v>
      </c>
      <c r="B291" s="60" t="s">
        <v>563</v>
      </c>
      <c r="C291" s="9"/>
      <c r="D291" s="9" t="s">
        <v>30</v>
      </c>
      <c r="E291" s="59" t="s">
        <v>12</v>
      </c>
      <c r="F291" s="59"/>
      <c r="G291" s="65"/>
      <c r="H291" s="65"/>
      <c r="I291" s="65"/>
      <c r="J291" s="65"/>
      <c r="K291" s="65"/>
      <c r="L291" s="65"/>
      <c r="M291" s="65"/>
      <c r="N291" s="65"/>
      <c r="O291" s="87"/>
      <c r="P291" s="87"/>
      <c r="Q291" s="87"/>
      <c r="R291" s="87"/>
      <c r="S291" s="87"/>
      <c r="T291" s="87"/>
      <c r="U291" s="87"/>
      <c r="V291" s="87"/>
      <c r="W291" s="87"/>
    </row>
    <row r="292" spans="1:23" ht="13.2" x14ac:dyDescent="0.25">
      <c r="A292" s="59">
        <v>87</v>
      </c>
      <c r="B292" s="60" t="s">
        <v>573</v>
      </c>
      <c r="C292" s="9"/>
      <c r="D292" s="9" t="s">
        <v>30</v>
      </c>
      <c r="E292" s="59" t="s">
        <v>12</v>
      </c>
      <c r="F292" s="59"/>
      <c r="G292" s="65"/>
      <c r="H292" s="65"/>
      <c r="I292" s="65"/>
      <c r="J292" s="65"/>
      <c r="K292" s="65"/>
      <c r="L292" s="65"/>
      <c r="M292" s="65"/>
      <c r="N292" s="65"/>
      <c r="O292" s="87"/>
      <c r="P292" s="87"/>
      <c r="Q292" s="87"/>
      <c r="R292" s="87"/>
      <c r="S292" s="87"/>
      <c r="T292" s="87"/>
      <c r="U292" s="87"/>
      <c r="V292" s="87"/>
      <c r="W292" s="87"/>
    </row>
    <row r="293" spans="1:23" ht="13.2" x14ac:dyDescent="0.25">
      <c r="A293" s="59" t="s">
        <v>585</v>
      </c>
      <c r="B293" s="60" t="s">
        <v>586</v>
      </c>
      <c r="C293" s="9"/>
      <c r="D293" s="9" t="s">
        <v>30</v>
      </c>
      <c r="E293" s="59" t="s">
        <v>12</v>
      </c>
      <c r="F293" s="59"/>
      <c r="G293" s="65"/>
      <c r="H293" s="65"/>
      <c r="I293" s="65"/>
      <c r="J293" s="65"/>
      <c r="K293" s="65"/>
      <c r="L293" s="65"/>
      <c r="M293" s="65"/>
      <c r="N293" s="65"/>
      <c r="O293" s="87"/>
      <c r="P293" s="87"/>
      <c r="Q293" s="87"/>
      <c r="R293" s="87"/>
      <c r="S293" s="87"/>
      <c r="T293" s="87"/>
      <c r="U293" s="87"/>
      <c r="V293" s="87"/>
      <c r="W293" s="87"/>
    </row>
    <row r="294" spans="1:23" ht="13.2" x14ac:dyDescent="0.25">
      <c r="A294" s="59">
        <v>88</v>
      </c>
      <c r="B294" s="60" t="s">
        <v>599</v>
      </c>
      <c r="C294" s="9"/>
      <c r="D294" s="9" t="s">
        <v>30</v>
      </c>
      <c r="E294" s="59" t="s">
        <v>12</v>
      </c>
      <c r="F294" s="65"/>
      <c r="G294" s="59"/>
      <c r="H294" s="65"/>
      <c r="I294" s="59"/>
      <c r="J294" s="59"/>
      <c r="K294" s="59"/>
      <c r="L294" s="59"/>
      <c r="M294" s="59"/>
      <c r="N294" s="59"/>
      <c r="O294" s="87"/>
      <c r="P294" s="87"/>
      <c r="Q294" s="87"/>
      <c r="R294" s="87"/>
      <c r="S294" s="87"/>
      <c r="T294" s="87"/>
      <c r="U294" s="87"/>
      <c r="V294" s="87"/>
      <c r="W294" s="87"/>
    </row>
    <row r="295" spans="1:23" ht="13.2" x14ac:dyDescent="0.25">
      <c r="A295" s="59" t="s">
        <v>607</v>
      </c>
      <c r="B295" s="60" t="s">
        <v>608</v>
      </c>
      <c r="C295" s="9"/>
      <c r="D295" s="9" t="s">
        <v>30</v>
      </c>
      <c r="E295" s="59" t="s">
        <v>12</v>
      </c>
      <c r="F295" s="65"/>
      <c r="G295" s="65"/>
      <c r="H295" s="65"/>
      <c r="I295" s="65"/>
      <c r="J295" s="65"/>
      <c r="K295" s="65"/>
      <c r="L295" s="65"/>
      <c r="M295" s="65"/>
      <c r="N295" s="65"/>
      <c r="O295" s="87"/>
      <c r="P295" s="87"/>
      <c r="Q295" s="87"/>
      <c r="R295" s="87"/>
      <c r="S295" s="87"/>
      <c r="T295" s="87"/>
      <c r="U295" s="87"/>
      <c r="V295" s="87"/>
      <c r="W295" s="87"/>
    </row>
    <row r="296" spans="1:23" ht="13.2" x14ac:dyDescent="0.25">
      <c r="A296" s="59">
        <v>89</v>
      </c>
      <c r="B296" s="60" t="s">
        <v>612</v>
      </c>
      <c r="C296" s="9"/>
      <c r="D296" s="9" t="s">
        <v>86</v>
      </c>
      <c r="E296" s="59" t="s">
        <v>12</v>
      </c>
      <c r="F296" s="59"/>
      <c r="G296" s="65"/>
      <c r="H296" s="65"/>
      <c r="I296" s="65"/>
      <c r="J296" s="65"/>
      <c r="K296" s="65"/>
      <c r="L296" s="65"/>
      <c r="M296" s="65"/>
      <c r="N296" s="65"/>
      <c r="O296" s="87"/>
      <c r="P296" s="87"/>
      <c r="Q296" s="87"/>
      <c r="R296" s="87"/>
      <c r="S296" s="87"/>
      <c r="T296" s="87"/>
      <c r="U296" s="87"/>
      <c r="V296" s="87"/>
      <c r="W296" s="87"/>
    </row>
    <row r="297" spans="1:23" ht="13.2" x14ac:dyDescent="0.25">
      <c r="A297" s="69"/>
      <c r="B297" s="70"/>
      <c r="C297" s="55"/>
      <c r="D297" s="55"/>
      <c r="E297" s="69"/>
      <c r="F297" s="69"/>
      <c r="G297" s="146"/>
      <c r="H297" s="146"/>
      <c r="I297" s="146"/>
      <c r="J297" s="146"/>
      <c r="K297" s="146"/>
      <c r="L297" s="146"/>
      <c r="M297" s="146"/>
      <c r="N297" s="146"/>
      <c r="O297" s="128"/>
      <c r="P297" s="128"/>
      <c r="Q297" s="128"/>
      <c r="R297" s="128"/>
      <c r="S297" s="128"/>
      <c r="T297" s="128"/>
      <c r="U297" s="128"/>
      <c r="V297" s="128"/>
      <c r="W297" s="128"/>
    </row>
    <row r="298" spans="1:23" ht="13.2" x14ac:dyDescent="0.25">
      <c r="A298" s="57" t="s">
        <v>0</v>
      </c>
      <c r="B298" s="58" t="s">
        <v>1</v>
      </c>
      <c r="C298" s="44" t="s">
        <v>2</v>
      </c>
      <c r="D298" s="44" t="s">
        <v>3</v>
      </c>
      <c r="E298" s="57" t="s">
        <v>195</v>
      </c>
      <c r="F298" s="57" t="s">
        <v>9</v>
      </c>
      <c r="G298" s="86" t="s">
        <v>40</v>
      </c>
      <c r="H298" s="86" t="s">
        <v>43</v>
      </c>
      <c r="I298" s="86" t="s">
        <v>47</v>
      </c>
      <c r="J298" s="86" t="s">
        <v>50</v>
      </c>
      <c r="K298" s="86" t="s">
        <v>53</v>
      </c>
      <c r="L298" s="86" t="s">
        <v>56</v>
      </c>
      <c r="M298" s="86" t="s">
        <v>60</v>
      </c>
      <c r="N298" s="86" t="s">
        <v>37</v>
      </c>
      <c r="O298" s="87"/>
      <c r="P298" s="87"/>
      <c r="Q298" s="87"/>
      <c r="R298" s="87"/>
      <c r="S298" s="87"/>
      <c r="T298" s="87"/>
      <c r="U298" s="87"/>
      <c r="V298" s="87"/>
      <c r="W298" s="87"/>
    </row>
    <row r="299" spans="1:23" ht="13.2" x14ac:dyDescent="0.25">
      <c r="A299" s="59">
        <v>90</v>
      </c>
      <c r="B299" s="60" t="s">
        <v>706</v>
      </c>
      <c r="C299" s="9"/>
      <c r="D299" s="9" t="s">
        <v>86</v>
      </c>
      <c r="E299" s="59" t="s">
        <v>19</v>
      </c>
      <c r="F299" s="59"/>
      <c r="G299" s="65"/>
      <c r="H299" s="65"/>
      <c r="I299" s="65"/>
      <c r="J299" s="65"/>
      <c r="K299" s="65"/>
      <c r="L299" s="65"/>
      <c r="M299" s="65"/>
      <c r="N299" s="65"/>
      <c r="O299" s="87"/>
      <c r="P299" s="87"/>
      <c r="Q299" s="87"/>
      <c r="R299" s="87"/>
      <c r="S299" s="87"/>
      <c r="T299" s="87"/>
      <c r="U299" s="87"/>
      <c r="V299" s="87"/>
      <c r="W299" s="87"/>
    </row>
    <row r="300" spans="1:23" ht="13.2" x14ac:dyDescent="0.25">
      <c r="A300" s="59">
        <v>91</v>
      </c>
      <c r="B300" s="60" t="s">
        <v>707</v>
      </c>
      <c r="C300" s="9"/>
      <c r="D300" s="9" t="s">
        <v>86</v>
      </c>
      <c r="E300" s="59" t="s">
        <v>19</v>
      </c>
      <c r="F300" s="59"/>
      <c r="G300" s="65"/>
      <c r="H300" s="65"/>
      <c r="I300" s="65"/>
      <c r="J300" s="65"/>
      <c r="K300" s="65"/>
      <c r="L300" s="65"/>
      <c r="M300" s="65"/>
      <c r="N300" s="65"/>
      <c r="O300" s="87"/>
      <c r="P300" s="87"/>
      <c r="Q300" s="87"/>
      <c r="R300" s="87"/>
      <c r="S300" s="87"/>
      <c r="T300" s="87"/>
      <c r="U300" s="87"/>
      <c r="V300" s="87"/>
      <c r="W300" s="87"/>
    </row>
    <row r="301" spans="1:23" ht="13.2" x14ac:dyDescent="0.25">
      <c r="A301" s="59" t="s">
        <v>708</v>
      </c>
      <c r="B301" s="60" t="s">
        <v>709</v>
      </c>
      <c r="C301" s="9"/>
      <c r="D301" s="9" t="s">
        <v>86</v>
      </c>
      <c r="E301" s="59" t="s">
        <v>19</v>
      </c>
      <c r="F301" s="59"/>
      <c r="G301" s="65"/>
      <c r="H301" s="65"/>
      <c r="I301" s="65"/>
      <c r="J301" s="65"/>
      <c r="K301" s="65"/>
      <c r="L301" s="65"/>
      <c r="M301" s="65"/>
      <c r="N301" s="65"/>
      <c r="O301" s="87"/>
      <c r="P301" s="87"/>
      <c r="Q301" s="87"/>
      <c r="R301" s="87"/>
      <c r="S301" s="87"/>
      <c r="T301" s="87"/>
      <c r="U301" s="87"/>
      <c r="V301" s="87"/>
      <c r="W301" s="87"/>
    </row>
    <row r="302" spans="1:23" ht="13.2" x14ac:dyDescent="0.25">
      <c r="A302" s="59">
        <v>92</v>
      </c>
      <c r="B302" s="60" t="s">
        <v>710</v>
      </c>
      <c r="C302" s="9"/>
      <c r="D302" s="9" t="s">
        <v>109</v>
      </c>
      <c r="E302" s="59" t="s">
        <v>19</v>
      </c>
      <c r="F302" s="59"/>
      <c r="G302" s="65"/>
      <c r="H302" s="65"/>
      <c r="I302" s="59"/>
      <c r="J302" s="59"/>
      <c r="K302" s="59"/>
      <c r="L302" s="59"/>
      <c r="M302" s="65"/>
      <c r="N302" s="65"/>
      <c r="O302" s="87"/>
      <c r="P302" s="87"/>
      <c r="Q302" s="87"/>
      <c r="R302" s="87"/>
      <c r="S302" s="87"/>
      <c r="T302" s="87"/>
      <c r="U302" s="87"/>
      <c r="V302" s="87"/>
      <c r="W302" s="87"/>
    </row>
    <row r="303" spans="1:23" ht="13.2" x14ac:dyDescent="0.25">
      <c r="A303" s="59">
        <v>93</v>
      </c>
      <c r="B303" s="60" t="s">
        <v>711</v>
      </c>
      <c r="C303" s="9"/>
      <c r="D303" s="9" t="s">
        <v>110</v>
      </c>
      <c r="E303" s="59" t="s">
        <v>19</v>
      </c>
      <c r="F303" s="59"/>
      <c r="G303" s="62"/>
      <c r="H303" s="62"/>
      <c r="I303" s="62"/>
      <c r="J303" s="62"/>
      <c r="K303" s="62"/>
      <c r="L303" s="62"/>
      <c r="M303" s="62"/>
      <c r="N303" s="62"/>
      <c r="O303" s="87"/>
      <c r="P303" s="87"/>
      <c r="Q303" s="87"/>
      <c r="R303" s="87"/>
      <c r="S303" s="87"/>
      <c r="T303" s="87"/>
      <c r="U303" s="87"/>
      <c r="V303" s="87"/>
      <c r="W303" s="87"/>
    </row>
    <row r="304" spans="1:23" ht="13.2" x14ac:dyDescent="0.25">
      <c r="A304" s="59">
        <v>94</v>
      </c>
      <c r="B304" s="60" t="s">
        <v>712</v>
      </c>
      <c r="C304" s="9"/>
      <c r="D304" s="9" t="s">
        <v>110</v>
      </c>
      <c r="E304" s="59" t="s">
        <v>19</v>
      </c>
      <c r="F304" s="59"/>
      <c r="G304" s="65"/>
      <c r="H304" s="65"/>
      <c r="I304" s="65"/>
      <c r="J304" s="65"/>
      <c r="K304" s="65"/>
      <c r="L304" s="65"/>
      <c r="M304" s="65"/>
      <c r="N304" s="65"/>
      <c r="O304" s="87"/>
      <c r="P304" s="87"/>
      <c r="Q304" s="87"/>
      <c r="R304" s="87"/>
      <c r="S304" s="87"/>
      <c r="T304" s="87"/>
      <c r="U304" s="87"/>
      <c r="V304" s="87"/>
      <c r="W304" s="87"/>
    </row>
    <row r="305" spans="1:23" ht="13.2" x14ac:dyDescent="0.25">
      <c r="A305" s="59">
        <v>95</v>
      </c>
      <c r="B305" s="60" t="s">
        <v>713</v>
      </c>
      <c r="C305" s="9"/>
      <c r="D305" s="9" t="s">
        <v>110</v>
      </c>
      <c r="E305" s="59" t="s">
        <v>19</v>
      </c>
      <c r="F305" s="65"/>
      <c r="G305" s="65"/>
      <c r="H305" s="65"/>
      <c r="I305" s="65"/>
      <c r="J305" s="65"/>
      <c r="K305" s="65"/>
      <c r="L305" s="65"/>
      <c r="M305" s="65"/>
      <c r="N305" s="65"/>
      <c r="O305" s="87"/>
      <c r="P305" s="87"/>
      <c r="Q305" s="87"/>
      <c r="R305" s="87"/>
      <c r="S305" s="87"/>
      <c r="T305" s="87"/>
      <c r="U305" s="87"/>
      <c r="V305" s="87"/>
      <c r="W305" s="87"/>
    </row>
    <row r="306" spans="1:23" ht="13.2" x14ac:dyDescent="0.25">
      <c r="A306" s="59">
        <v>96</v>
      </c>
      <c r="B306" s="60" t="s">
        <v>714</v>
      </c>
      <c r="C306" s="9"/>
      <c r="D306" s="9" t="s">
        <v>110</v>
      </c>
      <c r="E306" s="59" t="s">
        <v>19</v>
      </c>
      <c r="F306" s="59"/>
      <c r="G306" s="65"/>
      <c r="H306" s="65"/>
      <c r="I306" s="65"/>
      <c r="J306" s="65"/>
      <c r="K306" s="65"/>
      <c r="L306" s="65"/>
      <c r="M306" s="65"/>
      <c r="N306" s="65"/>
      <c r="O306" s="87"/>
      <c r="P306" s="87"/>
      <c r="Q306" s="87"/>
      <c r="R306" s="87"/>
      <c r="S306" s="87"/>
      <c r="T306" s="87"/>
      <c r="U306" s="87"/>
      <c r="V306" s="87"/>
      <c r="W306" s="87"/>
    </row>
    <row r="307" spans="1:23" ht="13.2" x14ac:dyDescent="0.25">
      <c r="A307" s="59">
        <v>97</v>
      </c>
      <c r="B307" s="60" t="s">
        <v>715</v>
      </c>
      <c r="C307" s="9"/>
      <c r="D307" s="9" t="s">
        <v>110</v>
      </c>
      <c r="E307" s="59" t="s">
        <v>19</v>
      </c>
      <c r="F307" s="59"/>
      <c r="G307" s="65"/>
      <c r="H307" s="65"/>
      <c r="I307" s="65"/>
      <c r="J307" s="65"/>
      <c r="K307" s="65"/>
      <c r="L307" s="65"/>
      <c r="M307" s="65"/>
      <c r="N307" s="65"/>
      <c r="O307" s="87"/>
      <c r="P307" s="87"/>
      <c r="Q307" s="87"/>
      <c r="R307" s="87"/>
      <c r="S307" s="87"/>
      <c r="T307" s="87"/>
      <c r="U307" s="87"/>
      <c r="V307" s="87"/>
      <c r="W307" s="87"/>
    </row>
    <row r="308" spans="1:23" ht="13.2" x14ac:dyDescent="0.25">
      <c r="A308" s="59">
        <v>98</v>
      </c>
      <c r="B308" s="60" t="s">
        <v>716</v>
      </c>
      <c r="C308" s="9"/>
      <c r="D308" s="9" t="s">
        <v>110</v>
      </c>
      <c r="E308" s="59" t="s">
        <v>19</v>
      </c>
      <c r="F308" s="59"/>
      <c r="G308" s="65"/>
      <c r="H308" s="65"/>
      <c r="I308" s="65"/>
      <c r="J308" s="65"/>
      <c r="K308" s="65"/>
      <c r="L308" s="65"/>
      <c r="M308" s="65"/>
      <c r="N308" s="65"/>
      <c r="O308" s="87"/>
      <c r="P308" s="87"/>
      <c r="Q308" s="87"/>
      <c r="R308" s="87"/>
      <c r="S308" s="87"/>
      <c r="T308" s="87"/>
      <c r="U308" s="87"/>
      <c r="V308" s="87"/>
      <c r="W308" s="87"/>
    </row>
    <row r="309" spans="1:23" ht="13.2" x14ac:dyDescent="0.25">
      <c r="A309" s="59">
        <v>99</v>
      </c>
      <c r="B309" s="60" t="s">
        <v>717</v>
      </c>
      <c r="C309" s="9"/>
      <c r="D309" s="9" t="s">
        <v>110</v>
      </c>
      <c r="E309" s="59" t="s">
        <v>19</v>
      </c>
      <c r="F309" s="61"/>
      <c r="G309" s="65"/>
      <c r="H309" s="65"/>
      <c r="I309" s="65"/>
      <c r="J309" s="65"/>
      <c r="K309" s="65"/>
      <c r="L309" s="65"/>
      <c r="M309" s="65"/>
      <c r="N309" s="65"/>
      <c r="O309" s="87"/>
      <c r="P309" s="87"/>
      <c r="Q309" s="87"/>
      <c r="R309" s="87"/>
      <c r="S309" s="87"/>
      <c r="T309" s="87"/>
      <c r="U309" s="87"/>
      <c r="V309" s="87"/>
      <c r="W309" s="87"/>
    </row>
    <row r="310" spans="1:23" ht="13.2" x14ac:dyDescent="0.25">
      <c r="A310" s="59">
        <v>100</v>
      </c>
      <c r="B310" s="60" t="s">
        <v>718</v>
      </c>
      <c r="C310" s="9"/>
      <c r="D310" s="9" t="s">
        <v>110</v>
      </c>
      <c r="E310" s="59" t="s">
        <v>19</v>
      </c>
      <c r="F310" s="59"/>
      <c r="G310" s="65"/>
      <c r="H310" s="65"/>
      <c r="I310" s="65"/>
      <c r="J310" s="65"/>
      <c r="K310" s="65"/>
      <c r="L310" s="65"/>
      <c r="M310" s="65"/>
      <c r="N310" s="65"/>
      <c r="O310" s="87"/>
      <c r="P310" s="87"/>
      <c r="Q310" s="87"/>
      <c r="R310" s="87"/>
      <c r="S310" s="87"/>
      <c r="T310" s="87"/>
      <c r="U310" s="87"/>
      <c r="V310" s="87"/>
      <c r="W310" s="87"/>
    </row>
    <row r="311" spans="1:23" ht="13.2" x14ac:dyDescent="0.25">
      <c r="A311" s="59">
        <v>101</v>
      </c>
      <c r="B311" s="60" t="s">
        <v>719</v>
      </c>
      <c r="C311" s="9"/>
      <c r="D311" s="9" t="s">
        <v>110</v>
      </c>
      <c r="E311" s="59" t="s">
        <v>19</v>
      </c>
      <c r="F311" s="59"/>
      <c r="G311" s="65"/>
      <c r="H311" s="65"/>
      <c r="I311" s="65"/>
      <c r="J311" s="65"/>
      <c r="K311" s="65"/>
      <c r="L311" s="65"/>
      <c r="M311" s="65"/>
      <c r="N311" s="65"/>
      <c r="O311" s="87"/>
      <c r="P311" s="87"/>
      <c r="Q311" s="87"/>
      <c r="R311" s="87"/>
      <c r="S311" s="87"/>
      <c r="T311" s="87"/>
      <c r="U311" s="87"/>
      <c r="V311" s="87"/>
      <c r="W311" s="87"/>
    </row>
    <row r="312" spans="1:23" ht="13.2" x14ac:dyDescent="0.25">
      <c r="A312" s="59">
        <v>102</v>
      </c>
      <c r="B312" s="60" t="s">
        <v>720</v>
      </c>
      <c r="C312" s="9"/>
      <c r="D312" s="9" t="s">
        <v>110</v>
      </c>
      <c r="E312" s="59" t="s">
        <v>19</v>
      </c>
      <c r="F312" s="59"/>
      <c r="G312" s="65"/>
      <c r="H312" s="65"/>
      <c r="I312" s="65"/>
      <c r="J312" s="65"/>
      <c r="K312" s="65"/>
      <c r="L312" s="65"/>
      <c r="M312" s="65"/>
      <c r="N312" s="65"/>
      <c r="O312" s="87"/>
      <c r="P312" s="87"/>
      <c r="Q312" s="87"/>
      <c r="R312" s="87"/>
      <c r="S312" s="87"/>
      <c r="T312" s="87"/>
      <c r="U312" s="87"/>
      <c r="V312" s="87"/>
      <c r="W312" s="87"/>
    </row>
    <row r="313" spans="1:23" ht="13.2" x14ac:dyDescent="0.25">
      <c r="A313" s="59">
        <v>103</v>
      </c>
      <c r="B313" s="60" t="s">
        <v>721</v>
      </c>
      <c r="C313" s="9"/>
      <c r="D313" s="9" t="s">
        <v>110</v>
      </c>
      <c r="E313" s="59" t="s">
        <v>19</v>
      </c>
      <c r="F313" s="59"/>
      <c r="G313" s="65"/>
      <c r="H313" s="65"/>
      <c r="I313" s="65"/>
      <c r="J313" s="65"/>
      <c r="K313" s="65"/>
      <c r="L313" s="65"/>
      <c r="M313" s="65"/>
      <c r="N313" s="65"/>
      <c r="O313" s="87"/>
      <c r="P313" s="87"/>
      <c r="Q313" s="87"/>
      <c r="R313" s="87"/>
      <c r="S313" s="87"/>
      <c r="T313" s="87"/>
      <c r="U313" s="87"/>
      <c r="V313" s="87"/>
      <c r="W313" s="87"/>
    </row>
    <row r="314" spans="1:23" ht="13.2" x14ac:dyDescent="0.25">
      <c r="A314" s="59">
        <v>104</v>
      </c>
      <c r="B314" s="60" t="s">
        <v>722</v>
      </c>
      <c r="C314" s="9"/>
      <c r="D314" s="9" t="s">
        <v>110</v>
      </c>
      <c r="E314" s="59" t="s">
        <v>19</v>
      </c>
      <c r="F314" s="59"/>
      <c r="G314" s="65"/>
      <c r="H314" s="65"/>
      <c r="I314" s="65"/>
      <c r="J314" s="65"/>
      <c r="K314" s="65"/>
      <c r="L314" s="65"/>
      <c r="M314" s="65"/>
      <c r="N314" s="65"/>
      <c r="O314" s="87"/>
      <c r="P314" s="87"/>
      <c r="Q314" s="87"/>
      <c r="R314" s="87"/>
      <c r="S314" s="87"/>
      <c r="T314" s="87"/>
      <c r="U314" s="87"/>
      <c r="V314" s="87"/>
      <c r="W314" s="87"/>
    </row>
    <row r="315" spans="1:23" ht="13.2" x14ac:dyDescent="0.25">
      <c r="A315" s="59">
        <v>105</v>
      </c>
      <c r="B315" s="60" t="s">
        <v>723</v>
      </c>
      <c r="C315" s="9"/>
      <c r="D315" s="9" t="s">
        <v>110</v>
      </c>
      <c r="E315" s="59" t="s">
        <v>19</v>
      </c>
      <c r="F315" s="59"/>
      <c r="G315" s="65"/>
      <c r="H315" s="65"/>
      <c r="I315" s="65"/>
      <c r="J315" s="65"/>
      <c r="K315" s="65"/>
      <c r="L315" s="65"/>
      <c r="M315" s="65"/>
      <c r="N315" s="65"/>
      <c r="O315" s="87"/>
      <c r="P315" s="87"/>
      <c r="Q315" s="87"/>
      <c r="R315" s="87"/>
      <c r="S315" s="87"/>
      <c r="T315" s="87"/>
      <c r="U315" s="87"/>
      <c r="V315" s="87"/>
      <c r="W315" s="87"/>
    </row>
    <row r="316" spans="1:23" ht="13.2" x14ac:dyDescent="0.25">
      <c r="A316" s="59">
        <v>106</v>
      </c>
      <c r="B316" s="60" t="s">
        <v>724</v>
      </c>
      <c r="C316" s="9"/>
      <c r="D316" s="9" t="s">
        <v>110</v>
      </c>
      <c r="E316" s="59" t="s">
        <v>19</v>
      </c>
      <c r="F316" s="59"/>
      <c r="G316" s="65"/>
      <c r="H316" s="65"/>
      <c r="I316" s="65"/>
      <c r="J316" s="65"/>
      <c r="K316" s="65"/>
      <c r="L316" s="65"/>
      <c r="M316" s="65"/>
      <c r="N316" s="65"/>
      <c r="O316" s="87"/>
      <c r="P316" s="87"/>
      <c r="Q316" s="87"/>
      <c r="R316" s="87"/>
      <c r="S316" s="87"/>
      <c r="T316" s="87"/>
      <c r="U316" s="87"/>
      <c r="V316" s="87"/>
      <c r="W316" s="87"/>
    </row>
    <row r="317" spans="1:23" ht="13.2" x14ac:dyDescent="0.25">
      <c r="A317" s="59">
        <v>107</v>
      </c>
      <c r="B317" s="60" t="s">
        <v>725</v>
      </c>
      <c r="C317" s="9"/>
      <c r="D317" s="9" t="s">
        <v>110</v>
      </c>
      <c r="E317" s="59" t="s">
        <v>19</v>
      </c>
      <c r="F317" s="59"/>
      <c r="G317" s="65"/>
      <c r="H317" s="65"/>
      <c r="I317" s="65"/>
      <c r="J317" s="65"/>
      <c r="K317" s="65"/>
      <c r="L317" s="65"/>
      <c r="M317" s="65"/>
      <c r="N317" s="65"/>
      <c r="O317" s="87"/>
      <c r="P317" s="87"/>
      <c r="Q317" s="87"/>
      <c r="R317" s="87"/>
      <c r="S317" s="87"/>
      <c r="T317" s="87"/>
      <c r="U317" s="87"/>
      <c r="V317" s="87"/>
      <c r="W317" s="87"/>
    </row>
    <row r="318" spans="1:23" ht="13.2" x14ac:dyDescent="0.25">
      <c r="A318" s="59">
        <v>108</v>
      </c>
      <c r="B318" s="60" t="s">
        <v>726</v>
      </c>
      <c r="C318" s="9"/>
      <c r="D318" s="9" t="s">
        <v>110</v>
      </c>
      <c r="E318" s="59" t="s">
        <v>19</v>
      </c>
      <c r="F318" s="59"/>
      <c r="G318" s="65"/>
      <c r="H318" s="65"/>
      <c r="I318" s="65"/>
      <c r="J318" s="65"/>
      <c r="K318" s="65"/>
      <c r="L318" s="65"/>
      <c r="M318" s="65"/>
      <c r="N318" s="65"/>
      <c r="O318" s="87"/>
      <c r="P318" s="87"/>
      <c r="Q318" s="87"/>
      <c r="R318" s="87"/>
      <c r="S318" s="87"/>
      <c r="T318" s="87"/>
      <c r="U318" s="87"/>
      <c r="V318" s="87"/>
      <c r="W318" s="87"/>
    </row>
    <row r="319" spans="1:23" ht="13.2" x14ac:dyDescent="0.25">
      <c r="A319" s="59">
        <v>109</v>
      </c>
      <c r="B319" s="60" t="s">
        <v>727</v>
      </c>
      <c r="C319" s="9"/>
      <c r="D319" s="9" t="s">
        <v>110</v>
      </c>
      <c r="E319" s="59" t="s">
        <v>19</v>
      </c>
      <c r="F319" s="65"/>
      <c r="G319" s="65"/>
      <c r="H319" s="65"/>
      <c r="I319" s="65"/>
      <c r="J319" s="65"/>
      <c r="K319" s="65"/>
      <c r="L319" s="65"/>
      <c r="M319" s="65"/>
      <c r="N319" s="65"/>
      <c r="O319" s="87"/>
      <c r="P319" s="87"/>
      <c r="Q319" s="87"/>
      <c r="R319" s="87"/>
      <c r="S319" s="87"/>
      <c r="T319" s="87"/>
      <c r="U319" s="87"/>
      <c r="V319" s="87"/>
      <c r="W319" s="87"/>
    </row>
    <row r="320" spans="1:23" ht="13.2" x14ac:dyDescent="0.25">
      <c r="A320" s="59">
        <v>110</v>
      </c>
      <c r="B320" s="60" t="s">
        <v>728</v>
      </c>
      <c r="C320" s="9"/>
      <c r="D320" s="9" t="s">
        <v>110</v>
      </c>
      <c r="E320" s="59" t="s">
        <v>19</v>
      </c>
      <c r="F320" s="59"/>
      <c r="G320" s="65"/>
      <c r="H320" s="65"/>
      <c r="I320" s="65"/>
      <c r="J320" s="65"/>
      <c r="K320" s="65"/>
      <c r="L320" s="65"/>
      <c r="M320" s="65"/>
      <c r="N320" s="65"/>
      <c r="O320" s="87"/>
      <c r="P320" s="87"/>
      <c r="Q320" s="87"/>
      <c r="R320" s="87"/>
      <c r="S320" s="87"/>
      <c r="T320" s="87"/>
      <c r="U320" s="87"/>
      <c r="V320" s="87"/>
      <c r="W320" s="87"/>
    </row>
    <row r="321" spans="1:23" ht="13.2" x14ac:dyDescent="0.25">
      <c r="A321" s="59">
        <v>111</v>
      </c>
      <c r="B321" s="60" t="s">
        <v>729</v>
      </c>
      <c r="C321" s="9"/>
      <c r="D321" s="9" t="s">
        <v>110</v>
      </c>
      <c r="E321" s="59" t="s">
        <v>19</v>
      </c>
      <c r="F321" s="65"/>
      <c r="G321" s="65"/>
      <c r="H321" s="65"/>
      <c r="I321" s="65"/>
      <c r="J321" s="65"/>
      <c r="K321" s="65"/>
      <c r="L321" s="65"/>
      <c r="M321" s="65"/>
      <c r="N321" s="65"/>
      <c r="O321" s="87"/>
      <c r="P321" s="87"/>
      <c r="Q321" s="87"/>
      <c r="R321" s="87"/>
      <c r="S321" s="87"/>
      <c r="T321" s="87"/>
      <c r="U321" s="87"/>
      <c r="V321" s="87"/>
      <c r="W321" s="87"/>
    </row>
    <row r="322" spans="1:23" ht="13.2" x14ac:dyDescent="0.25">
      <c r="A322" s="59">
        <v>112</v>
      </c>
      <c r="B322" s="60" t="s">
        <v>730</v>
      </c>
      <c r="C322" s="9"/>
      <c r="D322" s="9" t="s">
        <v>110</v>
      </c>
      <c r="E322" s="59" t="s">
        <v>19</v>
      </c>
      <c r="F322" s="65"/>
      <c r="G322" s="65"/>
      <c r="H322" s="65"/>
      <c r="I322" s="65"/>
      <c r="J322" s="65"/>
      <c r="K322" s="65"/>
      <c r="L322" s="65"/>
      <c r="M322" s="65"/>
      <c r="N322" s="65"/>
      <c r="O322" s="87"/>
      <c r="P322" s="87"/>
      <c r="Q322" s="87"/>
      <c r="R322" s="87"/>
      <c r="S322" s="87"/>
      <c r="T322" s="87"/>
      <c r="U322" s="87"/>
      <c r="V322" s="87"/>
      <c r="W322" s="87"/>
    </row>
    <row r="323" spans="1:23" ht="13.2" x14ac:dyDescent="0.25">
      <c r="A323" s="59">
        <v>113</v>
      </c>
      <c r="B323" s="60" t="s">
        <v>731</v>
      </c>
      <c r="C323" s="9"/>
      <c r="D323" s="9" t="s">
        <v>110</v>
      </c>
      <c r="E323" s="59" t="s">
        <v>19</v>
      </c>
      <c r="F323" s="59"/>
      <c r="G323" s="65"/>
      <c r="H323" s="65"/>
      <c r="I323" s="65"/>
      <c r="J323" s="65"/>
      <c r="K323" s="65"/>
      <c r="L323" s="65"/>
      <c r="M323" s="65"/>
      <c r="N323" s="65"/>
      <c r="O323" s="87"/>
      <c r="P323" s="87"/>
      <c r="Q323" s="87"/>
      <c r="R323" s="87"/>
      <c r="S323" s="87"/>
      <c r="T323" s="87"/>
      <c r="U323" s="87"/>
      <c r="V323" s="87"/>
      <c r="W323" s="87"/>
    </row>
    <row r="324" spans="1:23" ht="13.2" x14ac:dyDescent="0.25">
      <c r="A324" s="59">
        <v>114</v>
      </c>
      <c r="B324" s="60" t="s">
        <v>732</v>
      </c>
      <c r="C324" s="9"/>
      <c r="D324" s="9" t="s">
        <v>110</v>
      </c>
      <c r="E324" s="59" t="s">
        <v>19</v>
      </c>
      <c r="F324" s="59"/>
      <c r="G324" s="65"/>
      <c r="H324" s="65"/>
      <c r="I324" s="65"/>
      <c r="J324" s="65"/>
      <c r="K324" s="65"/>
      <c r="L324" s="65"/>
      <c r="M324" s="65"/>
      <c r="N324" s="65"/>
      <c r="O324" s="87"/>
      <c r="P324" s="87"/>
      <c r="Q324" s="87"/>
      <c r="R324" s="87"/>
      <c r="S324" s="87"/>
      <c r="T324" s="87"/>
      <c r="U324" s="87"/>
      <c r="V324" s="87"/>
      <c r="W324" s="87"/>
    </row>
    <row r="325" spans="1:23" ht="13.2" x14ac:dyDescent="0.25">
      <c r="A325" s="59">
        <v>115</v>
      </c>
      <c r="B325" s="60" t="s">
        <v>733</v>
      </c>
      <c r="C325" s="9"/>
      <c r="D325" s="9" t="s">
        <v>110</v>
      </c>
      <c r="E325" s="59" t="s">
        <v>19</v>
      </c>
      <c r="F325" s="59"/>
      <c r="G325" s="65"/>
      <c r="H325" s="65"/>
      <c r="I325" s="65"/>
      <c r="J325" s="65"/>
      <c r="K325" s="65"/>
      <c r="L325" s="65"/>
      <c r="M325" s="65"/>
      <c r="N325" s="65"/>
      <c r="O325" s="87"/>
      <c r="P325" s="87"/>
      <c r="Q325" s="87"/>
      <c r="R325" s="87"/>
      <c r="S325" s="87"/>
      <c r="T325" s="87"/>
      <c r="U325" s="87"/>
      <c r="V325" s="87"/>
      <c r="W325" s="87"/>
    </row>
    <row r="326" spans="1:23" ht="13.2" x14ac:dyDescent="0.25">
      <c r="A326" s="59">
        <v>116</v>
      </c>
      <c r="B326" s="60" t="s">
        <v>734</v>
      </c>
      <c r="C326" s="9"/>
      <c r="D326" s="9" t="s">
        <v>110</v>
      </c>
      <c r="E326" s="59" t="s">
        <v>19</v>
      </c>
      <c r="F326" s="59"/>
      <c r="G326" s="62"/>
      <c r="H326" s="62"/>
      <c r="I326" s="62"/>
      <c r="J326" s="62"/>
      <c r="K326" s="62"/>
      <c r="L326" s="62"/>
      <c r="M326" s="62"/>
      <c r="N326" s="62"/>
      <c r="O326" s="87"/>
      <c r="P326" s="87"/>
      <c r="Q326" s="87"/>
      <c r="R326" s="87"/>
      <c r="S326" s="87"/>
      <c r="T326" s="87"/>
      <c r="U326" s="87"/>
      <c r="V326" s="87"/>
      <c r="W326" s="87"/>
    </row>
    <row r="327" spans="1:23" ht="13.2" x14ac:dyDescent="0.25">
      <c r="A327" s="59">
        <v>117</v>
      </c>
      <c r="B327" s="60" t="s">
        <v>735</v>
      </c>
      <c r="C327" s="9"/>
      <c r="D327" s="9" t="s">
        <v>101</v>
      </c>
      <c r="E327" s="59" t="s">
        <v>19</v>
      </c>
      <c r="F327" s="59"/>
      <c r="G327" s="65"/>
      <c r="H327" s="65"/>
      <c r="I327" s="65"/>
      <c r="J327" s="65"/>
      <c r="K327" s="65"/>
      <c r="L327" s="65"/>
      <c r="M327" s="65"/>
      <c r="N327" s="65"/>
      <c r="O327" s="87"/>
      <c r="P327" s="87"/>
      <c r="Q327" s="87"/>
      <c r="R327" s="87"/>
      <c r="S327" s="87"/>
      <c r="T327" s="87"/>
      <c r="U327" s="87"/>
      <c r="V327" s="87"/>
      <c r="W327" s="87"/>
    </row>
    <row r="328" spans="1:23" ht="13.2" x14ac:dyDescent="0.25">
      <c r="A328" s="59">
        <v>118</v>
      </c>
      <c r="B328" s="60" t="s">
        <v>736</v>
      </c>
      <c r="C328" s="9"/>
      <c r="D328" s="9" t="s">
        <v>101</v>
      </c>
      <c r="E328" s="59" t="s">
        <v>19</v>
      </c>
      <c r="F328" s="59"/>
      <c r="G328" s="65"/>
      <c r="H328" s="65"/>
      <c r="I328" s="65"/>
      <c r="J328" s="65"/>
      <c r="K328" s="65"/>
      <c r="L328" s="65"/>
      <c r="M328" s="65"/>
      <c r="N328" s="65"/>
      <c r="O328" s="87"/>
      <c r="P328" s="87"/>
      <c r="Q328" s="87"/>
      <c r="R328" s="87"/>
      <c r="S328" s="87"/>
      <c r="T328" s="87"/>
      <c r="U328" s="87"/>
      <c r="V328" s="87"/>
      <c r="W328" s="87"/>
    </row>
    <row r="329" spans="1:23" ht="13.2" x14ac:dyDescent="0.25">
      <c r="A329" s="59">
        <v>119</v>
      </c>
      <c r="B329" s="60" t="s">
        <v>737</v>
      </c>
      <c r="C329" s="9"/>
      <c r="D329" s="9" t="s">
        <v>103</v>
      </c>
      <c r="E329" s="59" t="s">
        <v>19</v>
      </c>
      <c r="F329" s="59"/>
      <c r="G329" s="65"/>
      <c r="H329" s="65"/>
      <c r="I329" s="65"/>
      <c r="J329" s="65"/>
      <c r="K329" s="65"/>
      <c r="L329" s="65"/>
      <c r="M329" s="65"/>
      <c r="N329" s="65"/>
      <c r="O329" s="87"/>
      <c r="P329" s="87"/>
      <c r="Q329" s="87"/>
      <c r="R329" s="87"/>
      <c r="S329" s="87"/>
      <c r="T329" s="87"/>
      <c r="U329" s="87"/>
      <c r="V329" s="87"/>
      <c r="W329" s="87"/>
    </row>
    <row r="330" spans="1:23" ht="13.2" x14ac:dyDescent="0.25">
      <c r="A330" s="59">
        <v>120</v>
      </c>
      <c r="B330" s="60" t="s">
        <v>38</v>
      </c>
      <c r="C330" s="9"/>
      <c r="D330" s="9" t="s">
        <v>38</v>
      </c>
      <c r="E330" s="59" t="s">
        <v>19</v>
      </c>
      <c r="F330" s="59"/>
      <c r="G330" s="65"/>
      <c r="H330" s="65"/>
      <c r="I330" s="65"/>
      <c r="J330" s="65"/>
      <c r="K330" s="65"/>
      <c r="L330" s="65"/>
      <c r="M330" s="65"/>
      <c r="N330" s="65"/>
      <c r="O330" s="87"/>
      <c r="P330" s="87"/>
      <c r="Q330" s="87"/>
      <c r="R330" s="87"/>
      <c r="S330" s="87"/>
      <c r="T330" s="87"/>
      <c r="U330" s="87"/>
      <c r="V330" s="87"/>
      <c r="W330" s="87"/>
    </row>
    <row r="331" spans="1:23" ht="13.2" x14ac:dyDescent="0.25">
      <c r="A331" s="61">
        <v>121</v>
      </c>
      <c r="B331" s="60" t="s">
        <v>738</v>
      </c>
      <c r="C331" s="9"/>
      <c r="D331" s="9" t="s">
        <v>35</v>
      </c>
      <c r="E331" s="59" t="s">
        <v>19</v>
      </c>
      <c r="F331" s="61"/>
      <c r="G331" s="64"/>
      <c r="H331" s="61"/>
      <c r="I331" s="61"/>
      <c r="J331" s="61"/>
      <c r="K331" s="61"/>
      <c r="L331" s="61"/>
      <c r="M331" s="61"/>
      <c r="N331" s="61"/>
      <c r="O331" s="87"/>
      <c r="P331" s="87"/>
      <c r="Q331" s="87"/>
      <c r="R331" s="87"/>
      <c r="S331" s="87"/>
      <c r="T331" s="87"/>
      <c r="U331" s="87"/>
      <c r="V331" s="87"/>
      <c r="W331" s="87"/>
    </row>
    <row r="332" spans="1:23" ht="13.2" x14ac:dyDescent="0.25">
      <c r="A332" s="59">
        <v>122</v>
      </c>
      <c r="B332" s="60" t="s">
        <v>739</v>
      </c>
      <c r="C332" s="9"/>
      <c r="D332" s="9" t="s">
        <v>67</v>
      </c>
      <c r="E332" s="59" t="s">
        <v>19</v>
      </c>
      <c r="F332" s="59"/>
      <c r="G332" s="65"/>
      <c r="H332" s="65"/>
      <c r="I332" s="65"/>
      <c r="J332" s="65"/>
      <c r="K332" s="65"/>
      <c r="L332" s="65"/>
      <c r="M332" s="65"/>
      <c r="N332" s="65"/>
      <c r="O332" s="87"/>
      <c r="P332" s="87"/>
      <c r="Q332" s="87"/>
      <c r="R332" s="87"/>
      <c r="S332" s="87"/>
      <c r="T332" s="87"/>
      <c r="U332" s="87"/>
      <c r="V332" s="87"/>
      <c r="W332" s="87"/>
    </row>
    <row r="333" spans="1:23" ht="13.2" x14ac:dyDescent="0.25">
      <c r="A333" s="59">
        <v>123</v>
      </c>
      <c r="B333" s="60" t="s">
        <v>740</v>
      </c>
      <c r="C333" s="9"/>
      <c r="D333" s="9" t="s">
        <v>67</v>
      </c>
      <c r="E333" s="59" t="s">
        <v>19</v>
      </c>
      <c r="F333" s="59"/>
      <c r="G333" s="65"/>
      <c r="H333" s="65"/>
      <c r="I333" s="65"/>
      <c r="J333" s="65"/>
      <c r="K333" s="65"/>
      <c r="L333" s="65"/>
      <c r="M333" s="65"/>
      <c r="N333" s="65"/>
      <c r="O333" s="87"/>
      <c r="P333" s="87"/>
      <c r="Q333" s="87"/>
      <c r="R333" s="87"/>
      <c r="S333" s="87"/>
      <c r="T333" s="87"/>
      <c r="U333" s="87"/>
      <c r="V333" s="87"/>
      <c r="W333" s="87"/>
    </row>
    <row r="334" spans="1:23" ht="13.2" x14ac:dyDescent="0.25">
      <c r="A334" s="59">
        <v>124</v>
      </c>
      <c r="B334" s="60" t="s">
        <v>741</v>
      </c>
      <c r="C334" s="9"/>
      <c r="D334" s="9" t="s">
        <v>67</v>
      </c>
      <c r="E334" s="59" t="s">
        <v>19</v>
      </c>
      <c r="F334" s="59"/>
      <c r="G334" s="65"/>
      <c r="H334" s="65"/>
      <c r="I334" s="65"/>
      <c r="J334" s="65"/>
      <c r="K334" s="65"/>
      <c r="L334" s="65"/>
      <c r="M334" s="65"/>
      <c r="N334" s="65"/>
      <c r="O334" s="87"/>
      <c r="P334" s="87"/>
      <c r="Q334" s="87"/>
      <c r="R334" s="87"/>
      <c r="S334" s="87"/>
      <c r="T334" s="87"/>
      <c r="U334" s="87"/>
      <c r="V334" s="87"/>
      <c r="W334" s="87"/>
    </row>
    <row r="335" spans="1:23" ht="13.2" x14ac:dyDescent="0.25">
      <c r="A335" s="59">
        <v>125</v>
      </c>
      <c r="B335" s="60" t="s">
        <v>742</v>
      </c>
      <c r="C335" s="9"/>
      <c r="D335" s="9" t="s">
        <v>51</v>
      </c>
      <c r="E335" s="59" t="s">
        <v>19</v>
      </c>
      <c r="F335" s="59"/>
      <c r="G335" s="65"/>
      <c r="H335" s="65"/>
      <c r="I335" s="65"/>
      <c r="J335" s="65"/>
      <c r="K335" s="65"/>
      <c r="L335" s="65"/>
      <c r="M335" s="65"/>
      <c r="N335" s="65"/>
      <c r="O335" s="87"/>
      <c r="P335" s="87"/>
      <c r="Q335" s="87"/>
      <c r="R335" s="87"/>
      <c r="S335" s="87"/>
      <c r="T335" s="87"/>
      <c r="U335" s="87"/>
      <c r="V335" s="87"/>
      <c r="W335" s="87"/>
    </row>
    <row r="336" spans="1:23" ht="13.2" x14ac:dyDescent="0.25">
      <c r="A336" s="59">
        <v>126</v>
      </c>
      <c r="B336" s="60" t="s">
        <v>743</v>
      </c>
      <c r="C336" s="9"/>
      <c r="D336" s="9" t="s">
        <v>51</v>
      </c>
      <c r="E336" s="59" t="s">
        <v>19</v>
      </c>
      <c r="F336" s="59"/>
      <c r="G336" s="65"/>
      <c r="H336" s="65"/>
      <c r="I336" s="65"/>
      <c r="J336" s="65"/>
      <c r="K336" s="65"/>
      <c r="L336" s="65"/>
      <c r="M336" s="65"/>
      <c r="N336" s="65"/>
      <c r="O336" s="87"/>
      <c r="P336" s="87"/>
      <c r="Q336" s="87"/>
      <c r="R336" s="87"/>
      <c r="S336" s="87"/>
      <c r="T336" s="87"/>
      <c r="U336" s="87"/>
      <c r="V336" s="87"/>
      <c r="W336" s="87"/>
    </row>
    <row r="337" spans="1:23" ht="13.2" x14ac:dyDescent="0.25">
      <c r="A337" s="61">
        <v>127</v>
      </c>
      <c r="B337" s="60" t="s">
        <v>744</v>
      </c>
      <c r="C337" s="9"/>
      <c r="D337" s="9" t="s">
        <v>51</v>
      </c>
      <c r="E337" s="59" t="s">
        <v>19</v>
      </c>
      <c r="F337" s="59"/>
      <c r="G337" s="64"/>
      <c r="H337" s="64"/>
      <c r="I337" s="64"/>
      <c r="J337" s="64"/>
      <c r="K337" s="64"/>
      <c r="L337" s="64"/>
      <c r="M337" s="64"/>
      <c r="N337" s="64"/>
      <c r="O337" s="87"/>
      <c r="P337" s="87"/>
      <c r="Q337" s="87"/>
      <c r="R337" s="87"/>
      <c r="S337" s="87"/>
      <c r="T337" s="87"/>
      <c r="U337" s="87"/>
      <c r="V337" s="87"/>
      <c r="W337" s="87"/>
    </row>
    <row r="338" spans="1:23" ht="13.2" x14ac:dyDescent="0.25">
      <c r="A338" s="59">
        <v>128</v>
      </c>
      <c r="B338" s="60" t="s">
        <v>745</v>
      </c>
      <c r="C338" s="9"/>
      <c r="D338" s="9" t="s">
        <v>48</v>
      </c>
      <c r="E338" s="59" t="s">
        <v>19</v>
      </c>
      <c r="F338" s="59"/>
      <c r="G338" s="65"/>
      <c r="H338" s="65"/>
      <c r="I338" s="65"/>
      <c r="J338" s="65"/>
      <c r="K338" s="65"/>
      <c r="L338" s="65"/>
      <c r="M338" s="65"/>
      <c r="N338" s="65"/>
      <c r="O338" s="87"/>
      <c r="P338" s="87"/>
      <c r="Q338" s="87"/>
      <c r="R338" s="87"/>
      <c r="S338" s="87"/>
      <c r="T338" s="87"/>
      <c r="U338" s="87"/>
      <c r="V338" s="87"/>
      <c r="W338" s="87"/>
    </row>
    <row r="339" spans="1:23" ht="13.2" x14ac:dyDescent="0.25">
      <c r="A339" s="59">
        <v>129</v>
      </c>
      <c r="B339" s="60" t="s">
        <v>746</v>
      </c>
      <c r="C339" s="9"/>
      <c r="D339" s="9" t="s">
        <v>48</v>
      </c>
      <c r="E339" s="59" t="s">
        <v>19</v>
      </c>
      <c r="F339" s="59"/>
      <c r="G339" s="65"/>
      <c r="H339" s="65"/>
      <c r="I339" s="65"/>
      <c r="J339" s="65"/>
      <c r="K339" s="65"/>
      <c r="L339" s="65"/>
      <c r="M339" s="65"/>
      <c r="N339" s="65"/>
      <c r="O339" s="87"/>
      <c r="P339" s="87"/>
      <c r="Q339" s="87"/>
      <c r="R339" s="87"/>
      <c r="S339" s="87"/>
      <c r="T339" s="87"/>
      <c r="U339" s="87"/>
      <c r="V339" s="87"/>
      <c r="W339" s="87"/>
    </row>
    <row r="340" spans="1:23" ht="13.2" x14ac:dyDescent="0.25">
      <c r="A340" s="59">
        <v>130</v>
      </c>
      <c r="B340" s="60" t="s">
        <v>747</v>
      </c>
      <c r="C340" s="9"/>
      <c r="D340" s="9" t="s">
        <v>27</v>
      </c>
      <c r="E340" s="59" t="s">
        <v>19</v>
      </c>
      <c r="F340" s="59"/>
      <c r="G340" s="65"/>
      <c r="H340" s="65"/>
      <c r="I340" s="65"/>
      <c r="J340" s="65"/>
      <c r="K340" s="65"/>
      <c r="L340" s="65"/>
      <c r="M340" s="65"/>
      <c r="N340" s="65"/>
      <c r="O340" s="87"/>
      <c r="P340" s="87"/>
      <c r="Q340" s="87"/>
      <c r="R340" s="87"/>
      <c r="S340" s="87"/>
      <c r="T340" s="87"/>
      <c r="U340" s="87"/>
      <c r="V340" s="87"/>
      <c r="W340" s="87"/>
    </row>
    <row r="341" spans="1:23" ht="13.2" x14ac:dyDescent="0.25">
      <c r="A341" s="59">
        <v>131</v>
      </c>
      <c r="B341" s="60" t="s">
        <v>748</v>
      </c>
      <c r="C341" s="9"/>
      <c r="D341" s="9" t="s">
        <v>27</v>
      </c>
      <c r="E341" s="59" t="s">
        <v>19</v>
      </c>
      <c r="F341" s="59"/>
      <c r="G341" s="65"/>
      <c r="H341" s="65"/>
      <c r="I341" s="65"/>
      <c r="J341" s="65"/>
      <c r="K341" s="65"/>
      <c r="L341" s="65"/>
      <c r="M341" s="65"/>
      <c r="N341" s="65"/>
      <c r="O341" s="87"/>
      <c r="P341" s="87"/>
      <c r="Q341" s="87"/>
      <c r="R341" s="87"/>
      <c r="S341" s="87"/>
      <c r="T341" s="87"/>
      <c r="U341" s="87"/>
      <c r="V341" s="87"/>
      <c r="W341" s="87"/>
    </row>
    <row r="342" spans="1:23" ht="13.2" x14ac:dyDescent="0.25">
      <c r="A342" s="59">
        <v>132</v>
      </c>
      <c r="B342" s="60" t="s">
        <v>749</v>
      </c>
      <c r="C342" s="9"/>
      <c r="D342" s="9" t="s">
        <v>27</v>
      </c>
      <c r="E342" s="59" t="s">
        <v>19</v>
      </c>
      <c r="F342" s="59"/>
      <c r="G342" s="65"/>
      <c r="H342" s="65"/>
      <c r="I342" s="65"/>
      <c r="J342" s="65"/>
      <c r="K342" s="65"/>
      <c r="L342" s="65"/>
      <c r="M342" s="65"/>
      <c r="N342" s="65"/>
      <c r="O342" s="87"/>
      <c r="P342" s="87"/>
      <c r="Q342" s="87"/>
      <c r="R342" s="87"/>
      <c r="S342" s="87"/>
      <c r="T342" s="87"/>
      <c r="U342" s="87"/>
      <c r="V342" s="87"/>
      <c r="W342" s="87"/>
    </row>
    <row r="343" spans="1:23" ht="13.2" x14ac:dyDescent="0.25">
      <c r="A343" s="59">
        <v>133</v>
      </c>
      <c r="B343" s="60" t="s">
        <v>750</v>
      </c>
      <c r="C343" s="9"/>
      <c r="D343" s="9" t="s">
        <v>27</v>
      </c>
      <c r="E343" s="59" t="s">
        <v>19</v>
      </c>
      <c r="F343" s="59"/>
      <c r="G343" s="65"/>
      <c r="H343" s="65"/>
      <c r="I343" s="65"/>
      <c r="J343" s="65"/>
      <c r="K343" s="65"/>
      <c r="L343" s="65"/>
      <c r="M343" s="65"/>
      <c r="N343" s="65"/>
      <c r="O343" s="87"/>
      <c r="P343" s="87"/>
      <c r="Q343" s="87"/>
      <c r="R343" s="87"/>
      <c r="S343" s="87"/>
      <c r="T343" s="87"/>
      <c r="U343" s="87"/>
      <c r="V343" s="87"/>
      <c r="W343" s="87"/>
    </row>
    <row r="344" spans="1:23" ht="13.2" x14ac:dyDescent="0.25">
      <c r="A344" s="138"/>
      <c r="B344" s="139"/>
      <c r="C344" s="55"/>
      <c r="D344" s="55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87"/>
      <c r="P344" s="87"/>
      <c r="Q344" s="87"/>
      <c r="R344" s="87"/>
      <c r="S344" s="87"/>
      <c r="T344" s="87"/>
      <c r="U344" s="87"/>
      <c r="V344" s="87"/>
      <c r="W344" s="87"/>
    </row>
    <row r="345" spans="1:23" ht="13.2" x14ac:dyDescent="0.25">
      <c r="A345" s="57" t="s">
        <v>0</v>
      </c>
      <c r="B345" s="58" t="s">
        <v>1</v>
      </c>
      <c r="C345" s="44" t="s">
        <v>2</v>
      </c>
      <c r="D345" s="44" t="s">
        <v>3</v>
      </c>
      <c r="E345" s="57" t="s">
        <v>195</v>
      </c>
      <c r="F345" s="57" t="s">
        <v>9</v>
      </c>
      <c r="G345" s="86" t="s">
        <v>40</v>
      </c>
      <c r="H345" s="86" t="s">
        <v>43</v>
      </c>
      <c r="I345" s="86" t="s">
        <v>47</v>
      </c>
      <c r="J345" s="86" t="s">
        <v>50</v>
      </c>
      <c r="K345" s="86" t="s">
        <v>53</v>
      </c>
      <c r="L345" s="86" t="s">
        <v>56</v>
      </c>
      <c r="M345" s="86" t="s">
        <v>60</v>
      </c>
      <c r="N345" s="86" t="s">
        <v>37</v>
      </c>
      <c r="O345" s="87"/>
      <c r="P345" s="87"/>
      <c r="Q345" s="87"/>
      <c r="R345" s="87"/>
      <c r="S345" s="87"/>
      <c r="T345" s="87"/>
      <c r="U345" s="87"/>
      <c r="V345" s="87"/>
      <c r="W345" s="87"/>
    </row>
    <row r="346" spans="1:23" ht="13.2" x14ac:dyDescent="0.25">
      <c r="A346" s="59">
        <v>90</v>
      </c>
      <c r="B346" s="60" t="s">
        <v>706</v>
      </c>
      <c r="C346" s="9"/>
      <c r="D346" s="9" t="s">
        <v>86</v>
      </c>
      <c r="E346" s="59" t="s">
        <v>12</v>
      </c>
      <c r="F346" s="65"/>
      <c r="G346" s="65"/>
      <c r="H346" s="65"/>
      <c r="I346" s="65"/>
      <c r="J346" s="65"/>
      <c r="K346" s="65"/>
      <c r="L346" s="65"/>
      <c r="M346" s="65"/>
      <c r="N346" s="65"/>
      <c r="O346" s="87"/>
      <c r="P346" s="87"/>
      <c r="Q346" s="87"/>
      <c r="R346" s="87"/>
      <c r="S346" s="87"/>
      <c r="T346" s="87"/>
      <c r="U346" s="87"/>
      <c r="V346" s="87"/>
      <c r="W346" s="87"/>
    </row>
    <row r="347" spans="1:23" ht="13.2" x14ac:dyDescent="0.25">
      <c r="A347" s="59">
        <v>91</v>
      </c>
      <c r="B347" s="60" t="s">
        <v>707</v>
      </c>
      <c r="C347" s="9"/>
      <c r="D347" s="9" t="s">
        <v>86</v>
      </c>
      <c r="E347" s="59" t="s">
        <v>12</v>
      </c>
      <c r="F347" s="59"/>
      <c r="G347" s="65"/>
      <c r="H347" s="65"/>
      <c r="I347" s="65"/>
      <c r="J347" s="65"/>
      <c r="K347" s="65"/>
      <c r="L347" s="65"/>
      <c r="M347" s="65"/>
      <c r="N347" s="65"/>
      <c r="O347" s="87"/>
      <c r="P347" s="87"/>
      <c r="Q347" s="87"/>
      <c r="R347" s="87"/>
      <c r="S347" s="87"/>
      <c r="T347" s="87"/>
      <c r="U347" s="87"/>
      <c r="V347" s="87"/>
      <c r="W347" s="87"/>
    </row>
    <row r="348" spans="1:23" ht="13.2" x14ac:dyDescent="0.25">
      <c r="A348" s="59" t="s">
        <v>708</v>
      </c>
      <c r="B348" s="60" t="s">
        <v>709</v>
      </c>
      <c r="C348" s="9"/>
      <c r="D348" s="9" t="s">
        <v>86</v>
      </c>
      <c r="E348" s="59" t="s">
        <v>12</v>
      </c>
      <c r="F348" s="59"/>
      <c r="G348" s="65"/>
      <c r="H348" s="65"/>
      <c r="I348" s="65"/>
      <c r="J348" s="65"/>
      <c r="K348" s="65"/>
      <c r="L348" s="65"/>
      <c r="M348" s="65"/>
      <c r="N348" s="65"/>
      <c r="O348" s="87"/>
      <c r="P348" s="87"/>
      <c r="Q348" s="87"/>
      <c r="R348" s="87"/>
      <c r="S348" s="87"/>
      <c r="T348" s="87"/>
      <c r="U348" s="87"/>
      <c r="V348" s="87"/>
      <c r="W348" s="87"/>
    </row>
    <row r="349" spans="1:23" ht="13.2" x14ac:dyDescent="0.25">
      <c r="A349" s="59">
        <v>92</v>
      </c>
      <c r="B349" s="60" t="s">
        <v>710</v>
      </c>
      <c r="C349" s="9"/>
      <c r="D349" s="9" t="s">
        <v>109</v>
      </c>
      <c r="E349" s="59" t="s">
        <v>12</v>
      </c>
      <c r="F349" s="65"/>
      <c r="G349" s="65"/>
      <c r="H349" s="59"/>
      <c r="I349" s="59"/>
      <c r="J349" s="59"/>
      <c r="K349" s="59"/>
      <c r="L349" s="59"/>
      <c r="M349" s="65"/>
      <c r="N349" s="65"/>
      <c r="O349" s="87"/>
      <c r="P349" s="87"/>
      <c r="Q349" s="87"/>
      <c r="R349" s="87"/>
      <c r="S349" s="87"/>
      <c r="T349" s="87"/>
      <c r="U349" s="87"/>
      <c r="V349" s="87"/>
      <c r="W349" s="87"/>
    </row>
    <row r="350" spans="1:23" ht="13.2" x14ac:dyDescent="0.25">
      <c r="A350" s="59">
        <v>93</v>
      </c>
      <c r="B350" s="60" t="s">
        <v>711</v>
      </c>
      <c r="C350" s="9"/>
      <c r="D350" s="9" t="s">
        <v>110</v>
      </c>
      <c r="E350" s="59" t="s">
        <v>12</v>
      </c>
      <c r="F350" s="59"/>
      <c r="G350" s="65"/>
      <c r="H350" s="65"/>
      <c r="I350" s="65"/>
      <c r="J350" s="65"/>
      <c r="K350" s="65"/>
      <c r="L350" s="65"/>
      <c r="M350" s="65"/>
      <c r="N350" s="65"/>
      <c r="O350" s="87"/>
      <c r="P350" s="87"/>
      <c r="Q350" s="87"/>
      <c r="R350" s="87"/>
      <c r="S350" s="87"/>
      <c r="T350" s="87"/>
      <c r="U350" s="87"/>
      <c r="V350" s="87"/>
      <c r="W350" s="87"/>
    </row>
    <row r="351" spans="1:23" ht="13.2" x14ac:dyDescent="0.25">
      <c r="A351" s="59">
        <v>94</v>
      </c>
      <c r="B351" s="60" t="s">
        <v>712</v>
      </c>
      <c r="C351" s="9"/>
      <c r="D351" s="9" t="s">
        <v>110</v>
      </c>
      <c r="E351" s="59" t="s">
        <v>12</v>
      </c>
      <c r="F351" s="65"/>
      <c r="G351" s="65"/>
      <c r="H351" s="65"/>
      <c r="I351" s="65"/>
      <c r="J351" s="65"/>
      <c r="K351" s="65"/>
      <c r="L351" s="65"/>
      <c r="M351" s="65"/>
      <c r="N351" s="65"/>
      <c r="O351" s="87"/>
      <c r="P351" s="87"/>
      <c r="Q351" s="87"/>
      <c r="R351" s="87"/>
      <c r="S351" s="87"/>
      <c r="T351" s="87"/>
      <c r="U351" s="87"/>
      <c r="V351" s="87"/>
      <c r="W351" s="87"/>
    </row>
    <row r="352" spans="1:23" ht="13.2" x14ac:dyDescent="0.25">
      <c r="A352" s="59">
        <v>95</v>
      </c>
      <c r="B352" s="60" t="s">
        <v>713</v>
      </c>
      <c r="C352" s="9"/>
      <c r="D352" s="9" t="s">
        <v>110</v>
      </c>
      <c r="E352" s="59" t="s">
        <v>12</v>
      </c>
      <c r="F352" s="65"/>
      <c r="G352" s="65"/>
      <c r="H352" s="65"/>
      <c r="I352" s="65"/>
      <c r="J352" s="65"/>
      <c r="K352" s="65"/>
      <c r="L352" s="65"/>
      <c r="M352" s="65"/>
      <c r="N352" s="65"/>
      <c r="O352" s="87"/>
      <c r="P352" s="87"/>
      <c r="Q352" s="87"/>
      <c r="R352" s="87"/>
      <c r="S352" s="87"/>
      <c r="T352" s="87"/>
      <c r="U352" s="87"/>
      <c r="V352" s="87"/>
      <c r="W352" s="87"/>
    </row>
    <row r="353" spans="1:23" ht="13.2" x14ac:dyDescent="0.25">
      <c r="A353" s="59">
        <v>96</v>
      </c>
      <c r="B353" s="60" t="s">
        <v>714</v>
      </c>
      <c r="C353" s="9"/>
      <c r="D353" s="9" t="s">
        <v>110</v>
      </c>
      <c r="E353" s="59" t="s">
        <v>12</v>
      </c>
      <c r="F353" s="65"/>
      <c r="G353" s="65"/>
      <c r="H353" s="59"/>
      <c r="I353" s="59"/>
      <c r="J353" s="59"/>
      <c r="K353" s="59"/>
      <c r="L353" s="59"/>
      <c r="M353" s="65"/>
      <c r="N353" s="65"/>
      <c r="O353" s="87"/>
      <c r="P353" s="87"/>
      <c r="Q353" s="87"/>
      <c r="R353" s="87"/>
      <c r="S353" s="87"/>
      <c r="T353" s="87"/>
      <c r="U353" s="87"/>
      <c r="V353" s="87"/>
      <c r="W353" s="87"/>
    </row>
    <row r="354" spans="1:23" ht="13.2" x14ac:dyDescent="0.25">
      <c r="A354" s="59">
        <v>97</v>
      </c>
      <c r="B354" s="60" t="s">
        <v>715</v>
      </c>
      <c r="C354" s="9"/>
      <c r="D354" s="9" t="s">
        <v>110</v>
      </c>
      <c r="E354" s="59" t="s">
        <v>12</v>
      </c>
      <c r="F354" s="65"/>
      <c r="G354" s="65"/>
      <c r="H354" s="65"/>
      <c r="I354" s="65"/>
      <c r="J354" s="65"/>
      <c r="K354" s="65"/>
      <c r="L354" s="65"/>
      <c r="M354" s="65"/>
      <c r="N354" s="65"/>
      <c r="O354" s="87"/>
      <c r="P354" s="87"/>
      <c r="Q354" s="87"/>
      <c r="R354" s="87"/>
      <c r="S354" s="87"/>
      <c r="T354" s="87"/>
      <c r="U354" s="87"/>
      <c r="V354" s="87"/>
      <c r="W354" s="87"/>
    </row>
    <row r="355" spans="1:23" ht="13.2" x14ac:dyDescent="0.25">
      <c r="A355" s="59">
        <v>98</v>
      </c>
      <c r="B355" s="60" t="s">
        <v>716</v>
      </c>
      <c r="C355" s="9"/>
      <c r="D355" s="9" t="s">
        <v>110</v>
      </c>
      <c r="E355" s="59" t="s">
        <v>12</v>
      </c>
      <c r="F355" s="59"/>
      <c r="G355" s="65"/>
      <c r="H355" s="65"/>
      <c r="I355" s="65"/>
      <c r="J355" s="65"/>
      <c r="K355" s="65"/>
      <c r="L355" s="65"/>
      <c r="M355" s="65"/>
      <c r="N355" s="65"/>
      <c r="O355" s="87"/>
      <c r="P355" s="87"/>
      <c r="Q355" s="87"/>
      <c r="R355" s="87"/>
      <c r="S355" s="87"/>
      <c r="T355" s="87"/>
      <c r="U355" s="87"/>
      <c r="V355" s="87"/>
      <c r="W355" s="87"/>
    </row>
    <row r="356" spans="1:23" ht="13.2" x14ac:dyDescent="0.25">
      <c r="A356" s="59">
        <v>99</v>
      </c>
      <c r="B356" s="60" t="s">
        <v>717</v>
      </c>
      <c r="C356" s="9"/>
      <c r="D356" s="9" t="s">
        <v>110</v>
      </c>
      <c r="E356" s="59" t="s">
        <v>12</v>
      </c>
      <c r="F356" s="59"/>
      <c r="G356" s="65"/>
      <c r="H356" s="65"/>
      <c r="I356" s="65"/>
      <c r="J356" s="65"/>
      <c r="K356" s="65"/>
      <c r="L356" s="65"/>
      <c r="M356" s="65"/>
      <c r="N356" s="65"/>
      <c r="O356" s="87"/>
      <c r="P356" s="87"/>
      <c r="Q356" s="87"/>
      <c r="R356" s="87"/>
      <c r="S356" s="87"/>
      <c r="T356" s="87"/>
      <c r="U356" s="87"/>
      <c r="V356" s="87"/>
      <c r="W356" s="87"/>
    </row>
    <row r="357" spans="1:23" ht="13.2" x14ac:dyDescent="0.25">
      <c r="A357" s="59">
        <v>100</v>
      </c>
      <c r="B357" s="60" t="s">
        <v>718</v>
      </c>
      <c r="C357" s="9"/>
      <c r="D357" s="9" t="s">
        <v>110</v>
      </c>
      <c r="E357" s="59" t="s">
        <v>12</v>
      </c>
      <c r="F357" s="65"/>
      <c r="G357" s="65"/>
      <c r="H357" s="65"/>
      <c r="I357" s="65"/>
      <c r="J357" s="65"/>
      <c r="K357" s="65"/>
      <c r="L357" s="65"/>
      <c r="M357" s="65"/>
      <c r="N357" s="65"/>
      <c r="O357" s="87"/>
      <c r="P357" s="87"/>
      <c r="Q357" s="87"/>
      <c r="R357" s="87"/>
      <c r="S357" s="87"/>
      <c r="T357" s="87"/>
      <c r="U357" s="87"/>
      <c r="V357" s="87"/>
      <c r="W357" s="87"/>
    </row>
    <row r="358" spans="1:23" ht="13.2" x14ac:dyDescent="0.25">
      <c r="A358" s="59">
        <v>101</v>
      </c>
      <c r="B358" s="60" t="s">
        <v>719</v>
      </c>
      <c r="C358" s="9"/>
      <c r="D358" s="9" t="s">
        <v>110</v>
      </c>
      <c r="E358" s="59" t="s">
        <v>12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87"/>
      <c r="P358" s="87"/>
      <c r="Q358" s="87"/>
      <c r="R358" s="87"/>
      <c r="S358" s="87"/>
      <c r="T358" s="87"/>
      <c r="U358" s="87"/>
      <c r="V358" s="87"/>
      <c r="W358" s="87"/>
    </row>
    <row r="359" spans="1:23" ht="13.2" x14ac:dyDescent="0.25">
      <c r="A359" s="59">
        <v>102</v>
      </c>
      <c r="B359" s="60" t="s">
        <v>720</v>
      </c>
      <c r="C359" s="9"/>
      <c r="D359" s="9" t="s">
        <v>110</v>
      </c>
      <c r="E359" s="59" t="s">
        <v>12</v>
      </c>
      <c r="F359" s="65"/>
      <c r="G359" s="65"/>
      <c r="H359" s="65"/>
      <c r="I359" s="65"/>
      <c r="J359" s="65"/>
      <c r="K359" s="65"/>
      <c r="L359" s="65"/>
      <c r="M359" s="65"/>
      <c r="N359" s="65"/>
      <c r="O359" s="87"/>
      <c r="P359" s="87"/>
      <c r="Q359" s="87"/>
      <c r="R359" s="87"/>
      <c r="S359" s="87"/>
      <c r="T359" s="87"/>
      <c r="U359" s="87"/>
      <c r="V359" s="87"/>
      <c r="W359" s="87"/>
    </row>
    <row r="360" spans="1:23" ht="13.2" x14ac:dyDescent="0.25">
      <c r="A360" s="59">
        <v>103</v>
      </c>
      <c r="B360" s="60" t="s">
        <v>721</v>
      </c>
      <c r="C360" s="9"/>
      <c r="D360" s="9" t="s">
        <v>110</v>
      </c>
      <c r="E360" s="59" t="s">
        <v>12</v>
      </c>
      <c r="F360" s="65"/>
      <c r="G360" s="65"/>
      <c r="H360" s="65"/>
      <c r="I360" s="65"/>
      <c r="J360" s="65"/>
      <c r="K360" s="65"/>
      <c r="L360" s="65"/>
      <c r="M360" s="65"/>
      <c r="N360" s="65"/>
      <c r="O360" s="87"/>
      <c r="P360" s="87"/>
      <c r="Q360" s="87"/>
      <c r="R360" s="87"/>
      <c r="S360" s="87"/>
      <c r="T360" s="87"/>
      <c r="U360" s="87"/>
      <c r="V360" s="87"/>
      <c r="W360" s="87"/>
    </row>
    <row r="361" spans="1:23" ht="13.2" x14ac:dyDescent="0.25">
      <c r="A361" s="59">
        <v>104</v>
      </c>
      <c r="B361" s="60" t="s">
        <v>722</v>
      </c>
      <c r="C361" s="9"/>
      <c r="D361" s="9" t="s">
        <v>110</v>
      </c>
      <c r="E361" s="59" t="s">
        <v>12</v>
      </c>
      <c r="F361" s="65"/>
      <c r="G361" s="65"/>
      <c r="H361" s="59"/>
      <c r="I361" s="59"/>
      <c r="J361" s="59"/>
      <c r="K361" s="59"/>
      <c r="L361" s="59"/>
      <c r="M361" s="65"/>
      <c r="N361" s="65"/>
      <c r="O361" s="87"/>
      <c r="P361" s="87"/>
      <c r="Q361" s="87"/>
      <c r="R361" s="87"/>
      <c r="S361" s="87"/>
      <c r="T361" s="87"/>
      <c r="U361" s="87"/>
      <c r="V361" s="87"/>
      <c r="W361" s="87"/>
    </row>
    <row r="362" spans="1:23" ht="13.2" x14ac:dyDescent="0.25">
      <c r="A362" s="59">
        <v>105</v>
      </c>
      <c r="B362" s="60" t="s">
        <v>723</v>
      </c>
      <c r="C362" s="9"/>
      <c r="D362" s="9" t="s">
        <v>110</v>
      </c>
      <c r="E362" s="59" t="s">
        <v>12</v>
      </c>
      <c r="F362" s="65"/>
      <c r="G362" s="65"/>
      <c r="H362" s="59"/>
      <c r="I362" s="59"/>
      <c r="J362" s="59"/>
      <c r="K362" s="59"/>
      <c r="L362" s="59"/>
      <c r="M362" s="65"/>
      <c r="N362" s="65"/>
      <c r="O362" s="87"/>
      <c r="P362" s="87"/>
      <c r="Q362" s="87"/>
      <c r="R362" s="87"/>
      <c r="S362" s="87"/>
      <c r="T362" s="87"/>
      <c r="U362" s="87"/>
      <c r="V362" s="87"/>
      <c r="W362" s="87"/>
    </row>
    <row r="363" spans="1:23" ht="13.2" x14ac:dyDescent="0.25">
      <c r="A363" s="59">
        <v>106</v>
      </c>
      <c r="B363" s="60" t="s">
        <v>724</v>
      </c>
      <c r="C363" s="9"/>
      <c r="D363" s="9" t="s">
        <v>110</v>
      </c>
      <c r="E363" s="59" t="s">
        <v>12</v>
      </c>
      <c r="F363" s="59"/>
      <c r="G363" s="65"/>
      <c r="H363" s="65"/>
      <c r="I363" s="65"/>
      <c r="J363" s="65"/>
      <c r="K363" s="65"/>
      <c r="L363" s="65"/>
      <c r="M363" s="65"/>
      <c r="N363" s="65"/>
      <c r="O363" s="87"/>
      <c r="P363" s="87"/>
      <c r="Q363" s="87"/>
      <c r="R363" s="87"/>
      <c r="S363" s="87"/>
      <c r="T363" s="87"/>
      <c r="U363" s="87"/>
      <c r="V363" s="87"/>
      <c r="W363" s="87"/>
    </row>
    <row r="364" spans="1:23" ht="13.2" x14ac:dyDescent="0.25">
      <c r="A364" s="59">
        <v>107</v>
      </c>
      <c r="B364" s="60" t="s">
        <v>725</v>
      </c>
      <c r="C364" s="9"/>
      <c r="D364" s="9" t="s">
        <v>110</v>
      </c>
      <c r="E364" s="59" t="s">
        <v>12</v>
      </c>
      <c r="F364" s="65"/>
      <c r="G364" s="65"/>
      <c r="H364" s="59"/>
      <c r="I364" s="59"/>
      <c r="J364" s="59"/>
      <c r="K364" s="59"/>
      <c r="L364" s="59"/>
      <c r="M364" s="59"/>
      <c r="N364" s="65"/>
      <c r="O364" s="87"/>
      <c r="P364" s="87"/>
      <c r="Q364" s="87"/>
      <c r="R364" s="87"/>
      <c r="S364" s="87"/>
      <c r="T364" s="87"/>
      <c r="U364" s="87"/>
      <c r="V364" s="87"/>
      <c r="W364" s="87"/>
    </row>
    <row r="365" spans="1:23" ht="13.2" x14ac:dyDescent="0.25">
      <c r="A365" s="59">
        <v>108</v>
      </c>
      <c r="B365" s="60" t="s">
        <v>726</v>
      </c>
      <c r="C365" s="9"/>
      <c r="D365" s="9" t="s">
        <v>110</v>
      </c>
      <c r="E365" s="59" t="s">
        <v>12</v>
      </c>
      <c r="F365" s="65"/>
      <c r="G365" s="65"/>
      <c r="H365" s="65"/>
      <c r="I365" s="123"/>
      <c r="J365" s="123"/>
      <c r="K365" s="123"/>
      <c r="L365" s="123"/>
      <c r="M365" s="65"/>
      <c r="N365" s="65"/>
      <c r="O365" s="87"/>
      <c r="P365" s="87"/>
      <c r="Q365" s="87"/>
      <c r="R365" s="87"/>
      <c r="S365" s="87"/>
      <c r="T365" s="87"/>
      <c r="U365" s="87"/>
      <c r="V365" s="87"/>
      <c r="W365" s="87"/>
    </row>
    <row r="366" spans="1:23" ht="13.2" x14ac:dyDescent="0.25">
      <c r="A366" s="59">
        <v>109</v>
      </c>
      <c r="B366" s="60" t="s">
        <v>727</v>
      </c>
      <c r="C366" s="9"/>
      <c r="D366" s="9" t="s">
        <v>110</v>
      </c>
      <c r="E366" s="59" t="s">
        <v>12</v>
      </c>
      <c r="F366" s="65"/>
      <c r="G366" s="65"/>
      <c r="H366" s="65"/>
      <c r="I366" s="59"/>
      <c r="J366" s="59"/>
      <c r="K366" s="65"/>
      <c r="L366" s="65"/>
      <c r="M366" s="65"/>
      <c r="N366" s="65"/>
      <c r="O366" s="87"/>
      <c r="P366" s="87"/>
      <c r="Q366" s="87"/>
      <c r="R366" s="87"/>
      <c r="S366" s="87"/>
      <c r="T366" s="87"/>
      <c r="U366" s="87"/>
      <c r="V366" s="87"/>
      <c r="W366" s="87"/>
    </row>
    <row r="367" spans="1:23" ht="13.2" x14ac:dyDescent="0.25">
      <c r="A367" s="59">
        <v>110</v>
      </c>
      <c r="B367" s="60" t="s">
        <v>728</v>
      </c>
      <c r="C367" s="9"/>
      <c r="D367" s="9" t="s">
        <v>110</v>
      </c>
      <c r="E367" s="59" t="s">
        <v>12</v>
      </c>
      <c r="F367" s="65"/>
      <c r="G367" s="65"/>
      <c r="H367" s="65"/>
      <c r="I367" s="65"/>
      <c r="J367" s="65"/>
      <c r="K367" s="65"/>
      <c r="L367" s="65"/>
      <c r="M367" s="65"/>
      <c r="N367" s="65"/>
      <c r="O367" s="87"/>
      <c r="P367" s="87"/>
      <c r="Q367" s="87"/>
      <c r="R367" s="87"/>
      <c r="S367" s="87"/>
      <c r="T367" s="87"/>
      <c r="U367" s="87"/>
      <c r="V367" s="87"/>
      <c r="W367" s="87"/>
    </row>
    <row r="368" spans="1:23" ht="13.2" x14ac:dyDescent="0.25">
      <c r="A368" s="59">
        <v>111</v>
      </c>
      <c r="B368" s="60" t="s">
        <v>729</v>
      </c>
      <c r="C368" s="9"/>
      <c r="D368" s="9" t="s">
        <v>110</v>
      </c>
      <c r="E368" s="59" t="s">
        <v>12</v>
      </c>
      <c r="F368" s="59"/>
      <c r="G368" s="65"/>
      <c r="H368" s="65"/>
      <c r="I368" s="65"/>
      <c r="J368" s="65"/>
      <c r="K368" s="65"/>
      <c r="L368" s="65"/>
      <c r="M368" s="65"/>
      <c r="N368" s="65"/>
      <c r="O368" s="87"/>
      <c r="P368" s="87"/>
      <c r="Q368" s="87"/>
      <c r="R368" s="87"/>
      <c r="S368" s="87"/>
      <c r="T368" s="87"/>
      <c r="U368" s="87"/>
      <c r="V368" s="87"/>
      <c r="W368" s="87"/>
    </row>
    <row r="369" spans="1:23" ht="13.2" x14ac:dyDescent="0.25">
      <c r="A369" s="59">
        <v>112</v>
      </c>
      <c r="B369" s="60" t="s">
        <v>730</v>
      </c>
      <c r="C369" s="9"/>
      <c r="D369" s="9" t="s">
        <v>110</v>
      </c>
      <c r="E369" s="59" t="s">
        <v>12</v>
      </c>
      <c r="F369" s="59"/>
      <c r="G369" s="65"/>
      <c r="H369" s="65"/>
      <c r="I369" s="65"/>
      <c r="J369" s="65"/>
      <c r="K369" s="65"/>
      <c r="L369" s="65"/>
      <c r="M369" s="65"/>
      <c r="N369" s="65"/>
      <c r="O369" s="87"/>
      <c r="P369" s="87"/>
      <c r="Q369" s="87"/>
      <c r="R369" s="87"/>
      <c r="S369" s="87"/>
      <c r="T369" s="87"/>
      <c r="U369" s="87"/>
      <c r="V369" s="87"/>
      <c r="W369" s="87"/>
    </row>
    <row r="370" spans="1:23" ht="13.2" x14ac:dyDescent="0.25">
      <c r="A370" s="59">
        <v>113</v>
      </c>
      <c r="B370" s="60" t="s">
        <v>731</v>
      </c>
      <c r="C370" s="9"/>
      <c r="D370" s="9" t="s">
        <v>110</v>
      </c>
      <c r="E370" s="59" t="s">
        <v>12</v>
      </c>
      <c r="F370" s="65"/>
      <c r="G370" s="65"/>
      <c r="H370" s="65"/>
      <c r="I370" s="65"/>
      <c r="J370" s="65"/>
      <c r="K370" s="65"/>
      <c r="L370" s="65"/>
      <c r="M370" s="65"/>
      <c r="N370" s="65"/>
      <c r="O370" s="87"/>
      <c r="P370" s="87"/>
      <c r="Q370" s="87"/>
      <c r="R370" s="87"/>
      <c r="S370" s="87"/>
      <c r="T370" s="87"/>
      <c r="U370" s="87"/>
      <c r="V370" s="87"/>
      <c r="W370" s="87"/>
    </row>
    <row r="371" spans="1:23" ht="13.2" x14ac:dyDescent="0.25">
      <c r="A371" s="59">
        <v>114</v>
      </c>
      <c r="B371" s="60" t="s">
        <v>732</v>
      </c>
      <c r="C371" s="9"/>
      <c r="D371" s="9" t="s">
        <v>110</v>
      </c>
      <c r="E371" s="59" t="s">
        <v>12</v>
      </c>
      <c r="F371" s="59"/>
      <c r="G371" s="65"/>
      <c r="H371" s="65"/>
      <c r="I371" s="65"/>
      <c r="J371" s="65"/>
      <c r="K371" s="65"/>
      <c r="L371" s="65"/>
      <c r="M371" s="65"/>
      <c r="N371" s="65"/>
      <c r="O371" s="87"/>
      <c r="P371" s="87"/>
      <c r="Q371" s="87"/>
      <c r="R371" s="87"/>
      <c r="S371" s="87"/>
      <c r="T371" s="87"/>
      <c r="U371" s="87"/>
      <c r="V371" s="87"/>
      <c r="W371" s="87"/>
    </row>
    <row r="372" spans="1:23" ht="13.2" x14ac:dyDescent="0.25">
      <c r="A372" s="59">
        <v>115</v>
      </c>
      <c r="B372" s="60" t="s">
        <v>733</v>
      </c>
      <c r="C372" s="9"/>
      <c r="D372" s="9" t="s">
        <v>110</v>
      </c>
      <c r="E372" s="59" t="s">
        <v>12</v>
      </c>
      <c r="F372" s="65"/>
      <c r="G372" s="65"/>
      <c r="H372" s="65"/>
      <c r="I372" s="65"/>
      <c r="J372" s="65"/>
      <c r="K372" s="65"/>
      <c r="L372" s="65"/>
      <c r="M372" s="65"/>
      <c r="N372" s="65"/>
      <c r="O372" s="87"/>
      <c r="P372" s="87"/>
      <c r="Q372" s="87"/>
      <c r="R372" s="87"/>
      <c r="S372" s="87"/>
      <c r="T372" s="87"/>
      <c r="U372" s="87"/>
      <c r="V372" s="87"/>
      <c r="W372" s="87"/>
    </row>
    <row r="373" spans="1:23" ht="13.2" x14ac:dyDescent="0.25">
      <c r="A373" s="59">
        <v>116</v>
      </c>
      <c r="B373" s="60" t="s">
        <v>734</v>
      </c>
      <c r="C373" s="9"/>
      <c r="D373" s="9" t="s">
        <v>110</v>
      </c>
      <c r="E373" s="59" t="s">
        <v>12</v>
      </c>
      <c r="F373" s="65"/>
      <c r="G373" s="65"/>
      <c r="H373" s="59"/>
      <c r="I373" s="59"/>
      <c r="J373" s="59"/>
      <c r="K373" s="59"/>
      <c r="L373" s="59"/>
      <c r="M373" s="65"/>
      <c r="N373" s="65"/>
      <c r="O373" s="87"/>
      <c r="P373" s="87"/>
      <c r="Q373" s="87"/>
      <c r="R373" s="87"/>
      <c r="S373" s="87"/>
      <c r="T373" s="87"/>
      <c r="U373" s="87"/>
      <c r="V373" s="87"/>
      <c r="W373" s="87"/>
    </row>
    <row r="374" spans="1:23" ht="13.2" x14ac:dyDescent="0.25">
      <c r="A374" s="59">
        <v>117</v>
      </c>
      <c r="B374" s="60" t="s">
        <v>735</v>
      </c>
      <c r="C374" s="9"/>
      <c r="D374" s="9" t="s">
        <v>101</v>
      </c>
      <c r="E374" s="59" t="s">
        <v>12</v>
      </c>
      <c r="F374" s="65"/>
      <c r="G374" s="65"/>
      <c r="H374" s="65"/>
      <c r="I374" s="65"/>
      <c r="J374" s="65"/>
      <c r="K374" s="65"/>
      <c r="L374" s="65"/>
      <c r="M374" s="65"/>
      <c r="N374" s="65"/>
      <c r="O374" s="87"/>
      <c r="P374" s="87"/>
      <c r="Q374" s="87"/>
      <c r="R374" s="87"/>
      <c r="S374" s="87"/>
      <c r="T374" s="87"/>
      <c r="U374" s="87"/>
      <c r="V374" s="87"/>
      <c r="W374" s="87"/>
    </row>
    <row r="375" spans="1:23" ht="13.2" x14ac:dyDescent="0.25">
      <c r="A375" s="59">
        <v>118</v>
      </c>
      <c r="B375" s="60" t="s">
        <v>736</v>
      </c>
      <c r="C375" s="9"/>
      <c r="D375" s="9" t="s">
        <v>101</v>
      </c>
      <c r="E375" s="59" t="s">
        <v>12</v>
      </c>
      <c r="F375" s="65"/>
      <c r="G375" s="65"/>
      <c r="H375" s="65"/>
      <c r="I375" s="65"/>
      <c r="J375" s="65"/>
      <c r="K375" s="65"/>
      <c r="L375" s="65"/>
      <c r="M375" s="65"/>
      <c r="N375" s="65"/>
      <c r="O375" s="87"/>
      <c r="P375" s="87"/>
      <c r="Q375" s="87"/>
      <c r="R375" s="87"/>
      <c r="S375" s="87"/>
      <c r="T375" s="87"/>
      <c r="U375" s="87"/>
      <c r="V375" s="87"/>
      <c r="W375" s="87"/>
    </row>
    <row r="376" spans="1:23" ht="13.2" x14ac:dyDescent="0.25">
      <c r="A376" s="59">
        <v>119</v>
      </c>
      <c r="B376" s="60" t="s">
        <v>737</v>
      </c>
      <c r="C376" s="9"/>
      <c r="D376" s="9" t="s">
        <v>103</v>
      </c>
      <c r="E376" s="59" t="s">
        <v>12</v>
      </c>
      <c r="F376" s="59"/>
      <c r="G376" s="65"/>
      <c r="H376" s="65"/>
      <c r="I376" s="65"/>
      <c r="J376" s="65"/>
      <c r="K376" s="65"/>
      <c r="L376" s="65"/>
      <c r="M376" s="65"/>
      <c r="N376" s="65"/>
      <c r="O376" s="87"/>
      <c r="P376" s="87"/>
      <c r="Q376" s="87"/>
      <c r="R376" s="87"/>
      <c r="S376" s="87"/>
      <c r="T376" s="87"/>
      <c r="U376" s="87"/>
      <c r="V376" s="87"/>
      <c r="W376" s="87"/>
    </row>
    <row r="377" spans="1:23" ht="13.2" x14ac:dyDescent="0.25">
      <c r="A377" s="59">
        <v>120</v>
      </c>
      <c r="B377" s="60" t="s">
        <v>38</v>
      </c>
      <c r="C377" s="9"/>
      <c r="D377" s="9" t="s">
        <v>38</v>
      </c>
      <c r="E377" s="59" t="s">
        <v>12</v>
      </c>
      <c r="F377" s="65"/>
      <c r="G377" s="65"/>
      <c r="H377" s="65"/>
      <c r="I377" s="59"/>
      <c r="J377" s="59"/>
      <c r="K377" s="59"/>
      <c r="L377" s="65"/>
      <c r="M377" s="65"/>
      <c r="N377" s="65"/>
      <c r="O377" s="87"/>
      <c r="P377" s="87"/>
      <c r="Q377" s="87"/>
      <c r="R377" s="87"/>
      <c r="S377" s="87"/>
      <c r="T377" s="87"/>
      <c r="U377" s="87"/>
      <c r="V377" s="87"/>
      <c r="W377" s="87"/>
    </row>
    <row r="378" spans="1:23" ht="13.2" x14ac:dyDescent="0.25">
      <c r="A378" s="61">
        <v>121</v>
      </c>
      <c r="B378" s="60" t="s">
        <v>738</v>
      </c>
      <c r="C378" s="9"/>
      <c r="D378" s="9" t="s">
        <v>35</v>
      </c>
      <c r="E378" s="59" t="s">
        <v>12</v>
      </c>
      <c r="F378" s="61"/>
      <c r="G378" s="64"/>
      <c r="H378" s="64"/>
      <c r="I378" s="64"/>
      <c r="J378" s="64"/>
      <c r="K378" s="64"/>
      <c r="L378" s="64"/>
      <c r="M378" s="64"/>
      <c r="N378" s="64"/>
      <c r="O378" s="87"/>
      <c r="P378" s="87"/>
      <c r="Q378" s="87"/>
      <c r="R378" s="87"/>
      <c r="S378" s="87"/>
      <c r="T378" s="87"/>
      <c r="U378" s="87"/>
      <c r="V378" s="87"/>
      <c r="W378" s="87"/>
    </row>
    <row r="379" spans="1:23" ht="13.2" x14ac:dyDescent="0.25">
      <c r="A379" s="59">
        <v>122</v>
      </c>
      <c r="B379" s="60" t="s">
        <v>739</v>
      </c>
      <c r="C379" s="9"/>
      <c r="D379" s="9" t="s">
        <v>67</v>
      </c>
      <c r="E379" s="59" t="s">
        <v>12</v>
      </c>
      <c r="F379" s="65"/>
      <c r="G379" s="65"/>
      <c r="H379" s="65"/>
      <c r="I379" s="65"/>
      <c r="J379" s="65"/>
      <c r="K379" s="65"/>
      <c r="L379" s="65"/>
      <c r="M379" s="65"/>
      <c r="N379" s="65"/>
      <c r="O379" s="87"/>
      <c r="P379" s="87"/>
      <c r="Q379" s="87"/>
      <c r="R379" s="87"/>
      <c r="S379" s="87"/>
      <c r="T379" s="87"/>
      <c r="U379" s="87"/>
      <c r="V379" s="87"/>
      <c r="W379" s="87"/>
    </row>
    <row r="380" spans="1:23" ht="13.2" x14ac:dyDescent="0.25">
      <c r="A380" s="59">
        <v>123</v>
      </c>
      <c r="B380" s="60" t="s">
        <v>740</v>
      </c>
      <c r="C380" s="9"/>
      <c r="D380" s="9" t="s">
        <v>67</v>
      </c>
      <c r="E380" s="59" t="s">
        <v>12</v>
      </c>
      <c r="F380" s="65"/>
      <c r="G380" s="65"/>
      <c r="H380" s="65"/>
      <c r="I380" s="65"/>
      <c r="J380" s="65"/>
      <c r="K380" s="65"/>
      <c r="L380" s="65"/>
      <c r="M380" s="65"/>
      <c r="N380" s="65"/>
      <c r="O380" s="87"/>
      <c r="P380" s="87"/>
      <c r="Q380" s="87"/>
      <c r="R380" s="87"/>
      <c r="S380" s="87"/>
      <c r="T380" s="87"/>
      <c r="U380" s="87"/>
      <c r="V380" s="87"/>
      <c r="W380" s="87"/>
    </row>
    <row r="381" spans="1:23" ht="13.2" x14ac:dyDescent="0.25">
      <c r="A381" s="59">
        <v>124</v>
      </c>
      <c r="B381" s="60" t="s">
        <v>741</v>
      </c>
      <c r="C381" s="9"/>
      <c r="D381" s="9" t="s">
        <v>67</v>
      </c>
      <c r="E381" s="59" t="s">
        <v>12</v>
      </c>
      <c r="F381" s="65"/>
      <c r="G381" s="65"/>
      <c r="H381" s="65"/>
      <c r="I381" s="65"/>
      <c r="J381" s="65"/>
      <c r="K381" s="65"/>
      <c r="L381" s="65"/>
      <c r="M381" s="65"/>
      <c r="N381" s="65"/>
      <c r="O381" s="87"/>
      <c r="P381" s="87"/>
      <c r="Q381" s="87"/>
      <c r="R381" s="87"/>
      <c r="S381" s="87"/>
      <c r="T381" s="87"/>
      <c r="U381" s="87"/>
      <c r="V381" s="87"/>
      <c r="W381" s="87"/>
    </row>
    <row r="382" spans="1:23" ht="13.2" x14ac:dyDescent="0.25">
      <c r="A382" s="59">
        <v>125</v>
      </c>
      <c r="B382" s="60" t="s">
        <v>742</v>
      </c>
      <c r="C382" s="9"/>
      <c r="D382" s="9" t="s">
        <v>51</v>
      </c>
      <c r="E382" s="59" t="s">
        <v>12</v>
      </c>
      <c r="F382" s="65"/>
      <c r="G382" s="65"/>
      <c r="H382" s="65"/>
      <c r="I382" s="65"/>
      <c r="J382" s="65"/>
      <c r="K382" s="65"/>
      <c r="L382" s="65"/>
      <c r="M382" s="65"/>
      <c r="N382" s="65"/>
      <c r="O382" s="87"/>
      <c r="P382" s="87"/>
      <c r="Q382" s="87"/>
      <c r="R382" s="87"/>
      <c r="S382" s="87"/>
      <c r="T382" s="87"/>
      <c r="U382" s="87"/>
      <c r="V382" s="87"/>
      <c r="W382" s="87"/>
    </row>
    <row r="383" spans="1:23" ht="13.2" x14ac:dyDescent="0.25">
      <c r="A383" s="59">
        <v>126</v>
      </c>
      <c r="B383" s="60" t="s">
        <v>743</v>
      </c>
      <c r="C383" s="9"/>
      <c r="D383" s="9" t="s">
        <v>51</v>
      </c>
      <c r="E383" s="59" t="s">
        <v>12</v>
      </c>
      <c r="F383" s="65"/>
      <c r="G383" s="65"/>
      <c r="H383" s="65"/>
      <c r="I383" s="65"/>
      <c r="J383" s="65"/>
      <c r="K383" s="65"/>
      <c r="L383" s="65"/>
      <c r="M383" s="65"/>
      <c r="N383" s="65"/>
      <c r="O383" s="87"/>
      <c r="P383" s="87"/>
      <c r="Q383" s="87"/>
      <c r="R383" s="87"/>
      <c r="S383" s="87"/>
      <c r="T383" s="87"/>
      <c r="U383" s="87"/>
      <c r="V383" s="87"/>
      <c r="W383" s="87"/>
    </row>
    <row r="384" spans="1:23" ht="13.2" x14ac:dyDescent="0.25">
      <c r="A384" s="61">
        <v>127</v>
      </c>
      <c r="B384" s="60" t="s">
        <v>744</v>
      </c>
      <c r="C384" s="9"/>
      <c r="D384" s="9" t="s">
        <v>51</v>
      </c>
      <c r="E384" s="59" t="s">
        <v>12</v>
      </c>
      <c r="F384" s="64"/>
      <c r="G384" s="64"/>
      <c r="H384" s="64"/>
      <c r="I384" s="64"/>
      <c r="J384" s="64"/>
      <c r="K384" s="64"/>
      <c r="L384" s="64"/>
      <c r="M384" s="64"/>
      <c r="N384" s="64"/>
      <c r="O384" s="87"/>
      <c r="P384" s="87"/>
      <c r="Q384" s="87"/>
      <c r="R384" s="87"/>
      <c r="S384" s="87"/>
      <c r="T384" s="87"/>
      <c r="U384" s="87"/>
      <c r="V384" s="87"/>
      <c r="W384" s="87"/>
    </row>
    <row r="385" spans="1:23" ht="13.2" x14ac:dyDescent="0.25">
      <c r="A385" s="59">
        <v>128</v>
      </c>
      <c r="B385" s="60" t="s">
        <v>745</v>
      </c>
      <c r="C385" s="9"/>
      <c r="D385" s="9" t="s">
        <v>48</v>
      </c>
      <c r="E385" s="59" t="s">
        <v>12</v>
      </c>
      <c r="F385" s="59"/>
      <c r="G385" s="65"/>
      <c r="H385" s="65"/>
      <c r="I385" s="65"/>
      <c r="J385" s="65"/>
      <c r="K385" s="65"/>
      <c r="L385" s="65"/>
      <c r="M385" s="65"/>
      <c r="N385" s="65"/>
      <c r="O385" s="87"/>
      <c r="P385" s="87"/>
      <c r="Q385" s="87"/>
      <c r="R385" s="87"/>
      <c r="S385" s="87"/>
      <c r="T385" s="87"/>
      <c r="U385" s="87"/>
      <c r="V385" s="87"/>
      <c r="W385" s="87"/>
    </row>
    <row r="386" spans="1:23" ht="13.2" x14ac:dyDescent="0.25">
      <c r="A386" s="59">
        <v>129</v>
      </c>
      <c r="B386" s="60" t="s">
        <v>746</v>
      </c>
      <c r="C386" s="9"/>
      <c r="D386" s="9" t="s">
        <v>48</v>
      </c>
      <c r="E386" s="59" t="s">
        <v>12</v>
      </c>
      <c r="F386" s="59"/>
      <c r="G386" s="65"/>
      <c r="H386" s="65"/>
      <c r="I386" s="65"/>
      <c r="J386" s="65"/>
      <c r="K386" s="65"/>
      <c r="L386" s="65"/>
      <c r="M386" s="65"/>
      <c r="N386" s="65"/>
      <c r="O386" s="87"/>
      <c r="P386" s="87"/>
      <c r="Q386" s="87"/>
      <c r="R386" s="87"/>
      <c r="S386" s="87"/>
      <c r="T386" s="87"/>
      <c r="U386" s="87"/>
      <c r="V386" s="87"/>
      <c r="W386" s="87"/>
    </row>
    <row r="387" spans="1:23" ht="13.2" x14ac:dyDescent="0.25">
      <c r="A387" s="59">
        <v>130</v>
      </c>
      <c r="B387" s="60" t="s">
        <v>747</v>
      </c>
      <c r="C387" s="9"/>
      <c r="D387" s="9" t="s">
        <v>27</v>
      </c>
      <c r="E387" s="59" t="s">
        <v>12</v>
      </c>
      <c r="F387" s="59"/>
      <c r="G387" s="65"/>
      <c r="H387" s="65"/>
      <c r="I387" s="65"/>
      <c r="J387" s="65"/>
      <c r="K387" s="65"/>
      <c r="L387" s="65"/>
      <c r="M387" s="65"/>
      <c r="N387" s="65"/>
      <c r="O387" s="87"/>
      <c r="P387" s="87"/>
      <c r="Q387" s="87"/>
      <c r="R387" s="87"/>
      <c r="S387" s="87"/>
      <c r="T387" s="87"/>
      <c r="U387" s="87"/>
      <c r="V387" s="87"/>
      <c r="W387" s="87"/>
    </row>
    <row r="388" spans="1:23" ht="13.2" x14ac:dyDescent="0.25">
      <c r="A388" s="59">
        <v>131</v>
      </c>
      <c r="B388" s="60" t="s">
        <v>748</v>
      </c>
      <c r="C388" s="9"/>
      <c r="D388" s="9" t="s">
        <v>27</v>
      </c>
      <c r="E388" s="59" t="s">
        <v>12</v>
      </c>
      <c r="F388" s="59"/>
      <c r="G388" s="65"/>
      <c r="H388" s="65"/>
      <c r="I388" s="65"/>
      <c r="J388" s="65"/>
      <c r="K388" s="65"/>
      <c r="L388" s="65"/>
      <c r="M388" s="65"/>
      <c r="N388" s="65"/>
      <c r="O388" s="87"/>
      <c r="P388" s="87"/>
      <c r="Q388" s="87"/>
      <c r="R388" s="87"/>
      <c r="S388" s="87"/>
      <c r="T388" s="87"/>
      <c r="U388" s="87"/>
      <c r="V388" s="87"/>
      <c r="W388" s="87"/>
    </row>
    <row r="389" spans="1:23" ht="13.2" x14ac:dyDescent="0.25">
      <c r="A389" s="59">
        <v>132</v>
      </c>
      <c r="B389" s="60" t="s">
        <v>749</v>
      </c>
      <c r="C389" s="9"/>
      <c r="D389" s="9" t="s">
        <v>27</v>
      </c>
      <c r="E389" s="59" t="s">
        <v>12</v>
      </c>
      <c r="F389" s="59"/>
      <c r="G389" s="65"/>
      <c r="H389" s="65"/>
      <c r="I389" s="65"/>
      <c r="J389" s="65"/>
      <c r="K389" s="65"/>
      <c r="L389" s="65"/>
      <c r="M389" s="65"/>
      <c r="N389" s="65"/>
      <c r="O389" s="87"/>
      <c r="P389" s="87"/>
      <c r="Q389" s="87"/>
      <c r="R389" s="87"/>
      <c r="S389" s="87"/>
      <c r="T389" s="87"/>
      <c r="U389" s="87"/>
      <c r="V389" s="87"/>
      <c r="W389" s="87"/>
    </row>
    <row r="390" spans="1:23" ht="13.2" x14ac:dyDescent="0.25">
      <c r="A390" s="59">
        <v>133</v>
      </c>
      <c r="B390" s="60" t="s">
        <v>750</v>
      </c>
      <c r="C390" s="9"/>
      <c r="D390" s="9" t="s">
        <v>27</v>
      </c>
      <c r="E390" s="59" t="s">
        <v>12</v>
      </c>
      <c r="F390" s="59"/>
      <c r="G390" s="65"/>
      <c r="H390" s="65"/>
      <c r="I390" s="65"/>
      <c r="J390" s="65"/>
      <c r="K390" s="65"/>
      <c r="L390" s="65"/>
      <c r="M390" s="65"/>
      <c r="N390" s="65"/>
      <c r="O390" s="87"/>
      <c r="P390" s="87"/>
      <c r="Q390" s="87"/>
      <c r="R390" s="87"/>
      <c r="S390" s="87"/>
      <c r="T390" s="87"/>
      <c r="U390" s="87"/>
      <c r="V390" s="87"/>
      <c r="W390" s="87"/>
    </row>
    <row r="391" spans="1:23" ht="13.2" x14ac:dyDescent="0.25">
      <c r="A391" s="138"/>
      <c r="B391" s="139"/>
      <c r="C391" s="55"/>
      <c r="D391" s="55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87"/>
      <c r="P391" s="87"/>
      <c r="Q391" s="87"/>
      <c r="R391" s="87"/>
      <c r="S391" s="87"/>
      <c r="T391" s="87"/>
      <c r="U391" s="87"/>
      <c r="V391" s="87"/>
      <c r="W391" s="87"/>
    </row>
    <row r="392" spans="1:23" ht="13.2" x14ac:dyDescent="0.25">
      <c r="A392" s="57" t="s">
        <v>0</v>
      </c>
      <c r="B392" s="58" t="s">
        <v>1</v>
      </c>
      <c r="C392" s="44" t="s">
        <v>2</v>
      </c>
      <c r="D392" s="44" t="s">
        <v>3</v>
      </c>
      <c r="E392" s="57" t="s">
        <v>195</v>
      </c>
      <c r="F392" s="57" t="s">
        <v>9</v>
      </c>
      <c r="G392" s="86" t="s">
        <v>40</v>
      </c>
      <c r="H392" s="86" t="s">
        <v>43</v>
      </c>
      <c r="I392" s="86" t="s">
        <v>47</v>
      </c>
      <c r="J392" s="86" t="s">
        <v>50</v>
      </c>
      <c r="K392" s="86" t="s">
        <v>53</v>
      </c>
      <c r="L392" s="86" t="s">
        <v>56</v>
      </c>
      <c r="M392" s="86" t="s">
        <v>60</v>
      </c>
      <c r="N392" s="86" t="s">
        <v>37</v>
      </c>
      <c r="O392" s="87"/>
      <c r="P392" s="87"/>
      <c r="Q392" s="87"/>
      <c r="R392" s="87"/>
      <c r="S392" s="87"/>
      <c r="T392" s="87"/>
      <c r="U392" s="87"/>
      <c r="V392" s="87"/>
      <c r="W392" s="87"/>
    </row>
    <row r="393" spans="1:23" ht="13.2" x14ac:dyDescent="0.25">
      <c r="A393" s="59">
        <v>90</v>
      </c>
      <c r="B393" s="60" t="s">
        <v>706</v>
      </c>
      <c r="C393" s="9"/>
      <c r="D393" s="9" t="s">
        <v>86</v>
      </c>
      <c r="E393" s="59" t="s">
        <v>4</v>
      </c>
      <c r="F393" s="65"/>
      <c r="G393" s="65"/>
      <c r="H393" s="65"/>
      <c r="I393" s="65"/>
      <c r="J393" s="65"/>
      <c r="K393" s="65"/>
      <c r="L393" s="65"/>
      <c r="M393" s="65"/>
      <c r="N393" s="65"/>
      <c r="O393" s="87"/>
      <c r="P393" s="87"/>
      <c r="Q393" s="87"/>
      <c r="R393" s="87"/>
      <c r="S393" s="87"/>
      <c r="T393" s="87"/>
      <c r="U393" s="87"/>
      <c r="V393" s="87"/>
      <c r="W393" s="87"/>
    </row>
    <row r="394" spans="1:23" ht="13.2" x14ac:dyDescent="0.25">
      <c r="A394" s="59">
        <v>91</v>
      </c>
      <c r="B394" s="60" t="s">
        <v>707</v>
      </c>
      <c r="C394" s="9"/>
      <c r="D394" s="9" t="s">
        <v>86</v>
      </c>
      <c r="E394" s="59" t="s">
        <v>4</v>
      </c>
      <c r="F394" s="59"/>
      <c r="G394" s="65"/>
      <c r="H394" s="65"/>
      <c r="I394" s="65"/>
      <c r="J394" s="65"/>
      <c r="K394" s="65"/>
      <c r="L394" s="65"/>
      <c r="M394" s="65"/>
      <c r="N394" s="65"/>
      <c r="O394" s="87"/>
      <c r="P394" s="87"/>
      <c r="Q394" s="87"/>
      <c r="R394" s="87"/>
      <c r="S394" s="87"/>
      <c r="T394" s="87"/>
      <c r="U394" s="87"/>
      <c r="V394" s="87"/>
      <c r="W394" s="87"/>
    </row>
    <row r="395" spans="1:23" ht="13.2" x14ac:dyDescent="0.25">
      <c r="A395" s="59" t="s">
        <v>708</v>
      </c>
      <c r="B395" s="60" t="s">
        <v>709</v>
      </c>
      <c r="C395" s="9"/>
      <c r="D395" s="9" t="s">
        <v>86</v>
      </c>
      <c r="E395" s="59" t="s">
        <v>4</v>
      </c>
      <c r="F395" s="59"/>
      <c r="G395" s="65"/>
      <c r="H395" s="65"/>
      <c r="I395" s="65"/>
      <c r="J395" s="65"/>
      <c r="K395" s="65"/>
      <c r="L395" s="65"/>
      <c r="M395" s="65"/>
      <c r="N395" s="65"/>
      <c r="O395" s="87"/>
      <c r="P395" s="87"/>
      <c r="Q395" s="87"/>
      <c r="R395" s="87"/>
      <c r="S395" s="87"/>
      <c r="T395" s="87"/>
      <c r="U395" s="87"/>
      <c r="V395" s="87"/>
      <c r="W395" s="87"/>
    </row>
    <row r="396" spans="1:23" ht="13.2" x14ac:dyDescent="0.25">
      <c r="A396" s="59">
        <v>92</v>
      </c>
      <c r="B396" s="60" t="s">
        <v>710</v>
      </c>
      <c r="C396" s="9"/>
      <c r="D396" s="9" t="s">
        <v>109</v>
      </c>
      <c r="E396" s="59" t="s">
        <v>4</v>
      </c>
      <c r="F396" s="65"/>
      <c r="G396" s="65"/>
      <c r="H396" s="59"/>
      <c r="I396" s="59"/>
      <c r="J396" s="59"/>
      <c r="K396" s="59"/>
      <c r="L396" s="59"/>
      <c r="M396" s="65"/>
      <c r="N396" s="65"/>
      <c r="O396" s="87"/>
      <c r="P396" s="87"/>
      <c r="Q396" s="87"/>
      <c r="R396" s="87"/>
      <c r="S396" s="87"/>
      <c r="T396" s="87"/>
      <c r="U396" s="87"/>
      <c r="V396" s="87"/>
      <c r="W396" s="87"/>
    </row>
    <row r="397" spans="1:23" ht="13.2" x14ac:dyDescent="0.25">
      <c r="A397" s="59">
        <v>93</v>
      </c>
      <c r="B397" s="60" t="s">
        <v>711</v>
      </c>
      <c r="C397" s="9"/>
      <c r="D397" s="9" t="s">
        <v>110</v>
      </c>
      <c r="E397" s="59" t="s">
        <v>4</v>
      </c>
      <c r="F397" s="59"/>
      <c r="G397" s="65"/>
      <c r="H397" s="65"/>
      <c r="I397" s="65"/>
      <c r="J397" s="65"/>
      <c r="K397" s="65"/>
      <c r="L397" s="65"/>
      <c r="M397" s="65"/>
      <c r="N397" s="65"/>
      <c r="O397" s="87"/>
      <c r="P397" s="87"/>
      <c r="Q397" s="87"/>
      <c r="R397" s="87"/>
      <c r="S397" s="87"/>
      <c r="T397" s="87"/>
      <c r="U397" s="87"/>
      <c r="V397" s="87"/>
      <c r="W397" s="87"/>
    </row>
    <row r="398" spans="1:23" ht="13.2" x14ac:dyDescent="0.25">
      <c r="A398" s="59">
        <v>94</v>
      </c>
      <c r="B398" s="60" t="s">
        <v>712</v>
      </c>
      <c r="C398" s="9"/>
      <c r="D398" s="9" t="s">
        <v>110</v>
      </c>
      <c r="E398" s="59" t="s">
        <v>4</v>
      </c>
      <c r="F398" s="65"/>
      <c r="G398" s="65"/>
      <c r="H398" s="65"/>
      <c r="I398" s="65"/>
      <c r="J398" s="65"/>
      <c r="K398" s="65"/>
      <c r="L398" s="65"/>
      <c r="M398" s="65"/>
      <c r="N398" s="65"/>
      <c r="O398" s="87"/>
      <c r="P398" s="87"/>
      <c r="Q398" s="87"/>
      <c r="R398" s="87"/>
      <c r="S398" s="87"/>
      <c r="T398" s="87"/>
      <c r="U398" s="87"/>
      <c r="V398" s="87"/>
      <c r="W398" s="87"/>
    </row>
    <row r="399" spans="1:23" ht="13.2" x14ac:dyDescent="0.25">
      <c r="A399" s="59">
        <v>95</v>
      </c>
      <c r="B399" s="60" t="s">
        <v>713</v>
      </c>
      <c r="C399" s="9"/>
      <c r="D399" s="9" t="s">
        <v>110</v>
      </c>
      <c r="E399" s="59" t="s">
        <v>4</v>
      </c>
      <c r="F399" s="65"/>
      <c r="G399" s="65"/>
      <c r="H399" s="65"/>
      <c r="I399" s="65"/>
      <c r="J399" s="65"/>
      <c r="K399" s="65"/>
      <c r="L399" s="65"/>
      <c r="M399" s="65"/>
      <c r="N399" s="65"/>
      <c r="O399" s="87"/>
      <c r="P399" s="87"/>
      <c r="Q399" s="87"/>
      <c r="R399" s="87"/>
      <c r="S399" s="87"/>
      <c r="T399" s="87"/>
      <c r="U399" s="87"/>
      <c r="V399" s="87"/>
      <c r="W399" s="87"/>
    </row>
    <row r="400" spans="1:23" ht="13.2" x14ac:dyDescent="0.25">
      <c r="A400" s="59">
        <v>96</v>
      </c>
      <c r="B400" s="60" t="s">
        <v>714</v>
      </c>
      <c r="C400" s="9"/>
      <c r="D400" s="9" t="s">
        <v>110</v>
      </c>
      <c r="E400" s="59" t="s">
        <v>4</v>
      </c>
      <c r="F400" s="65"/>
      <c r="G400" s="65"/>
      <c r="H400" s="59"/>
      <c r="I400" s="59"/>
      <c r="J400" s="59"/>
      <c r="K400" s="59"/>
      <c r="L400" s="59"/>
      <c r="M400" s="65"/>
      <c r="N400" s="65"/>
      <c r="O400" s="87"/>
      <c r="P400" s="87"/>
      <c r="Q400" s="87"/>
      <c r="R400" s="87"/>
      <c r="S400" s="87"/>
      <c r="T400" s="87"/>
      <c r="U400" s="87"/>
      <c r="V400" s="87"/>
      <c r="W400" s="87"/>
    </row>
    <row r="401" spans="1:23" ht="13.2" x14ac:dyDescent="0.25">
      <c r="A401" s="59">
        <v>97</v>
      </c>
      <c r="B401" s="60" t="s">
        <v>715</v>
      </c>
      <c r="C401" s="9"/>
      <c r="D401" s="9" t="s">
        <v>110</v>
      </c>
      <c r="E401" s="59" t="s">
        <v>4</v>
      </c>
      <c r="F401" s="65"/>
      <c r="G401" s="65"/>
      <c r="H401" s="65"/>
      <c r="I401" s="65"/>
      <c r="J401" s="65"/>
      <c r="K401" s="65"/>
      <c r="L401" s="65"/>
      <c r="M401" s="65"/>
      <c r="N401" s="65"/>
      <c r="O401" s="87"/>
      <c r="P401" s="87"/>
      <c r="Q401" s="87"/>
      <c r="R401" s="87"/>
      <c r="S401" s="87"/>
      <c r="T401" s="87"/>
      <c r="U401" s="87"/>
      <c r="V401" s="87"/>
      <c r="W401" s="87"/>
    </row>
    <row r="402" spans="1:23" ht="13.2" x14ac:dyDescent="0.25">
      <c r="A402" s="59">
        <v>98</v>
      </c>
      <c r="B402" s="60" t="s">
        <v>716</v>
      </c>
      <c r="C402" s="9"/>
      <c r="D402" s="9" t="s">
        <v>110</v>
      </c>
      <c r="E402" s="59" t="s">
        <v>4</v>
      </c>
      <c r="F402" s="59"/>
      <c r="G402" s="65"/>
      <c r="H402" s="65"/>
      <c r="I402" s="65"/>
      <c r="J402" s="65"/>
      <c r="K402" s="65"/>
      <c r="L402" s="65"/>
      <c r="M402" s="65"/>
      <c r="N402" s="65"/>
      <c r="O402" s="87"/>
      <c r="P402" s="87"/>
      <c r="Q402" s="87"/>
      <c r="R402" s="87"/>
      <c r="S402" s="87"/>
      <c r="T402" s="87"/>
      <c r="U402" s="87"/>
      <c r="V402" s="87"/>
      <c r="W402" s="87"/>
    </row>
    <row r="403" spans="1:23" ht="13.2" x14ac:dyDescent="0.25">
      <c r="A403" s="59">
        <v>99</v>
      </c>
      <c r="B403" s="60" t="s">
        <v>717</v>
      </c>
      <c r="C403" s="9"/>
      <c r="D403" s="9" t="s">
        <v>110</v>
      </c>
      <c r="E403" s="59" t="s">
        <v>4</v>
      </c>
      <c r="F403" s="59"/>
      <c r="G403" s="65"/>
      <c r="H403" s="65"/>
      <c r="I403" s="65"/>
      <c r="J403" s="65"/>
      <c r="K403" s="65"/>
      <c r="L403" s="65"/>
      <c r="M403" s="65"/>
      <c r="N403" s="65"/>
      <c r="O403" s="87"/>
      <c r="P403" s="87"/>
      <c r="Q403" s="87"/>
      <c r="R403" s="87"/>
      <c r="S403" s="87"/>
      <c r="T403" s="87"/>
      <c r="U403" s="87"/>
      <c r="V403" s="87"/>
      <c r="W403" s="87"/>
    </row>
    <row r="404" spans="1:23" ht="13.2" x14ac:dyDescent="0.25">
      <c r="A404" s="59">
        <v>100</v>
      </c>
      <c r="B404" s="60" t="s">
        <v>718</v>
      </c>
      <c r="C404" s="9"/>
      <c r="D404" s="9" t="s">
        <v>110</v>
      </c>
      <c r="E404" s="59" t="s">
        <v>4</v>
      </c>
      <c r="F404" s="65"/>
      <c r="G404" s="65"/>
      <c r="H404" s="65"/>
      <c r="I404" s="65"/>
      <c r="J404" s="65"/>
      <c r="K404" s="65"/>
      <c r="L404" s="65"/>
      <c r="M404" s="65"/>
      <c r="N404" s="65"/>
      <c r="O404" s="87"/>
      <c r="P404" s="87"/>
      <c r="Q404" s="87"/>
      <c r="R404" s="87"/>
      <c r="S404" s="87"/>
      <c r="T404" s="87"/>
      <c r="U404" s="87"/>
      <c r="V404" s="87"/>
      <c r="W404" s="87"/>
    </row>
    <row r="405" spans="1:23" ht="13.2" x14ac:dyDescent="0.25">
      <c r="A405" s="59">
        <v>101</v>
      </c>
      <c r="B405" s="60" t="s">
        <v>719</v>
      </c>
      <c r="C405" s="9"/>
      <c r="D405" s="9" t="s">
        <v>110</v>
      </c>
      <c r="E405" s="59" t="s">
        <v>4</v>
      </c>
      <c r="F405" s="65"/>
      <c r="G405" s="65"/>
      <c r="H405" s="65"/>
      <c r="I405" s="65"/>
      <c r="J405" s="65"/>
      <c r="K405" s="65"/>
      <c r="L405" s="65"/>
      <c r="M405" s="65"/>
      <c r="N405" s="65"/>
      <c r="O405" s="87"/>
      <c r="P405" s="87"/>
      <c r="Q405" s="87"/>
      <c r="R405" s="87"/>
      <c r="S405" s="87"/>
      <c r="T405" s="87"/>
      <c r="U405" s="87"/>
      <c r="V405" s="87"/>
      <c r="W405" s="87"/>
    </row>
    <row r="406" spans="1:23" ht="13.2" x14ac:dyDescent="0.25">
      <c r="A406" s="59">
        <v>102</v>
      </c>
      <c r="B406" s="60" t="s">
        <v>720</v>
      </c>
      <c r="C406" s="9"/>
      <c r="D406" s="9" t="s">
        <v>110</v>
      </c>
      <c r="E406" s="59" t="s">
        <v>4</v>
      </c>
      <c r="F406" s="65"/>
      <c r="G406" s="65"/>
      <c r="H406" s="65"/>
      <c r="I406" s="65"/>
      <c r="J406" s="65"/>
      <c r="K406" s="65"/>
      <c r="L406" s="65"/>
      <c r="M406" s="65"/>
      <c r="N406" s="65"/>
      <c r="O406" s="87"/>
      <c r="P406" s="87"/>
      <c r="Q406" s="87"/>
      <c r="R406" s="87"/>
      <c r="S406" s="87"/>
      <c r="T406" s="87"/>
      <c r="U406" s="87"/>
      <c r="V406" s="87"/>
      <c r="W406" s="87"/>
    </row>
    <row r="407" spans="1:23" ht="13.2" x14ac:dyDescent="0.25">
      <c r="A407" s="59">
        <v>103</v>
      </c>
      <c r="B407" s="60" t="s">
        <v>721</v>
      </c>
      <c r="C407" s="9"/>
      <c r="D407" s="9" t="s">
        <v>110</v>
      </c>
      <c r="E407" s="59" t="s">
        <v>4</v>
      </c>
      <c r="F407" s="65"/>
      <c r="G407" s="65"/>
      <c r="H407" s="65"/>
      <c r="I407" s="65"/>
      <c r="J407" s="65"/>
      <c r="K407" s="65"/>
      <c r="L407" s="65"/>
      <c r="M407" s="65"/>
      <c r="N407" s="65"/>
      <c r="O407" s="87"/>
      <c r="P407" s="87"/>
      <c r="Q407" s="87"/>
      <c r="R407" s="87"/>
      <c r="S407" s="87"/>
      <c r="T407" s="87"/>
      <c r="U407" s="87"/>
      <c r="V407" s="87"/>
      <c r="W407" s="87"/>
    </row>
    <row r="408" spans="1:23" ht="13.2" x14ac:dyDescent="0.25">
      <c r="A408" s="59">
        <v>104</v>
      </c>
      <c r="B408" s="60" t="s">
        <v>722</v>
      </c>
      <c r="C408" s="9"/>
      <c r="D408" s="9" t="s">
        <v>110</v>
      </c>
      <c r="E408" s="59" t="s">
        <v>4</v>
      </c>
      <c r="F408" s="65"/>
      <c r="G408" s="65"/>
      <c r="H408" s="59"/>
      <c r="I408" s="59"/>
      <c r="J408" s="59"/>
      <c r="K408" s="59"/>
      <c r="L408" s="59"/>
      <c r="M408" s="65"/>
      <c r="N408" s="65"/>
      <c r="O408" s="87"/>
      <c r="P408" s="87"/>
      <c r="Q408" s="87"/>
      <c r="R408" s="87"/>
      <c r="S408" s="87"/>
      <c r="T408" s="87"/>
      <c r="U408" s="87"/>
      <c r="V408" s="87"/>
      <c r="W408" s="87"/>
    </row>
    <row r="409" spans="1:23" ht="13.2" x14ac:dyDescent="0.25">
      <c r="A409" s="59">
        <v>105</v>
      </c>
      <c r="B409" s="60" t="s">
        <v>723</v>
      </c>
      <c r="C409" s="9"/>
      <c r="D409" s="9" t="s">
        <v>110</v>
      </c>
      <c r="E409" s="59" t="s">
        <v>4</v>
      </c>
      <c r="F409" s="65"/>
      <c r="G409" s="65"/>
      <c r="H409" s="59"/>
      <c r="I409" s="59"/>
      <c r="J409" s="59"/>
      <c r="K409" s="59"/>
      <c r="L409" s="59"/>
      <c r="M409" s="65"/>
      <c r="N409" s="65"/>
      <c r="O409" s="87"/>
      <c r="P409" s="87"/>
      <c r="Q409" s="87"/>
      <c r="R409" s="87"/>
      <c r="S409" s="87"/>
      <c r="T409" s="87"/>
      <c r="U409" s="87"/>
      <c r="V409" s="87"/>
      <c r="W409" s="87"/>
    </row>
    <row r="410" spans="1:23" ht="13.2" x14ac:dyDescent="0.25">
      <c r="A410" s="59">
        <v>106</v>
      </c>
      <c r="B410" s="60" t="s">
        <v>724</v>
      </c>
      <c r="C410" s="9"/>
      <c r="D410" s="9" t="s">
        <v>110</v>
      </c>
      <c r="E410" s="59" t="s">
        <v>4</v>
      </c>
      <c r="F410" s="59"/>
      <c r="G410" s="65"/>
      <c r="H410" s="65"/>
      <c r="I410" s="65"/>
      <c r="J410" s="65"/>
      <c r="K410" s="65"/>
      <c r="L410" s="65"/>
      <c r="M410" s="65"/>
      <c r="N410" s="65"/>
      <c r="O410" s="87"/>
      <c r="P410" s="87"/>
      <c r="Q410" s="87"/>
      <c r="R410" s="87"/>
      <c r="S410" s="87"/>
      <c r="T410" s="87"/>
      <c r="U410" s="87"/>
      <c r="V410" s="87"/>
      <c r="W410" s="87"/>
    </row>
    <row r="411" spans="1:23" ht="13.2" x14ac:dyDescent="0.25">
      <c r="A411" s="59">
        <v>107</v>
      </c>
      <c r="B411" s="60" t="s">
        <v>725</v>
      </c>
      <c r="C411" s="9"/>
      <c r="D411" s="9" t="s">
        <v>110</v>
      </c>
      <c r="E411" s="59" t="s">
        <v>4</v>
      </c>
      <c r="F411" s="65"/>
      <c r="G411" s="65"/>
      <c r="H411" s="59"/>
      <c r="I411" s="59"/>
      <c r="J411" s="59"/>
      <c r="K411" s="59"/>
      <c r="L411" s="59"/>
      <c r="M411" s="59"/>
      <c r="N411" s="65"/>
      <c r="O411" s="87"/>
      <c r="P411" s="87"/>
      <c r="Q411" s="87"/>
      <c r="R411" s="87"/>
      <c r="S411" s="87"/>
      <c r="T411" s="87"/>
      <c r="U411" s="87"/>
      <c r="V411" s="87"/>
      <c r="W411" s="87"/>
    </row>
    <row r="412" spans="1:23" ht="13.2" x14ac:dyDescent="0.25">
      <c r="A412" s="59">
        <v>108</v>
      </c>
      <c r="B412" s="60" t="s">
        <v>726</v>
      </c>
      <c r="C412" s="9"/>
      <c r="D412" s="9" t="s">
        <v>110</v>
      </c>
      <c r="E412" s="59" t="s">
        <v>4</v>
      </c>
      <c r="F412" s="65"/>
      <c r="G412" s="65"/>
      <c r="H412" s="65"/>
      <c r="I412" s="123"/>
      <c r="J412" s="123"/>
      <c r="K412" s="123"/>
      <c r="L412" s="123"/>
      <c r="M412" s="65"/>
      <c r="N412" s="65"/>
      <c r="O412" s="87"/>
      <c r="P412" s="87"/>
      <c r="Q412" s="87"/>
      <c r="R412" s="87"/>
      <c r="S412" s="87"/>
      <c r="T412" s="87"/>
      <c r="U412" s="87"/>
      <c r="V412" s="87"/>
      <c r="W412" s="87"/>
    </row>
    <row r="413" spans="1:23" ht="13.2" x14ac:dyDescent="0.25">
      <c r="A413" s="59">
        <v>109</v>
      </c>
      <c r="B413" s="60" t="s">
        <v>727</v>
      </c>
      <c r="C413" s="9"/>
      <c r="D413" s="9" t="s">
        <v>110</v>
      </c>
      <c r="E413" s="59" t="s">
        <v>4</v>
      </c>
      <c r="F413" s="65"/>
      <c r="G413" s="65"/>
      <c r="H413" s="65"/>
      <c r="I413" s="59"/>
      <c r="J413" s="59"/>
      <c r="K413" s="65"/>
      <c r="L413" s="65"/>
      <c r="M413" s="65"/>
      <c r="N413" s="65"/>
      <c r="O413" s="87"/>
      <c r="P413" s="87"/>
      <c r="Q413" s="87"/>
      <c r="R413" s="87"/>
      <c r="S413" s="87"/>
      <c r="T413" s="87"/>
      <c r="U413" s="87"/>
      <c r="V413" s="87"/>
      <c r="W413" s="87"/>
    </row>
    <row r="414" spans="1:23" ht="13.2" x14ac:dyDescent="0.25">
      <c r="A414" s="59">
        <v>110</v>
      </c>
      <c r="B414" s="60" t="s">
        <v>728</v>
      </c>
      <c r="C414" s="9"/>
      <c r="D414" s="9" t="s">
        <v>110</v>
      </c>
      <c r="E414" s="59" t="s">
        <v>4</v>
      </c>
      <c r="F414" s="65"/>
      <c r="G414" s="65"/>
      <c r="H414" s="65"/>
      <c r="I414" s="65"/>
      <c r="J414" s="65"/>
      <c r="K414" s="65"/>
      <c r="L414" s="65"/>
      <c r="M414" s="65"/>
      <c r="N414" s="65"/>
      <c r="O414" s="87"/>
      <c r="P414" s="87"/>
      <c r="Q414" s="87"/>
      <c r="R414" s="87"/>
      <c r="S414" s="87"/>
      <c r="T414" s="87"/>
      <c r="U414" s="87"/>
      <c r="V414" s="87"/>
      <c r="W414" s="87"/>
    </row>
    <row r="415" spans="1:23" ht="13.2" x14ac:dyDescent="0.25">
      <c r="A415" s="59">
        <v>111</v>
      </c>
      <c r="B415" s="60" t="s">
        <v>729</v>
      </c>
      <c r="C415" s="9"/>
      <c r="D415" s="9" t="s">
        <v>110</v>
      </c>
      <c r="E415" s="59" t="s">
        <v>4</v>
      </c>
      <c r="F415" s="59"/>
      <c r="G415" s="65"/>
      <c r="H415" s="65"/>
      <c r="I415" s="65"/>
      <c r="J415" s="65"/>
      <c r="K415" s="65"/>
      <c r="L415" s="65"/>
      <c r="M415" s="65"/>
      <c r="N415" s="65"/>
      <c r="O415" s="87"/>
      <c r="P415" s="87"/>
      <c r="Q415" s="87"/>
      <c r="R415" s="87"/>
      <c r="S415" s="87"/>
      <c r="T415" s="87"/>
      <c r="U415" s="87"/>
      <c r="V415" s="87"/>
      <c r="W415" s="87"/>
    </row>
    <row r="416" spans="1:23" ht="13.2" x14ac:dyDescent="0.25">
      <c r="A416" s="59">
        <v>112</v>
      </c>
      <c r="B416" s="60" t="s">
        <v>730</v>
      </c>
      <c r="C416" s="9"/>
      <c r="D416" s="9" t="s">
        <v>110</v>
      </c>
      <c r="E416" s="59" t="s">
        <v>4</v>
      </c>
      <c r="F416" s="59"/>
      <c r="G416" s="65"/>
      <c r="H416" s="65"/>
      <c r="I416" s="65"/>
      <c r="J416" s="65"/>
      <c r="K416" s="65"/>
      <c r="L416" s="65"/>
      <c r="M416" s="65"/>
      <c r="N416" s="65"/>
      <c r="O416" s="87"/>
      <c r="P416" s="87"/>
      <c r="Q416" s="87"/>
      <c r="R416" s="87"/>
      <c r="S416" s="87"/>
      <c r="T416" s="87"/>
      <c r="U416" s="87"/>
      <c r="V416" s="87"/>
      <c r="W416" s="87"/>
    </row>
    <row r="417" spans="1:23" ht="13.2" x14ac:dyDescent="0.25">
      <c r="A417" s="59">
        <v>113</v>
      </c>
      <c r="B417" s="60" t="s">
        <v>731</v>
      </c>
      <c r="C417" s="9"/>
      <c r="D417" s="9" t="s">
        <v>110</v>
      </c>
      <c r="E417" s="59" t="s">
        <v>4</v>
      </c>
      <c r="F417" s="65"/>
      <c r="G417" s="65"/>
      <c r="H417" s="65"/>
      <c r="I417" s="65"/>
      <c r="J417" s="65"/>
      <c r="K417" s="65"/>
      <c r="L417" s="65"/>
      <c r="M417" s="65"/>
      <c r="N417" s="65"/>
      <c r="O417" s="87"/>
      <c r="P417" s="87"/>
      <c r="Q417" s="87"/>
      <c r="R417" s="87"/>
      <c r="S417" s="87"/>
      <c r="T417" s="87"/>
      <c r="U417" s="87"/>
      <c r="V417" s="87"/>
      <c r="W417" s="87"/>
    </row>
    <row r="418" spans="1:23" ht="13.2" x14ac:dyDescent="0.25">
      <c r="A418" s="59">
        <v>114</v>
      </c>
      <c r="B418" s="60" t="s">
        <v>732</v>
      </c>
      <c r="C418" s="9"/>
      <c r="D418" s="9" t="s">
        <v>110</v>
      </c>
      <c r="E418" s="59" t="s">
        <v>4</v>
      </c>
      <c r="F418" s="59"/>
      <c r="G418" s="65"/>
      <c r="H418" s="65"/>
      <c r="I418" s="65"/>
      <c r="J418" s="65"/>
      <c r="K418" s="65"/>
      <c r="L418" s="65"/>
      <c r="M418" s="65"/>
      <c r="N418" s="65"/>
      <c r="O418" s="87"/>
      <c r="P418" s="87"/>
      <c r="Q418" s="87"/>
      <c r="R418" s="87"/>
      <c r="S418" s="87"/>
      <c r="T418" s="87"/>
      <c r="U418" s="87"/>
      <c r="V418" s="87"/>
      <c r="W418" s="87"/>
    </row>
    <row r="419" spans="1:23" ht="13.2" x14ac:dyDescent="0.25">
      <c r="A419" s="59">
        <v>115</v>
      </c>
      <c r="B419" s="60" t="s">
        <v>733</v>
      </c>
      <c r="C419" s="9"/>
      <c r="D419" s="9" t="s">
        <v>110</v>
      </c>
      <c r="E419" s="59" t="s">
        <v>4</v>
      </c>
      <c r="F419" s="65"/>
      <c r="G419" s="65"/>
      <c r="H419" s="65"/>
      <c r="I419" s="65"/>
      <c r="J419" s="65"/>
      <c r="K419" s="65"/>
      <c r="L419" s="65"/>
      <c r="M419" s="65"/>
      <c r="N419" s="65"/>
      <c r="O419" s="87"/>
      <c r="P419" s="87"/>
      <c r="Q419" s="87"/>
      <c r="R419" s="87"/>
      <c r="S419" s="87"/>
      <c r="T419" s="87"/>
      <c r="U419" s="87"/>
      <c r="V419" s="87"/>
      <c r="W419" s="87"/>
    </row>
    <row r="420" spans="1:23" ht="13.2" x14ac:dyDescent="0.25">
      <c r="A420" s="59">
        <v>116</v>
      </c>
      <c r="B420" s="60" t="s">
        <v>734</v>
      </c>
      <c r="C420" s="9"/>
      <c r="D420" s="9" t="s">
        <v>110</v>
      </c>
      <c r="E420" s="59" t="s">
        <v>4</v>
      </c>
      <c r="F420" s="65"/>
      <c r="G420" s="65"/>
      <c r="H420" s="59"/>
      <c r="I420" s="59"/>
      <c r="J420" s="59"/>
      <c r="K420" s="59"/>
      <c r="L420" s="59"/>
      <c r="M420" s="65"/>
      <c r="N420" s="65"/>
      <c r="O420" s="87"/>
      <c r="P420" s="87"/>
      <c r="Q420" s="87"/>
      <c r="R420" s="87"/>
      <c r="S420" s="87"/>
      <c r="T420" s="87"/>
      <c r="U420" s="87"/>
      <c r="V420" s="87"/>
      <c r="W420" s="87"/>
    </row>
    <row r="421" spans="1:23" ht="13.2" x14ac:dyDescent="0.25">
      <c r="A421" s="59">
        <v>117</v>
      </c>
      <c r="B421" s="60" t="s">
        <v>735</v>
      </c>
      <c r="C421" s="9"/>
      <c r="D421" s="9" t="s">
        <v>101</v>
      </c>
      <c r="E421" s="59" t="s">
        <v>4</v>
      </c>
      <c r="F421" s="65"/>
      <c r="G421" s="65"/>
      <c r="H421" s="65"/>
      <c r="I421" s="65"/>
      <c r="J421" s="65"/>
      <c r="K421" s="65"/>
      <c r="L421" s="65"/>
      <c r="M421" s="65"/>
      <c r="N421" s="65"/>
      <c r="O421" s="87"/>
      <c r="P421" s="87"/>
      <c r="Q421" s="87"/>
      <c r="R421" s="87"/>
      <c r="S421" s="87"/>
      <c r="T421" s="87"/>
      <c r="U421" s="87"/>
      <c r="V421" s="87"/>
      <c r="W421" s="87"/>
    </row>
    <row r="422" spans="1:23" ht="13.2" x14ac:dyDescent="0.25">
      <c r="A422" s="59">
        <v>118</v>
      </c>
      <c r="B422" s="60" t="s">
        <v>736</v>
      </c>
      <c r="C422" s="9"/>
      <c r="D422" s="9" t="s">
        <v>101</v>
      </c>
      <c r="E422" s="59" t="s">
        <v>4</v>
      </c>
      <c r="F422" s="65"/>
      <c r="G422" s="65"/>
      <c r="H422" s="65"/>
      <c r="I422" s="65"/>
      <c r="J422" s="65"/>
      <c r="K422" s="65"/>
      <c r="L422" s="65"/>
      <c r="M422" s="65"/>
      <c r="N422" s="65"/>
      <c r="O422" s="87"/>
      <c r="P422" s="87"/>
      <c r="Q422" s="87"/>
      <c r="R422" s="87"/>
      <c r="S422" s="87"/>
      <c r="T422" s="87"/>
      <c r="U422" s="87"/>
      <c r="V422" s="87"/>
      <c r="W422" s="87"/>
    </row>
    <row r="423" spans="1:23" ht="13.2" x14ac:dyDescent="0.25">
      <c r="A423" s="59">
        <v>119</v>
      </c>
      <c r="B423" s="60" t="s">
        <v>737</v>
      </c>
      <c r="C423" s="9"/>
      <c r="D423" s="9" t="s">
        <v>103</v>
      </c>
      <c r="E423" s="59" t="s">
        <v>4</v>
      </c>
      <c r="F423" s="59"/>
      <c r="G423" s="65"/>
      <c r="H423" s="65"/>
      <c r="I423" s="65"/>
      <c r="J423" s="65"/>
      <c r="K423" s="65"/>
      <c r="L423" s="65"/>
      <c r="M423" s="65"/>
      <c r="N423" s="65"/>
      <c r="O423" s="87"/>
      <c r="P423" s="87"/>
      <c r="Q423" s="87"/>
      <c r="R423" s="87"/>
      <c r="S423" s="87"/>
      <c r="T423" s="87"/>
      <c r="U423" s="87"/>
      <c r="V423" s="87"/>
      <c r="W423" s="87"/>
    </row>
    <row r="424" spans="1:23" ht="13.2" x14ac:dyDescent="0.25">
      <c r="A424" s="59">
        <v>120</v>
      </c>
      <c r="B424" s="60" t="s">
        <v>38</v>
      </c>
      <c r="C424" s="9"/>
      <c r="D424" s="9" t="s">
        <v>38</v>
      </c>
      <c r="E424" s="59" t="s">
        <v>4</v>
      </c>
      <c r="F424" s="65"/>
      <c r="G424" s="65"/>
      <c r="H424" s="65"/>
      <c r="I424" s="59"/>
      <c r="J424" s="59"/>
      <c r="K424" s="59"/>
      <c r="L424" s="65"/>
      <c r="M424" s="65"/>
      <c r="N424" s="65"/>
      <c r="O424" s="87"/>
      <c r="P424" s="87"/>
      <c r="Q424" s="87"/>
      <c r="R424" s="87"/>
      <c r="S424" s="87"/>
      <c r="T424" s="87"/>
      <c r="U424" s="87"/>
      <c r="V424" s="87"/>
      <c r="W424" s="87"/>
    </row>
    <row r="425" spans="1:23" ht="13.2" x14ac:dyDescent="0.25">
      <c r="A425" s="61">
        <v>121</v>
      </c>
      <c r="B425" s="60" t="s">
        <v>738</v>
      </c>
      <c r="C425" s="9"/>
      <c r="D425" s="9" t="s">
        <v>35</v>
      </c>
      <c r="E425" s="59" t="s">
        <v>4</v>
      </c>
      <c r="F425" s="61"/>
      <c r="G425" s="64"/>
      <c r="H425" s="64"/>
      <c r="I425" s="64"/>
      <c r="J425" s="64"/>
      <c r="K425" s="64"/>
      <c r="L425" s="64"/>
      <c r="M425" s="64"/>
      <c r="N425" s="64"/>
      <c r="O425" s="87"/>
      <c r="P425" s="87"/>
      <c r="Q425" s="87"/>
      <c r="R425" s="87"/>
      <c r="S425" s="87"/>
      <c r="T425" s="87"/>
      <c r="U425" s="87"/>
      <c r="V425" s="87"/>
      <c r="W425" s="87"/>
    </row>
    <row r="426" spans="1:23" ht="13.2" x14ac:dyDescent="0.25">
      <c r="A426" s="59">
        <v>122</v>
      </c>
      <c r="B426" s="60" t="s">
        <v>739</v>
      </c>
      <c r="C426" s="9"/>
      <c r="D426" s="9" t="s">
        <v>67</v>
      </c>
      <c r="E426" s="59" t="s">
        <v>4</v>
      </c>
      <c r="F426" s="65"/>
      <c r="G426" s="65"/>
      <c r="H426" s="65"/>
      <c r="I426" s="65"/>
      <c r="J426" s="65"/>
      <c r="K426" s="65"/>
      <c r="L426" s="65"/>
      <c r="M426" s="65"/>
      <c r="N426" s="65"/>
      <c r="O426" s="87"/>
      <c r="P426" s="87"/>
      <c r="Q426" s="87"/>
      <c r="R426" s="87"/>
      <c r="S426" s="87"/>
      <c r="T426" s="87"/>
      <c r="U426" s="87"/>
      <c r="V426" s="87"/>
      <c r="W426" s="87"/>
    </row>
    <row r="427" spans="1:23" ht="13.2" x14ac:dyDescent="0.25">
      <c r="A427" s="59">
        <v>123</v>
      </c>
      <c r="B427" s="60" t="s">
        <v>740</v>
      </c>
      <c r="C427" s="9"/>
      <c r="D427" s="9" t="s">
        <v>67</v>
      </c>
      <c r="E427" s="59" t="s">
        <v>4</v>
      </c>
      <c r="F427" s="65"/>
      <c r="G427" s="65"/>
      <c r="H427" s="65"/>
      <c r="I427" s="65"/>
      <c r="J427" s="65"/>
      <c r="K427" s="65"/>
      <c r="L427" s="65"/>
      <c r="M427" s="65"/>
      <c r="N427" s="65"/>
      <c r="O427" s="87"/>
      <c r="P427" s="87"/>
      <c r="Q427" s="87"/>
      <c r="R427" s="87"/>
      <c r="S427" s="87"/>
      <c r="T427" s="87"/>
      <c r="U427" s="87"/>
      <c r="V427" s="87"/>
      <c r="W427" s="87"/>
    </row>
    <row r="428" spans="1:23" ht="13.2" x14ac:dyDescent="0.25">
      <c r="A428" s="59">
        <v>124</v>
      </c>
      <c r="B428" s="60" t="s">
        <v>741</v>
      </c>
      <c r="C428" s="9"/>
      <c r="D428" s="9" t="s">
        <v>67</v>
      </c>
      <c r="E428" s="59" t="s">
        <v>4</v>
      </c>
      <c r="F428" s="65"/>
      <c r="G428" s="65"/>
      <c r="H428" s="65"/>
      <c r="I428" s="65"/>
      <c r="J428" s="65"/>
      <c r="K428" s="65"/>
      <c r="L428" s="65"/>
      <c r="M428" s="65"/>
      <c r="N428" s="65"/>
      <c r="O428" s="87"/>
      <c r="P428" s="87"/>
      <c r="Q428" s="87"/>
      <c r="R428" s="87"/>
      <c r="S428" s="87"/>
      <c r="T428" s="87"/>
      <c r="U428" s="87"/>
      <c r="V428" s="87"/>
      <c r="W428" s="87"/>
    </row>
    <row r="429" spans="1:23" ht="13.2" x14ac:dyDescent="0.25">
      <c r="A429" s="59">
        <v>125</v>
      </c>
      <c r="B429" s="60" t="s">
        <v>742</v>
      </c>
      <c r="C429" s="9"/>
      <c r="D429" s="9" t="s">
        <v>51</v>
      </c>
      <c r="E429" s="59" t="s">
        <v>4</v>
      </c>
      <c r="F429" s="65"/>
      <c r="G429" s="65"/>
      <c r="H429" s="65"/>
      <c r="I429" s="65"/>
      <c r="J429" s="65"/>
      <c r="K429" s="65"/>
      <c r="L429" s="65"/>
      <c r="M429" s="65"/>
      <c r="N429" s="65"/>
      <c r="O429" s="87"/>
      <c r="P429" s="87"/>
      <c r="Q429" s="87"/>
      <c r="R429" s="87"/>
      <c r="S429" s="87"/>
      <c r="T429" s="87"/>
      <c r="U429" s="87"/>
      <c r="V429" s="87"/>
      <c r="W429" s="87"/>
    </row>
    <row r="430" spans="1:23" ht="13.2" x14ac:dyDescent="0.25">
      <c r="A430" s="59">
        <v>126</v>
      </c>
      <c r="B430" s="60" t="s">
        <v>743</v>
      </c>
      <c r="C430" s="9"/>
      <c r="D430" s="9" t="s">
        <v>51</v>
      </c>
      <c r="E430" s="59" t="s">
        <v>4</v>
      </c>
      <c r="F430" s="65"/>
      <c r="G430" s="65"/>
      <c r="H430" s="65"/>
      <c r="I430" s="65"/>
      <c r="J430" s="65"/>
      <c r="K430" s="65"/>
      <c r="L430" s="65"/>
      <c r="M430" s="65"/>
      <c r="N430" s="65"/>
      <c r="O430" s="87"/>
      <c r="P430" s="87"/>
      <c r="Q430" s="87"/>
      <c r="R430" s="87"/>
      <c r="S430" s="87"/>
      <c r="T430" s="87"/>
      <c r="U430" s="87"/>
      <c r="V430" s="87"/>
      <c r="W430" s="87"/>
    </row>
    <row r="431" spans="1:23" ht="13.2" x14ac:dyDescent="0.25">
      <c r="A431" s="61">
        <v>127</v>
      </c>
      <c r="B431" s="60" t="s">
        <v>744</v>
      </c>
      <c r="C431" s="9"/>
      <c r="D431" s="9" t="s">
        <v>51</v>
      </c>
      <c r="E431" s="59" t="s">
        <v>4</v>
      </c>
      <c r="F431" s="64"/>
      <c r="G431" s="64"/>
      <c r="H431" s="64"/>
      <c r="I431" s="64"/>
      <c r="J431" s="64"/>
      <c r="K431" s="64"/>
      <c r="L431" s="64"/>
      <c r="M431" s="64"/>
      <c r="N431" s="64"/>
      <c r="O431" s="87"/>
      <c r="P431" s="87"/>
      <c r="Q431" s="87"/>
      <c r="R431" s="87"/>
      <c r="S431" s="87"/>
      <c r="T431" s="87"/>
      <c r="U431" s="87"/>
      <c r="V431" s="87"/>
      <c r="W431" s="87"/>
    </row>
    <row r="432" spans="1:23" ht="13.2" x14ac:dyDescent="0.25">
      <c r="A432" s="59">
        <v>128</v>
      </c>
      <c r="B432" s="60" t="s">
        <v>745</v>
      </c>
      <c r="C432" s="9"/>
      <c r="D432" s="9" t="s">
        <v>48</v>
      </c>
      <c r="E432" s="59" t="s">
        <v>4</v>
      </c>
      <c r="F432" s="59"/>
      <c r="G432" s="65"/>
      <c r="H432" s="65"/>
      <c r="I432" s="65"/>
      <c r="J432" s="65"/>
      <c r="K432" s="65"/>
      <c r="L432" s="65"/>
      <c r="M432" s="65"/>
      <c r="N432" s="65"/>
      <c r="O432" s="87"/>
      <c r="P432" s="87"/>
      <c r="Q432" s="87"/>
      <c r="R432" s="87"/>
      <c r="S432" s="87"/>
      <c r="T432" s="87"/>
      <c r="U432" s="87"/>
      <c r="V432" s="87"/>
      <c r="W432" s="87"/>
    </row>
    <row r="433" spans="1:23" ht="13.2" x14ac:dyDescent="0.25">
      <c r="A433" s="59">
        <v>129</v>
      </c>
      <c r="B433" s="60" t="s">
        <v>746</v>
      </c>
      <c r="C433" s="9"/>
      <c r="D433" s="9" t="s">
        <v>48</v>
      </c>
      <c r="E433" s="59" t="s">
        <v>4</v>
      </c>
      <c r="F433" s="59"/>
      <c r="G433" s="65"/>
      <c r="H433" s="65"/>
      <c r="I433" s="65"/>
      <c r="J433" s="65"/>
      <c r="K433" s="65"/>
      <c r="L433" s="65"/>
      <c r="M433" s="65"/>
      <c r="N433" s="65"/>
      <c r="O433" s="87"/>
      <c r="P433" s="87"/>
      <c r="Q433" s="87"/>
      <c r="R433" s="87"/>
      <c r="S433" s="87"/>
      <c r="T433" s="87"/>
      <c r="U433" s="87"/>
      <c r="V433" s="87"/>
      <c r="W433" s="87"/>
    </row>
    <row r="434" spans="1:23" ht="13.2" x14ac:dyDescent="0.25">
      <c r="A434" s="59">
        <v>130</v>
      </c>
      <c r="B434" s="60" t="s">
        <v>747</v>
      </c>
      <c r="C434" s="9"/>
      <c r="D434" s="9" t="s">
        <v>27</v>
      </c>
      <c r="E434" s="59" t="s">
        <v>4</v>
      </c>
      <c r="F434" s="59"/>
      <c r="G434" s="65"/>
      <c r="H434" s="65"/>
      <c r="I434" s="65"/>
      <c r="J434" s="65"/>
      <c r="K434" s="65"/>
      <c r="L434" s="65"/>
      <c r="M434" s="65"/>
      <c r="N434" s="65"/>
      <c r="O434" s="87"/>
      <c r="P434" s="87"/>
      <c r="Q434" s="87"/>
      <c r="R434" s="87"/>
      <c r="S434" s="87"/>
      <c r="T434" s="87"/>
      <c r="U434" s="87"/>
      <c r="V434" s="87"/>
      <c r="W434" s="87"/>
    </row>
    <row r="435" spans="1:23" ht="13.2" x14ac:dyDescent="0.25">
      <c r="A435" s="59">
        <v>131</v>
      </c>
      <c r="B435" s="60" t="s">
        <v>748</v>
      </c>
      <c r="C435" s="9"/>
      <c r="D435" s="9" t="s">
        <v>27</v>
      </c>
      <c r="E435" s="59" t="s">
        <v>4</v>
      </c>
      <c r="F435" s="59"/>
      <c r="G435" s="65"/>
      <c r="H435" s="65"/>
      <c r="I435" s="65"/>
      <c r="J435" s="65"/>
      <c r="K435" s="65"/>
      <c r="L435" s="65"/>
      <c r="M435" s="65"/>
      <c r="N435" s="65"/>
      <c r="O435" s="87"/>
      <c r="P435" s="87"/>
      <c r="Q435" s="87"/>
      <c r="R435" s="87"/>
      <c r="S435" s="87"/>
      <c r="T435" s="87"/>
      <c r="U435" s="87"/>
      <c r="V435" s="87"/>
      <c r="W435" s="87"/>
    </row>
    <row r="436" spans="1:23" ht="13.2" x14ac:dyDescent="0.25">
      <c r="A436" s="59">
        <v>132</v>
      </c>
      <c r="B436" s="60" t="s">
        <v>749</v>
      </c>
      <c r="C436" s="9"/>
      <c r="D436" s="9" t="s">
        <v>27</v>
      </c>
      <c r="E436" s="59" t="s">
        <v>4</v>
      </c>
      <c r="F436" s="59"/>
      <c r="G436" s="65"/>
      <c r="H436" s="65"/>
      <c r="I436" s="65"/>
      <c r="J436" s="65"/>
      <c r="K436" s="65"/>
      <c r="L436" s="65"/>
      <c r="M436" s="65"/>
      <c r="N436" s="65"/>
      <c r="O436" s="87"/>
      <c r="P436" s="87"/>
      <c r="Q436" s="87"/>
      <c r="R436" s="87"/>
      <c r="S436" s="87"/>
      <c r="T436" s="87"/>
      <c r="U436" s="87"/>
      <c r="V436" s="87"/>
      <c r="W436" s="87"/>
    </row>
    <row r="437" spans="1:23" ht="13.2" x14ac:dyDescent="0.25">
      <c r="A437" s="59">
        <v>133</v>
      </c>
      <c r="B437" s="60" t="s">
        <v>750</v>
      </c>
      <c r="C437" s="9"/>
      <c r="D437" s="9" t="s">
        <v>27</v>
      </c>
      <c r="E437" s="59" t="s">
        <v>4</v>
      </c>
      <c r="F437" s="59"/>
      <c r="G437" s="65"/>
      <c r="H437" s="65"/>
      <c r="I437" s="65"/>
      <c r="J437" s="65"/>
      <c r="K437" s="65"/>
      <c r="L437" s="65"/>
      <c r="M437" s="65"/>
      <c r="N437" s="65"/>
      <c r="O437" s="87"/>
      <c r="P437" s="87"/>
      <c r="Q437" s="87"/>
      <c r="R437" s="87"/>
      <c r="S437" s="87"/>
      <c r="T437" s="87"/>
      <c r="U437" s="87"/>
      <c r="V437" s="87"/>
      <c r="W437" s="87"/>
    </row>
    <row r="438" spans="1:23" ht="13.2" x14ac:dyDescent="0.25">
      <c r="A438" s="85"/>
      <c r="B438" s="155"/>
      <c r="C438" s="84"/>
      <c r="D438" s="84"/>
      <c r="E438" s="85"/>
      <c r="F438" s="85"/>
      <c r="G438" s="156"/>
      <c r="H438" s="156"/>
      <c r="I438" s="156"/>
      <c r="J438" s="156"/>
      <c r="K438" s="156"/>
      <c r="L438" s="156"/>
      <c r="M438" s="156"/>
      <c r="N438" s="156"/>
      <c r="O438" s="128"/>
      <c r="P438" s="128"/>
      <c r="Q438" s="128"/>
      <c r="R438" s="128"/>
      <c r="S438" s="128"/>
      <c r="T438" s="128"/>
      <c r="U438" s="128"/>
      <c r="V438" s="128"/>
      <c r="W438" s="128"/>
    </row>
    <row r="439" spans="1:23" ht="13.2" x14ac:dyDescent="0.25">
      <c r="A439" s="86" t="s">
        <v>0</v>
      </c>
      <c r="B439" s="58" t="s">
        <v>1</v>
      </c>
      <c r="C439" s="44" t="s">
        <v>2</v>
      </c>
      <c r="D439" s="44" t="s">
        <v>3</v>
      </c>
      <c r="E439" s="57" t="s">
        <v>195</v>
      </c>
      <c r="F439" s="57" t="s">
        <v>9</v>
      </c>
      <c r="G439" s="86" t="s">
        <v>40</v>
      </c>
      <c r="H439" s="86" t="s">
        <v>43</v>
      </c>
      <c r="I439" s="86" t="s">
        <v>47</v>
      </c>
      <c r="J439" s="86" t="s">
        <v>50</v>
      </c>
      <c r="K439" s="86" t="s">
        <v>53</v>
      </c>
      <c r="L439" s="86" t="s">
        <v>56</v>
      </c>
      <c r="M439" s="86" t="s">
        <v>60</v>
      </c>
      <c r="N439" s="86" t="s">
        <v>37</v>
      </c>
      <c r="O439" s="87"/>
      <c r="P439" s="87"/>
      <c r="Q439" s="87"/>
      <c r="R439" s="87"/>
      <c r="S439" s="87"/>
      <c r="T439" s="87"/>
      <c r="U439" s="87"/>
      <c r="V439" s="87"/>
      <c r="W439" s="87"/>
    </row>
    <row r="440" spans="1:23" ht="13.2" x14ac:dyDescent="0.25">
      <c r="A440" s="61">
        <v>134</v>
      </c>
      <c r="B440" s="60" t="s">
        <v>751</v>
      </c>
      <c r="C440" s="9"/>
      <c r="D440" s="9" t="s">
        <v>27</v>
      </c>
      <c r="E440" s="59" t="s">
        <v>19</v>
      </c>
      <c r="F440" s="59"/>
      <c r="G440" s="64"/>
      <c r="H440" s="64"/>
      <c r="I440" s="64"/>
      <c r="J440" s="64"/>
      <c r="K440" s="64"/>
      <c r="L440" s="64"/>
      <c r="M440" s="64"/>
      <c r="N440" s="64"/>
      <c r="O440" s="87"/>
      <c r="P440" s="87"/>
      <c r="Q440" s="87"/>
      <c r="R440" s="87"/>
      <c r="S440" s="87"/>
      <c r="T440" s="87"/>
      <c r="U440" s="87"/>
      <c r="V440" s="87"/>
      <c r="W440" s="87"/>
    </row>
    <row r="441" spans="1:23" ht="13.2" x14ac:dyDescent="0.25">
      <c r="A441" s="59">
        <v>135</v>
      </c>
      <c r="B441" s="60" t="s">
        <v>752</v>
      </c>
      <c r="C441" s="9"/>
      <c r="D441" s="9" t="s">
        <v>80</v>
      </c>
      <c r="E441" s="59" t="s">
        <v>19</v>
      </c>
      <c r="F441" s="59"/>
      <c r="G441" s="65"/>
      <c r="H441" s="65"/>
      <c r="I441" s="65"/>
      <c r="J441" s="65"/>
      <c r="K441" s="65"/>
      <c r="L441" s="65"/>
      <c r="M441" s="65"/>
      <c r="N441" s="65"/>
      <c r="O441" s="87"/>
      <c r="P441" s="87"/>
      <c r="Q441" s="87"/>
      <c r="R441" s="87"/>
      <c r="S441" s="87"/>
      <c r="T441" s="87"/>
      <c r="U441" s="87"/>
      <c r="V441" s="87"/>
      <c r="W441" s="87"/>
    </row>
    <row r="442" spans="1:23" ht="13.2" x14ac:dyDescent="0.25">
      <c r="A442" s="59">
        <v>136</v>
      </c>
      <c r="B442" s="60" t="s">
        <v>753</v>
      </c>
      <c r="C442" s="9"/>
      <c r="D442" s="9" t="s">
        <v>15</v>
      </c>
      <c r="E442" s="59" t="s">
        <v>19</v>
      </c>
      <c r="F442" s="59"/>
      <c r="G442" s="65"/>
      <c r="H442" s="65"/>
      <c r="I442" s="65"/>
      <c r="J442" s="65"/>
      <c r="K442" s="65"/>
      <c r="L442" s="65"/>
      <c r="M442" s="65"/>
      <c r="N442" s="65"/>
      <c r="O442" s="87"/>
      <c r="P442" s="87"/>
      <c r="Q442" s="87"/>
      <c r="R442" s="87"/>
      <c r="S442" s="87"/>
      <c r="T442" s="87"/>
      <c r="U442" s="87"/>
      <c r="V442" s="87"/>
      <c r="W442" s="87"/>
    </row>
    <row r="443" spans="1:23" ht="13.2" x14ac:dyDescent="0.25">
      <c r="A443" s="59">
        <v>137</v>
      </c>
      <c r="B443" s="60" t="s">
        <v>754</v>
      </c>
      <c r="C443" s="52"/>
      <c r="D443" s="52"/>
      <c r="E443" s="59" t="s">
        <v>19</v>
      </c>
      <c r="F443" s="59"/>
      <c r="G443" s="65"/>
      <c r="H443" s="65"/>
      <c r="I443" s="65"/>
      <c r="J443" s="65"/>
      <c r="K443" s="65"/>
      <c r="L443" s="65"/>
      <c r="M443" s="65"/>
      <c r="N443" s="65"/>
      <c r="O443" s="87"/>
      <c r="P443" s="87"/>
      <c r="Q443" s="87"/>
      <c r="R443" s="87"/>
      <c r="S443" s="87"/>
      <c r="T443" s="87"/>
      <c r="U443" s="87"/>
      <c r="V443" s="87"/>
      <c r="W443" s="87"/>
    </row>
    <row r="444" spans="1:23" ht="13.2" x14ac:dyDescent="0.25">
      <c r="A444" s="59">
        <v>138</v>
      </c>
      <c r="B444" s="60" t="s">
        <v>755</v>
      </c>
      <c r="C444" s="52"/>
      <c r="D444" s="52"/>
      <c r="E444" s="59" t="s">
        <v>19</v>
      </c>
      <c r="F444" s="59"/>
      <c r="G444" s="65"/>
      <c r="H444" s="65"/>
      <c r="I444" s="65"/>
      <c r="J444" s="65"/>
      <c r="K444" s="65"/>
      <c r="L444" s="65"/>
      <c r="M444" s="65"/>
      <c r="N444" s="65"/>
      <c r="O444" s="87"/>
      <c r="P444" s="87"/>
      <c r="Q444" s="87"/>
      <c r="R444" s="87"/>
      <c r="S444" s="87"/>
      <c r="T444" s="87"/>
      <c r="U444" s="87"/>
      <c r="V444" s="87"/>
      <c r="W444" s="87"/>
    </row>
    <row r="445" spans="1:23" ht="13.2" x14ac:dyDescent="0.25">
      <c r="A445" s="59">
        <v>139</v>
      </c>
      <c r="B445" s="60" t="s">
        <v>756</v>
      </c>
      <c r="C445" s="9"/>
      <c r="D445" s="9" t="s">
        <v>169</v>
      </c>
      <c r="E445" s="59" t="s">
        <v>19</v>
      </c>
      <c r="F445" s="59"/>
      <c r="G445" s="65"/>
      <c r="H445" s="65"/>
      <c r="I445" s="65"/>
      <c r="J445" s="65"/>
      <c r="K445" s="65"/>
      <c r="L445" s="65"/>
      <c r="M445" s="65"/>
      <c r="N445" s="65"/>
      <c r="O445" s="87"/>
      <c r="P445" s="87"/>
      <c r="Q445" s="87"/>
      <c r="R445" s="87"/>
      <c r="S445" s="87"/>
      <c r="T445" s="87"/>
      <c r="U445" s="87"/>
      <c r="V445" s="87"/>
      <c r="W445" s="87"/>
    </row>
    <row r="446" spans="1:23" ht="13.2" x14ac:dyDescent="0.25">
      <c r="A446" s="59">
        <v>140</v>
      </c>
      <c r="B446" s="60" t="s">
        <v>757</v>
      </c>
      <c r="C446" s="9"/>
      <c r="D446" s="9" t="s">
        <v>169</v>
      </c>
      <c r="E446" s="59" t="s">
        <v>19</v>
      </c>
      <c r="F446" s="59"/>
      <c r="G446" s="65"/>
      <c r="H446" s="65"/>
      <c r="I446" s="65"/>
      <c r="J446" s="65"/>
      <c r="K446" s="65"/>
      <c r="L446" s="65"/>
      <c r="M446" s="65"/>
      <c r="N446" s="65"/>
      <c r="O446" s="87"/>
      <c r="P446" s="87"/>
      <c r="Q446" s="87"/>
      <c r="R446" s="87"/>
      <c r="S446" s="87"/>
      <c r="T446" s="87"/>
      <c r="U446" s="87"/>
      <c r="V446" s="87"/>
      <c r="W446" s="87"/>
    </row>
    <row r="447" spans="1:23" ht="13.2" x14ac:dyDescent="0.25">
      <c r="A447" s="59">
        <v>141</v>
      </c>
      <c r="B447" s="60" t="s">
        <v>758</v>
      </c>
      <c r="C447" s="52"/>
      <c r="D447" s="52"/>
      <c r="E447" s="59" t="s">
        <v>19</v>
      </c>
      <c r="F447" s="59"/>
      <c r="G447" s="65"/>
      <c r="H447" s="65"/>
      <c r="I447" s="65"/>
      <c r="J447" s="65"/>
      <c r="K447" s="65"/>
      <c r="L447" s="65"/>
      <c r="M447" s="65"/>
      <c r="N447" s="65"/>
      <c r="O447" s="87"/>
      <c r="P447" s="87"/>
      <c r="Q447" s="87"/>
      <c r="R447" s="87"/>
      <c r="S447" s="87"/>
      <c r="T447" s="87"/>
      <c r="U447" s="87"/>
      <c r="V447" s="87"/>
      <c r="W447" s="87"/>
    </row>
    <row r="448" spans="1:23" ht="13.2" x14ac:dyDescent="0.25">
      <c r="A448" s="59">
        <v>142</v>
      </c>
      <c r="B448" s="60" t="s">
        <v>759</v>
      </c>
      <c r="C448" s="52"/>
      <c r="D448" s="52"/>
      <c r="E448" s="59" t="s">
        <v>19</v>
      </c>
      <c r="F448" s="59"/>
      <c r="G448" s="65"/>
      <c r="H448" s="65"/>
      <c r="I448" s="65"/>
      <c r="J448" s="65"/>
      <c r="K448" s="65"/>
      <c r="L448" s="65"/>
      <c r="M448" s="65"/>
      <c r="N448" s="65"/>
      <c r="O448" s="87"/>
      <c r="P448" s="87"/>
      <c r="Q448" s="87"/>
      <c r="R448" s="87"/>
      <c r="S448" s="87"/>
      <c r="T448" s="87"/>
      <c r="U448" s="87"/>
      <c r="V448" s="87"/>
      <c r="W448" s="87"/>
    </row>
    <row r="449" spans="1:23" ht="13.2" x14ac:dyDescent="0.25">
      <c r="A449" s="59">
        <v>143</v>
      </c>
      <c r="B449" s="60" t="s">
        <v>760</v>
      </c>
      <c r="C449" s="52"/>
      <c r="D449" s="52"/>
      <c r="E449" s="59" t="s">
        <v>19</v>
      </c>
      <c r="F449" s="59"/>
      <c r="G449" s="65"/>
      <c r="H449" s="65"/>
      <c r="I449" s="65"/>
      <c r="J449" s="65"/>
      <c r="K449" s="65"/>
      <c r="L449" s="65"/>
      <c r="M449" s="65"/>
      <c r="N449" s="65"/>
      <c r="O449" s="87"/>
      <c r="P449" s="87"/>
      <c r="Q449" s="87"/>
      <c r="R449" s="87"/>
      <c r="S449" s="87"/>
      <c r="T449" s="87"/>
      <c r="U449" s="87"/>
      <c r="V449" s="87"/>
      <c r="W449" s="87"/>
    </row>
    <row r="450" spans="1:23" ht="13.2" x14ac:dyDescent="0.25">
      <c r="A450" s="59">
        <v>144</v>
      </c>
      <c r="B450" s="60" t="s">
        <v>761</v>
      </c>
      <c r="C450" s="52"/>
      <c r="D450" s="52"/>
      <c r="E450" s="59" t="s">
        <v>19</v>
      </c>
      <c r="F450" s="59"/>
      <c r="G450" s="65"/>
      <c r="H450" s="65"/>
      <c r="I450" s="65"/>
      <c r="J450" s="65"/>
      <c r="K450" s="65"/>
      <c r="L450" s="65"/>
      <c r="M450" s="65"/>
      <c r="N450" s="65"/>
      <c r="O450" s="87"/>
      <c r="P450" s="87"/>
      <c r="Q450" s="87"/>
      <c r="R450" s="87"/>
      <c r="S450" s="87"/>
      <c r="T450" s="87"/>
      <c r="U450" s="87"/>
      <c r="V450" s="87"/>
      <c r="W450" s="87"/>
    </row>
    <row r="451" spans="1:23" ht="13.2" x14ac:dyDescent="0.25">
      <c r="A451" s="59">
        <v>145</v>
      </c>
      <c r="B451" s="60" t="s">
        <v>762</v>
      </c>
      <c r="C451" s="52"/>
      <c r="D451" s="52"/>
      <c r="E451" s="59" t="s">
        <v>19</v>
      </c>
      <c r="F451" s="59"/>
      <c r="G451" s="65"/>
      <c r="H451" s="65"/>
      <c r="I451" s="65"/>
      <c r="J451" s="65"/>
      <c r="K451" s="65"/>
      <c r="L451" s="65"/>
      <c r="M451" s="65"/>
      <c r="N451" s="65"/>
      <c r="O451" s="87"/>
      <c r="P451" s="87"/>
      <c r="Q451" s="87"/>
      <c r="R451" s="87"/>
      <c r="S451" s="87"/>
      <c r="T451" s="87"/>
      <c r="U451" s="87"/>
      <c r="V451" s="87"/>
      <c r="W451" s="87"/>
    </row>
    <row r="452" spans="1:23" ht="26.4" x14ac:dyDescent="0.25">
      <c r="A452" s="59">
        <v>146</v>
      </c>
      <c r="B452" s="60" t="s">
        <v>763</v>
      </c>
      <c r="C452" s="52"/>
      <c r="D452" s="52"/>
      <c r="E452" s="59" t="s">
        <v>19</v>
      </c>
      <c r="F452" s="59"/>
      <c r="G452" s="65"/>
      <c r="H452" s="65"/>
      <c r="I452" s="65"/>
      <c r="J452" s="65"/>
      <c r="K452" s="65"/>
      <c r="L452" s="65"/>
      <c r="M452" s="65"/>
      <c r="N452" s="65"/>
      <c r="O452" s="87"/>
      <c r="P452" s="87"/>
      <c r="Q452" s="87"/>
      <c r="R452" s="87"/>
      <c r="S452" s="87"/>
      <c r="T452" s="87"/>
      <c r="U452" s="87"/>
      <c r="V452" s="87"/>
      <c r="W452" s="87"/>
    </row>
    <row r="453" spans="1:23" ht="13.2" x14ac:dyDescent="0.25">
      <c r="A453" s="59">
        <v>147</v>
      </c>
      <c r="B453" s="60" t="s">
        <v>764</v>
      </c>
      <c r="C453" s="52"/>
      <c r="D453" s="52"/>
      <c r="E453" s="59" t="s">
        <v>19</v>
      </c>
      <c r="F453" s="59"/>
      <c r="G453" s="65"/>
      <c r="H453" s="65"/>
      <c r="I453" s="65"/>
      <c r="J453" s="65"/>
      <c r="K453" s="65"/>
      <c r="L453" s="65"/>
      <c r="M453" s="65"/>
      <c r="N453" s="65"/>
      <c r="O453" s="87"/>
      <c r="P453" s="87"/>
      <c r="Q453" s="87"/>
      <c r="R453" s="87"/>
      <c r="S453" s="87"/>
      <c r="T453" s="87"/>
      <c r="U453" s="87"/>
      <c r="V453" s="87"/>
      <c r="W453" s="87"/>
    </row>
    <row r="454" spans="1:23" ht="13.2" x14ac:dyDescent="0.25">
      <c r="A454" s="59">
        <v>148</v>
      </c>
      <c r="B454" s="60" t="s">
        <v>765</v>
      </c>
      <c r="C454" s="52"/>
      <c r="D454" s="52"/>
      <c r="E454" s="59" t="s">
        <v>19</v>
      </c>
      <c r="F454" s="59"/>
      <c r="G454" s="65"/>
      <c r="H454" s="65"/>
      <c r="I454" s="65"/>
      <c r="J454" s="65"/>
      <c r="K454" s="65"/>
      <c r="L454" s="65"/>
      <c r="M454" s="65"/>
      <c r="N454" s="65"/>
      <c r="O454" s="87"/>
      <c r="P454" s="87"/>
      <c r="Q454" s="87"/>
      <c r="R454" s="87"/>
      <c r="S454" s="87"/>
      <c r="T454" s="87"/>
      <c r="U454" s="87"/>
      <c r="V454" s="87"/>
      <c r="W454" s="87"/>
    </row>
    <row r="455" spans="1:23" ht="13.2" x14ac:dyDescent="0.25">
      <c r="A455" s="59">
        <v>149</v>
      </c>
      <c r="B455" s="60" t="s">
        <v>766</v>
      </c>
      <c r="C455" s="52"/>
      <c r="D455" s="52"/>
      <c r="E455" s="59" t="s">
        <v>19</v>
      </c>
      <c r="F455" s="65"/>
      <c r="G455" s="65"/>
      <c r="H455" s="65"/>
      <c r="I455" s="65"/>
      <c r="J455" s="65"/>
      <c r="K455" s="65"/>
      <c r="L455" s="65"/>
      <c r="M455" s="65"/>
      <c r="N455" s="65"/>
      <c r="O455" s="87"/>
      <c r="P455" s="87"/>
      <c r="Q455" s="87"/>
      <c r="R455" s="87"/>
      <c r="S455" s="87"/>
      <c r="T455" s="87"/>
      <c r="U455" s="87"/>
      <c r="V455" s="87"/>
      <c r="W455" s="87"/>
    </row>
    <row r="456" spans="1:23" ht="13.2" x14ac:dyDescent="0.25">
      <c r="A456" s="59">
        <v>150</v>
      </c>
      <c r="B456" s="60" t="s">
        <v>767</v>
      </c>
      <c r="C456" s="52"/>
      <c r="D456" s="52"/>
      <c r="E456" s="59" t="s">
        <v>19</v>
      </c>
      <c r="F456" s="59"/>
      <c r="G456" s="65"/>
      <c r="H456" s="65"/>
      <c r="I456" s="65"/>
      <c r="J456" s="65"/>
      <c r="K456" s="65"/>
      <c r="L456" s="65"/>
      <c r="M456" s="65"/>
      <c r="N456" s="65"/>
      <c r="O456" s="87"/>
      <c r="P456" s="87"/>
      <c r="Q456" s="87"/>
      <c r="R456" s="87"/>
      <c r="S456" s="87"/>
      <c r="T456" s="87"/>
      <c r="U456" s="87"/>
      <c r="V456" s="87"/>
      <c r="W456" s="87"/>
    </row>
    <row r="457" spans="1:23" ht="13.2" x14ac:dyDescent="0.25">
      <c r="A457" s="59">
        <v>151</v>
      </c>
      <c r="B457" s="60" t="s">
        <v>768</v>
      </c>
      <c r="C457" s="9"/>
      <c r="D457" s="9" t="s">
        <v>170</v>
      </c>
      <c r="E457" s="59" t="s">
        <v>19</v>
      </c>
      <c r="F457" s="59"/>
      <c r="G457" s="65"/>
      <c r="H457" s="65"/>
      <c r="I457" s="65"/>
      <c r="J457" s="65"/>
      <c r="K457" s="65"/>
      <c r="L457" s="65"/>
      <c r="M457" s="65"/>
      <c r="N457" s="65"/>
      <c r="O457" s="87"/>
      <c r="P457" s="87"/>
      <c r="Q457" s="87"/>
      <c r="R457" s="87"/>
      <c r="S457" s="87"/>
      <c r="T457" s="87"/>
      <c r="U457" s="87"/>
      <c r="V457" s="87"/>
      <c r="W457" s="87"/>
    </row>
    <row r="458" spans="1:23" ht="13.2" x14ac:dyDescent="0.25">
      <c r="A458" s="141">
        <v>152</v>
      </c>
      <c r="B458" s="60" t="s">
        <v>769</v>
      </c>
      <c r="C458" s="9"/>
      <c r="D458" s="9" t="s">
        <v>170</v>
      </c>
      <c r="E458" s="59" t="s">
        <v>19</v>
      </c>
      <c r="F458" s="59"/>
      <c r="G458" s="65"/>
      <c r="H458" s="65"/>
      <c r="I458" s="65"/>
      <c r="J458" s="65"/>
      <c r="K458" s="65"/>
      <c r="L458" s="65"/>
      <c r="M458" s="65"/>
      <c r="N458" s="65"/>
      <c r="O458" s="87"/>
      <c r="P458" s="87"/>
      <c r="Q458" s="87"/>
      <c r="R458" s="87"/>
      <c r="S458" s="87"/>
      <c r="T458" s="87"/>
      <c r="U458" s="87"/>
      <c r="V458" s="87"/>
      <c r="W458" s="87"/>
    </row>
    <row r="459" spans="1:23" ht="13.2" x14ac:dyDescent="0.25">
      <c r="A459" s="141">
        <v>153</v>
      </c>
      <c r="B459" s="60" t="s">
        <v>770</v>
      </c>
      <c r="C459" s="52"/>
      <c r="D459" s="52"/>
      <c r="E459" s="59" t="s">
        <v>19</v>
      </c>
      <c r="F459" s="59"/>
      <c r="G459" s="65"/>
      <c r="H459" s="65"/>
      <c r="I459" s="65"/>
      <c r="J459" s="65"/>
      <c r="K459" s="65"/>
      <c r="L459" s="65"/>
      <c r="M459" s="65"/>
      <c r="N459" s="65"/>
      <c r="O459" s="87"/>
      <c r="P459" s="87"/>
      <c r="Q459" s="87"/>
      <c r="R459" s="87"/>
      <c r="S459" s="87"/>
      <c r="T459" s="87"/>
      <c r="U459" s="87"/>
      <c r="V459" s="87"/>
      <c r="W459" s="87"/>
    </row>
    <row r="460" spans="1:23" ht="13.2" x14ac:dyDescent="0.25">
      <c r="A460" s="59">
        <v>154</v>
      </c>
      <c r="B460" s="60" t="s">
        <v>771</v>
      </c>
      <c r="C460" s="52"/>
      <c r="D460" s="52"/>
      <c r="E460" s="59" t="s">
        <v>19</v>
      </c>
      <c r="F460" s="59"/>
      <c r="G460" s="65"/>
      <c r="H460" s="65"/>
      <c r="I460" s="65"/>
      <c r="J460" s="65"/>
      <c r="K460" s="65"/>
      <c r="L460" s="65"/>
      <c r="M460" s="65"/>
      <c r="N460" s="65"/>
      <c r="O460" s="87"/>
      <c r="P460" s="87"/>
      <c r="Q460" s="87"/>
      <c r="R460" s="87"/>
      <c r="S460" s="87"/>
      <c r="T460" s="87"/>
      <c r="U460" s="87"/>
      <c r="V460" s="87"/>
      <c r="W460" s="87"/>
    </row>
    <row r="461" spans="1:23" ht="13.2" x14ac:dyDescent="0.25">
      <c r="A461" s="59">
        <v>155</v>
      </c>
      <c r="B461" s="60" t="s">
        <v>772</v>
      </c>
      <c r="C461" s="52"/>
      <c r="D461" s="52"/>
      <c r="E461" s="59" t="s">
        <v>19</v>
      </c>
      <c r="F461" s="65"/>
      <c r="G461" s="65"/>
      <c r="H461" s="65"/>
      <c r="I461" s="65"/>
      <c r="J461" s="65"/>
      <c r="K461" s="65"/>
      <c r="L461" s="65"/>
      <c r="M461" s="65"/>
      <c r="N461" s="65"/>
      <c r="O461" s="87"/>
      <c r="P461" s="87"/>
      <c r="Q461" s="87"/>
      <c r="R461" s="87"/>
      <c r="S461" s="87"/>
      <c r="T461" s="87"/>
      <c r="U461" s="87"/>
      <c r="V461" s="87"/>
      <c r="W461" s="87"/>
    </row>
    <row r="462" spans="1:23" ht="13.2" x14ac:dyDescent="0.25">
      <c r="A462" s="59">
        <v>156</v>
      </c>
      <c r="B462" s="60" t="s">
        <v>773</v>
      </c>
      <c r="C462" s="52"/>
      <c r="D462" s="52"/>
      <c r="E462" s="59" t="s">
        <v>19</v>
      </c>
      <c r="F462" s="59"/>
      <c r="G462" s="65"/>
      <c r="H462" s="65"/>
      <c r="I462" s="65"/>
      <c r="J462" s="65"/>
      <c r="K462" s="65"/>
      <c r="L462" s="65"/>
      <c r="M462" s="65"/>
      <c r="N462" s="65"/>
      <c r="O462" s="87"/>
      <c r="P462" s="87"/>
      <c r="Q462" s="87"/>
      <c r="R462" s="87"/>
      <c r="S462" s="87"/>
      <c r="T462" s="87"/>
      <c r="U462" s="87"/>
      <c r="V462" s="87"/>
      <c r="W462" s="87"/>
    </row>
    <row r="463" spans="1:23" ht="13.2" x14ac:dyDescent="0.25">
      <c r="A463" s="59">
        <v>157</v>
      </c>
      <c r="B463" s="60" t="s">
        <v>774</v>
      </c>
      <c r="C463" s="52"/>
      <c r="D463" s="52"/>
      <c r="E463" s="59" t="s">
        <v>19</v>
      </c>
      <c r="F463" s="59"/>
      <c r="G463" s="65"/>
      <c r="H463" s="65"/>
      <c r="I463" s="65"/>
      <c r="J463" s="65"/>
      <c r="K463" s="65"/>
      <c r="L463" s="65"/>
      <c r="M463" s="65"/>
      <c r="N463" s="65"/>
      <c r="O463" s="87"/>
      <c r="P463" s="87"/>
      <c r="Q463" s="87"/>
      <c r="R463" s="87"/>
      <c r="S463" s="87"/>
      <c r="T463" s="87"/>
      <c r="U463" s="87"/>
      <c r="V463" s="87"/>
      <c r="W463" s="87"/>
    </row>
    <row r="464" spans="1:23" ht="13.2" x14ac:dyDescent="0.25">
      <c r="A464" s="59">
        <v>158</v>
      </c>
      <c r="B464" s="60" t="s">
        <v>775</v>
      </c>
      <c r="C464" s="52"/>
      <c r="D464" s="52"/>
      <c r="E464" s="59" t="s">
        <v>19</v>
      </c>
      <c r="F464" s="59"/>
      <c r="G464" s="65"/>
      <c r="H464" s="65"/>
      <c r="I464" s="65"/>
      <c r="J464" s="65"/>
      <c r="K464" s="65"/>
      <c r="L464" s="65"/>
      <c r="M464" s="65"/>
      <c r="N464" s="65"/>
      <c r="O464" s="87"/>
      <c r="P464" s="87"/>
      <c r="Q464" s="87"/>
      <c r="R464" s="87"/>
      <c r="S464" s="87"/>
      <c r="T464" s="87"/>
      <c r="U464" s="87"/>
      <c r="V464" s="87"/>
      <c r="W464" s="87"/>
    </row>
    <row r="465" spans="1:23" ht="13.2" x14ac:dyDescent="0.25">
      <c r="A465" s="59">
        <v>159</v>
      </c>
      <c r="B465" s="60" t="s">
        <v>776</v>
      </c>
      <c r="C465" s="52"/>
      <c r="D465" s="52"/>
      <c r="E465" s="59" t="s">
        <v>19</v>
      </c>
      <c r="F465" s="59"/>
      <c r="G465" s="65"/>
      <c r="H465" s="65"/>
      <c r="I465" s="65"/>
      <c r="J465" s="65"/>
      <c r="K465" s="65"/>
      <c r="L465" s="65"/>
      <c r="M465" s="65"/>
      <c r="N465" s="65"/>
      <c r="O465" s="87"/>
      <c r="P465" s="87"/>
      <c r="Q465" s="87"/>
      <c r="R465" s="87"/>
      <c r="S465" s="87"/>
      <c r="T465" s="87"/>
      <c r="U465" s="87"/>
      <c r="V465" s="87"/>
      <c r="W465" s="87"/>
    </row>
    <row r="466" spans="1:23" ht="13.2" x14ac:dyDescent="0.25">
      <c r="A466" s="59">
        <v>160</v>
      </c>
      <c r="B466" s="60" t="s">
        <v>777</v>
      </c>
      <c r="C466" s="9"/>
      <c r="D466" s="9" t="s">
        <v>171</v>
      </c>
      <c r="E466" s="59" t="s">
        <v>19</v>
      </c>
      <c r="F466" s="59"/>
      <c r="G466" s="65"/>
      <c r="H466" s="65"/>
      <c r="I466" s="65"/>
      <c r="J466" s="65"/>
      <c r="K466" s="65"/>
      <c r="L466" s="65"/>
      <c r="M466" s="65"/>
      <c r="N466" s="65"/>
      <c r="O466" s="87"/>
      <c r="P466" s="87"/>
      <c r="Q466" s="87"/>
      <c r="R466" s="87"/>
      <c r="S466" s="87"/>
      <c r="T466" s="87"/>
      <c r="U466" s="87"/>
      <c r="V466" s="87"/>
      <c r="W466" s="87"/>
    </row>
    <row r="467" spans="1:23" ht="13.2" x14ac:dyDescent="0.25">
      <c r="A467" s="59">
        <v>161</v>
      </c>
      <c r="B467" s="60" t="s">
        <v>778</v>
      </c>
      <c r="C467" s="9"/>
      <c r="D467" s="9" t="s">
        <v>172</v>
      </c>
      <c r="E467" s="59" t="s">
        <v>19</v>
      </c>
      <c r="F467" s="59"/>
      <c r="G467" s="65"/>
      <c r="H467" s="65"/>
      <c r="I467" s="65"/>
      <c r="J467" s="65"/>
      <c r="K467" s="65"/>
      <c r="L467" s="65"/>
      <c r="M467" s="65"/>
      <c r="N467" s="65"/>
      <c r="O467" s="87"/>
      <c r="P467" s="87"/>
      <c r="Q467" s="87"/>
      <c r="R467" s="87"/>
      <c r="S467" s="87"/>
      <c r="T467" s="87"/>
      <c r="U467" s="87"/>
      <c r="V467" s="87"/>
      <c r="W467" s="87"/>
    </row>
    <row r="468" spans="1:23" ht="13.2" x14ac:dyDescent="0.25">
      <c r="A468" s="59">
        <v>162</v>
      </c>
      <c r="B468" s="60" t="s">
        <v>779</v>
      </c>
      <c r="C468" s="9"/>
      <c r="D468" s="9" t="s">
        <v>173</v>
      </c>
      <c r="E468" s="59" t="s">
        <v>19</v>
      </c>
      <c r="F468" s="59"/>
      <c r="G468" s="65"/>
      <c r="H468" s="65"/>
      <c r="I468" s="65"/>
      <c r="J468" s="65"/>
      <c r="K468" s="65"/>
      <c r="L468" s="65"/>
      <c r="M468" s="65"/>
      <c r="N468" s="65"/>
      <c r="O468" s="87"/>
      <c r="P468" s="87"/>
      <c r="Q468" s="87"/>
      <c r="R468" s="87"/>
      <c r="S468" s="87"/>
      <c r="T468" s="87"/>
      <c r="U468" s="87"/>
      <c r="V468" s="87"/>
      <c r="W468" s="87"/>
    </row>
    <row r="469" spans="1:23" ht="13.2" x14ac:dyDescent="0.25">
      <c r="A469" s="61">
        <v>163</v>
      </c>
      <c r="B469" s="60" t="s">
        <v>780</v>
      </c>
      <c r="C469" s="9"/>
      <c r="D469" s="9" t="s">
        <v>174</v>
      </c>
      <c r="E469" s="59" t="s">
        <v>19</v>
      </c>
      <c r="F469" s="65"/>
      <c r="G469" s="64"/>
      <c r="H469" s="64"/>
      <c r="I469" s="64"/>
      <c r="J469" s="61"/>
      <c r="K469" s="64"/>
      <c r="L469" s="64"/>
      <c r="M469" s="64"/>
      <c r="N469" s="64"/>
      <c r="O469" s="87"/>
      <c r="P469" s="87"/>
      <c r="Q469" s="87"/>
      <c r="R469" s="87"/>
      <c r="S469" s="87"/>
      <c r="T469" s="87"/>
      <c r="U469" s="87"/>
      <c r="V469" s="87"/>
      <c r="W469" s="87"/>
    </row>
    <row r="470" spans="1:23" ht="13.2" x14ac:dyDescent="0.25">
      <c r="A470" s="61">
        <v>164</v>
      </c>
      <c r="B470" s="60" t="s">
        <v>781</v>
      </c>
      <c r="C470" s="9"/>
      <c r="D470" s="9" t="s">
        <v>174</v>
      </c>
      <c r="E470" s="59" t="s">
        <v>19</v>
      </c>
      <c r="F470" s="65"/>
      <c r="G470" s="64"/>
      <c r="H470" s="64"/>
      <c r="I470" s="64"/>
      <c r="J470" s="61"/>
      <c r="K470" s="64"/>
      <c r="L470" s="64"/>
      <c r="M470" s="64"/>
      <c r="N470" s="64"/>
      <c r="O470" s="87"/>
      <c r="P470" s="87"/>
      <c r="Q470" s="87"/>
      <c r="R470" s="87"/>
      <c r="S470" s="87"/>
      <c r="T470" s="87"/>
      <c r="U470" s="87"/>
      <c r="V470" s="87"/>
      <c r="W470" s="87"/>
    </row>
    <row r="471" spans="1:23" ht="13.2" x14ac:dyDescent="0.25">
      <c r="A471" s="61">
        <v>165</v>
      </c>
      <c r="B471" s="60" t="s">
        <v>782</v>
      </c>
      <c r="C471" s="9"/>
      <c r="D471" s="9" t="s">
        <v>174</v>
      </c>
      <c r="E471" s="59" t="s">
        <v>19</v>
      </c>
      <c r="F471" s="65"/>
      <c r="G471" s="64"/>
      <c r="H471" s="64"/>
      <c r="I471" s="64"/>
      <c r="J471" s="61"/>
      <c r="K471" s="64"/>
      <c r="L471" s="64"/>
      <c r="M471" s="64"/>
      <c r="N471" s="64"/>
      <c r="O471" s="87"/>
      <c r="P471" s="87"/>
      <c r="Q471" s="87"/>
      <c r="R471" s="87"/>
      <c r="S471" s="87"/>
      <c r="T471" s="87"/>
      <c r="U471" s="87"/>
      <c r="V471" s="87"/>
      <c r="W471" s="87"/>
    </row>
    <row r="472" spans="1:23" ht="13.2" x14ac:dyDescent="0.25">
      <c r="A472" s="59">
        <v>166</v>
      </c>
      <c r="B472" s="60" t="s">
        <v>783</v>
      </c>
      <c r="C472" s="9"/>
      <c r="D472" s="9" t="s">
        <v>175</v>
      </c>
      <c r="E472" s="59" t="s">
        <v>19</v>
      </c>
      <c r="F472" s="59"/>
      <c r="G472" s="65"/>
      <c r="H472" s="65"/>
      <c r="I472" s="65"/>
      <c r="J472" s="65"/>
      <c r="K472" s="65"/>
      <c r="L472" s="65"/>
      <c r="M472" s="65"/>
      <c r="N472" s="65"/>
      <c r="O472" s="87"/>
      <c r="P472" s="87"/>
      <c r="Q472" s="87"/>
      <c r="R472" s="87"/>
      <c r="S472" s="87"/>
      <c r="T472" s="87"/>
      <c r="U472" s="87"/>
      <c r="V472" s="87"/>
      <c r="W472" s="87"/>
    </row>
    <row r="473" spans="1:23" ht="13.2" x14ac:dyDescent="0.25">
      <c r="A473" s="59">
        <v>167</v>
      </c>
      <c r="B473" s="60" t="s">
        <v>784</v>
      </c>
      <c r="C473" s="9"/>
      <c r="D473" s="9" t="s">
        <v>175</v>
      </c>
      <c r="E473" s="59" t="s">
        <v>19</v>
      </c>
      <c r="F473" s="59"/>
      <c r="G473" s="65"/>
      <c r="H473" s="65"/>
      <c r="I473" s="65"/>
      <c r="J473" s="65"/>
      <c r="K473" s="65"/>
      <c r="L473" s="65"/>
      <c r="M473" s="65"/>
      <c r="N473" s="65"/>
      <c r="O473" s="87"/>
      <c r="P473" s="87"/>
      <c r="Q473" s="87"/>
      <c r="R473" s="87"/>
      <c r="S473" s="87"/>
      <c r="T473" s="87"/>
      <c r="U473" s="87"/>
      <c r="V473" s="87"/>
      <c r="W473" s="87"/>
    </row>
    <row r="474" spans="1:23" ht="13.2" x14ac:dyDescent="0.25">
      <c r="A474" s="59">
        <v>168</v>
      </c>
      <c r="B474" s="60" t="s">
        <v>785</v>
      </c>
      <c r="C474" s="53"/>
      <c r="D474" s="53" t="s">
        <v>176</v>
      </c>
      <c r="E474" s="59" t="s">
        <v>19</v>
      </c>
      <c r="F474" s="59"/>
      <c r="G474" s="123"/>
      <c r="H474" s="123"/>
      <c r="I474" s="123"/>
      <c r="J474" s="123"/>
      <c r="K474" s="123"/>
      <c r="L474" s="123"/>
      <c r="M474" s="123"/>
      <c r="N474" s="123"/>
      <c r="O474" s="87"/>
      <c r="P474" s="87"/>
      <c r="Q474" s="87"/>
      <c r="R474" s="87"/>
      <c r="S474" s="87"/>
      <c r="T474" s="87"/>
      <c r="U474" s="87"/>
      <c r="V474" s="87"/>
      <c r="W474" s="87"/>
    </row>
    <row r="475" spans="1:23" ht="13.2" x14ac:dyDescent="0.25">
      <c r="A475" s="59">
        <v>169</v>
      </c>
      <c r="B475" s="60" t="s">
        <v>786</v>
      </c>
      <c r="C475" s="54"/>
      <c r="D475" s="54" t="s">
        <v>176</v>
      </c>
      <c r="E475" s="59" t="s">
        <v>19</v>
      </c>
      <c r="F475" s="59"/>
      <c r="G475" s="123"/>
      <c r="H475" s="123"/>
      <c r="I475" s="123"/>
      <c r="J475" s="123"/>
      <c r="K475" s="123"/>
      <c r="L475" s="123"/>
      <c r="M475" s="123"/>
      <c r="N475" s="123"/>
      <c r="O475" s="87"/>
      <c r="P475" s="87"/>
      <c r="Q475" s="87"/>
      <c r="R475" s="87"/>
      <c r="S475" s="87"/>
      <c r="T475" s="87"/>
      <c r="U475" s="87"/>
      <c r="V475" s="87"/>
      <c r="W475" s="87"/>
    </row>
    <row r="476" spans="1:23" ht="13.2" x14ac:dyDescent="0.25">
      <c r="A476" s="59">
        <v>170</v>
      </c>
      <c r="B476" s="60" t="s">
        <v>787</v>
      </c>
      <c r="C476" s="54"/>
      <c r="D476" s="54" t="s">
        <v>176</v>
      </c>
      <c r="E476" s="59" t="s">
        <v>19</v>
      </c>
      <c r="F476" s="59"/>
      <c r="G476" s="123"/>
      <c r="H476" s="123"/>
      <c r="I476" s="123"/>
      <c r="J476" s="123"/>
      <c r="K476" s="123"/>
      <c r="L476" s="123"/>
      <c r="M476" s="123"/>
      <c r="N476" s="123"/>
      <c r="O476" s="87"/>
      <c r="P476" s="87"/>
      <c r="Q476" s="87"/>
      <c r="R476" s="87"/>
      <c r="S476" s="87"/>
      <c r="T476" s="87"/>
      <c r="U476" s="87"/>
      <c r="V476" s="87"/>
      <c r="W476" s="87"/>
    </row>
    <row r="477" spans="1:23" ht="13.2" x14ac:dyDescent="0.25">
      <c r="A477" s="59">
        <v>171</v>
      </c>
      <c r="B477" s="60" t="s">
        <v>788</v>
      </c>
      <c r="C477" s="54"/>
      <c r="D477" s="54" t="s">
        <v>176</v>
      </c>
      <c r="E477" s="59" t="s">
        <v>19</v>
      </c>
      <c r="F477" s="59"/>
      <c r="G477" s="123"/>
      <c r="H477" s="123"/>
      <c r="I477" s="123"/>
      <c r="J477" s="123"/>
      <c r="K477" s="123"/>
      <c r="L477" s="123"/>
      <c r="M477" s="123"/>
      <c r="N477" s="123"/>
      <c r="O477" s="87"/>
      <c r="P477" s="87"/>
      <c r="Q477" s="87"/>
      <c r="R477" s="87"/>
      <c r="S477" s="87"/>
      <c r="T477" s="87"/>
      <c r="U477" s="87"/>
      <c r="V477" s="87"/>
      <c r="W477" s="87"/>
    </row>
    <row r="478" spans="1:23" ht="13.2" x14ac:dyDescent="0.25">
      <c r="A478" s="59">
        <v>172</v>
      </c>
      <c r="B478" s="60" t="s">
        <v>789</v>
      </c>
      <c r="C478" s="54"/>
      <c r="D478" s="54" t="s">
        <v>176</v>
      </c>
      <c r="E478" s="59" t="s">
        <v>19</v>
      </c>
      <c r="F478" s="59"/>
      <c r="G478" s="123"/>
      <c r="H478" s="123"/>
      <c r="I478" s="123"/>
      <c r="J478" s="123"/>
      <c r="K478" s="123"/>
      <c r="L478" s="123"/>
      <c r="M478" s="123"/>
      <c r="N478" s="123"/>
      <c r="O478" s="87"/>
      <c r="P478" s="87"/>
      <c r="Q478" s="87"/>
      <c r="R478" s="87"/>
      <c r="S478" s="87"/>
      <c r="T478" s="87"/>
      <c r="U478" s="87"/>
      <c r="V478" s="87"/>
      <c r="W478" s="87"/>
    </row>
    <row r="479" spans="1:23" ht="13.2" x14ac:dyDescent="0.25">
      <c r="A479" s="59">
        <v>173</v>
      </c>
      <c r="B479" s="60" t="s">
        <v>790</v>
      </c>
      <c r="C479" s="54"/>
      <c r="D479" s="54" t="s">
        <v>176</v>
      </c>
      <c r="E479" s="59" t="s">
        <v>19</v>
      </c>
      <c r="F479" s="59"/>
      <c r="G479" s="123"/>
      <c r="H479" s="123"/>
      <c r="I479" s="123"/>
      <c r="J479" s="123"/>
      <c r="K479" s="123"/>
      <c r="L479" s="123"/>
      <c r="M479" s="123"/>
      <c r="N479" s="123"/>
      <c r="O479" s="87"/>
      <c r="P479" s="87"/>
      <c r="Q479" s="87"/>
      <c r="R479" s="87"/>
      <c r="S479" s="87"/>
      <c r="T479" s="87"/>
      <c r="U479" s="87"/>
      <c r="V479" s="87"/>
      <c r="W479" s="87"/>
    </row>
    <row r="480" spans="1:23" ht="13.2" x14ac:dyDescent="0.25">
      <c r="A480" s="59">
        <v>174</v>
      </c>
      <c r="B480" s="60" t="s">
        <v>791</v>
      </c>
      <c r="C480" s="54"/>
      <c r="D480" s="54" t="s">
        <v>176</v>
      </c>
      <c r="E480" s="59" t="s">
        <v>19</v>
      </c>
      <c r="F480" s="67"/>
      <c r="G480" s="123"/>
      <c r="H480" s="123"/>
      <c r="I480" s="123"/>
      <c r="J480" s="123"/>
      <c r="K480" s="123"/>
      <c r="L480" s="123"/>
      <c r="M480" s="123"/>
      <c r="N480" s="123"/>
      <c r="O480" s="87"/>
      <c r="P480" s="87"/>
      <c r="Q480" s="87"/>
      <c r="R480" s="87"/>
      <c r="S480" s="87"/>
      <c r="T480" s="87"/>
      <c r="U480" s="87"/>
      <c r="V480" s="87"/>
      <c r="W480" s="87"/>
    </row>
    <row r="481" spans="1:23" ht="13.2" x14ac:dyDescent="0.25">
      <c r="A481" s="59">
        <v>175</v>
      </c>
      <c r="B481" s="60" t="s">
        <v>792</v>
      </c>
      <c r="C481" s="54"/>
      <c r="D481" s="54" t="s">
        <v>176</v>
      </c>
      <c r="E481" s="59" t="s">
        <v>19</v>
      </c>
      <c r="F481" s="59"/>
      <c r="G481" s="123"/>
      <c r="H481" s="123"/>
      <c r="I481" s="123"/>
      <c r="J481" s="123"/>
      <c r="K481" s="123"/>
      <c r="L481" s="123"/>
      <c r="M481" s="123"/>
      <c r="N481" s="123"/>
      <c r="O481" s="87"/>
      <c r="P481" s="87"/>
      <c r="Q481" s="87"/>
      <c r="R481" s="87"/>
      <c r="S481" s="87"/>
      <c r="T481" s="87"/>
      <c r="U481" s="87"/>
      <c r="V481" s="87"/>
      <c r="W481" s="87"/>
    </row>
    <row r="482" spans="1:23" ht="13.2" x14ac:dyDescent="0.25">
      <c r="A482" s="59">
        <v>176</v>
      </c>
      <c r="B482" s="60" t="s">
        <v>793</v>
      </c>
      <c r="C482" s="54"/>
      <c r="D482" s="54" t="s">
        <v>176</v>
      </c>
      <c r="E482" s="59" t="s">
        <v>19</v>
      </c>
      <c r="F482" s="59"/>
      <c r="G482" s="123"/>
      <c r="H482" s="123"/>
      <c r="I482" s="123"/>
      <c r="J482" s="123"/>
      <c r="K482" s="123"/>
      <c r="L482" s="123"/>
      <c r="M482" s="123"/>
      <c r="N482" s="123"/>
      <c r="O482" s="87"/>
      <c r="P482" s="87"/>
      <c r="Q482" s="87"/>
      <c r="R482" s="87"/>
      <c r="S482" s="87"/>
      <c r="T482" s="87"/>
      <c r="U482" s="87"/>
      <c r="V482" s="87"/>
      <c r="W482" s="87"/>
    </row>
    <row r="483" spans="1:23" ht="13.2" x14ac:dyDescent="0.25">
      <c r="A483" s="61">
        <v>177</v>
      </c>
      <c r="B483" s="60" t="s">
        <v>794</v>
      </c>
      <c r="C483" s="9"/>
      <c r="D483" s="9" t="s">
        <v>177</v>
      </c>
      <c r="E483" s="59" t="s">
        <v>19</v>
      </c>
      <c r="F483" s="59"/>
      <c r="G483" s="64"/>
      <c r="H483" s="64"/>
      <c r="I483" s="64"/>
      <c r="J483" s="64"/>
      <c r="K483" s="64"/>
      <c r="L483" s="64"/>
      <c r="M483" s="64"/>
      <c r="N483" s="64"/>
      <c r="O483" s="87"/>
      <c r="P483" s="87"/>
      <c r="Q483" s="87"/>
      <c r="R483" s="87"/>
      <c r="S483" s="87"/>
      <c r="T483" s="87"/>
      <c r="U483" s="87"/>
      <c r="V483" s="87"/>
      <c r="W483" s="87"/>
    </row>
    <row r="484" spans="1:23" ht="13.2" x14ac:dyDescent="0.25">
      <c r="A484" s="61">
        <v>178</v>
      </c>
      <c r="B484" s="60" t="s">
        <v>795</v>
      </c>
      <c r="C484" s="9"/>
      <c r="D484" s="9" t="s">
        <v>177</v>
      </c>
      <c r="E484" s="59" t="s">
        <v>19</v>
      </c>
      <c r="F484" s="59"/>
      <c r="G484" s="64"/>
      <c r="H484" s="64"/>
      <c r="I484" s="64"/>
      <c r="J484" s="64"/>
      <c r="K484" s="64"/>
      <c r="L484" s="64"/>
      <c r="M484" s="64"/>
      <c r="N484" s="64"/>
      <c r="O484" s="87"/>
      <c r="P484" s="87"/>
      <c r="Q484" s="87"/>
      <c r="R484" s="87"/>
      <c r="S484" s="87"/>
      <c r="T484" s="87"/>
      <c r="U484" s="87"/>
      <c r="V484" s="87"/>
      <c r="W484" s="87"/>
    </row>
    <row r="485" spans="1:23" ht="13.2" x14ac:dyDescent="0.25">
      <c r="A485" s="61">
        <v>179</v>
      </c>
      <c r="B485" s="60" t="s">
        <v>796</v>
      </c>
      <c r="C485" s="9"/>
      <c r="D485" s="9" t="s">
        <v>177</v>
      </c>
      <c r="E485" s="59" t="s">
        <v>19</v>
      </c>
      <c r="F485" s="61"/>
      <c r="G485" s="64"/>
      <c r="H485" s="64"/>
      <c r="I485" s="64"/>
      <c r="J485" s="64"/>
      <c r="K485" s="64"/>
      <c r="L485" s="64"/>
      <c r="M485" s="64"/>
      <c r="N485" s="64"/>
      <c r="O485" s="87"/>
      <c r="P485" s="87"/>
      <c r="Q485" s="87"/>
      <c r="R485" s="87"/>
      <c r="S485" s="87"/>
      <c r="T485" s="87"/>
      <c r="U485" s="87"/>
      <c r="V485" s="87"/>
      <c r="W485" s="87"/>
    </row>
    <row r="486" spans="1:23" ht="13.2" x14ac:dyDescent="0.25">
      <c r="A486" s="138"/>
      <c r="B486" s="139"/>
      <c r="C486" s="55"/>
      <c r="D486" s="55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87"/>
      <c r="P486" s="87"/>
      <c r="Q486" s="87"/>
      <c r="R486" s="87"/>
      <c r="S486" s="87"/>
      <c r="T486" s="87"/>
      <c r="U486" s="87"/>
      <c r="V486" s="87"/>
      <c r="W486" s="87"/>
    </row>
    <row r="487" spans="1:23" ht="13.2" x14ac:dyDescent="0.25">
      <c r="A487" s="86" t="s">
        <v>0</v>
      </c>
      <c r="B487" s="58" t="s">
        <v>1</v>
      </c>
      <c r="C487" s="44" t="s">
        <v>2</v>
      </c>
      <c r="D487" s="44" t="s">
        <v>3</v>
      </c>
      <c r="E487" s="57" t="s">
        <v>195</v>
      </c>
      <c r="F487" s="57" t="s">
        <v>9</v>
      </c>
      <c r="G487" s="86" t="s">
        <v>40</v>
      </c>
      <c r="H487" s="86" t="s">
        <v>43</v>
      </c>
      <c r="I487" s="86" t="s">
        <v>47</v>
      </c>
      <c r="J487" s="86" t="s">
        <v>50</v>
      </c>
      <c r="K487" s="86" t="s">
        <v>53</v>
      </c>
      <c r="L487" s="86" t="s">
        <v>56</v>
      </c>
      <c r="M487" s="86" t="s">
        <v>60</v>
      </c>
      <c r="N487" s="86" t="s">
        <v>37</v>
      </c>
      <c r="O487" s="87"/>
      <c r="P487" s="87"/>
      <c r="Q487" s="87"/>
      <c r="R487" s="87"/>
      <c r="S487" s="87"/>
      <c r="T487" s="87"/>
      <c r="U487" s="87"/>
      <c r="V487" s="87"/>
      <c r="W487" s="87"/>
    </row>
    <row r="488" spans="1:23" ht="13.2" x14ac:dyDescent="0.25">
      <c r="A488" s="61">
        <v>134</v>
      </c>
      <c r="B488" s="60" t="s">
        <v>751</v>
      </c>
      <c r="C488" s="9"/>
      <c r="D488" s="9" t="s">
        <v>27</v>
      </c>
      <c r="E488" s="59" t="s">
        <v>12</v>
      </c>
      <c r="F488" s="61"/>
      <c r="G488" s="64"/>
      <c r="H488" s="64"/>
      <c r="I488" s="64"/>
      <c r="J488" s="64"/>
      <c r="K488" s="64"/>
      <c r="L488" s="64"/>
      <c r="M488" s="64"/>
      <c r="N488" s="64"/>
      <c r="O488" s="87"/>
      <c r="P488" s="87"/>
      <c r="Q488" s="87"/>
      <c r="R488" s="87"/>
      <c r="S488" s="87"/>
      <c r="T488" s="87"/>
      <c r="U488" s="87"/>
      <c r="V488" s="87"/>
      <c r="W488" s="87"/>
    </row>
    <row r="489" spans="1:23" ht="13.2" x14ac:dyDescent="0.25">
      <c r="A489" s="59">
        <v>135</v>
      </c>
      <c r="B489" s="60" t="s">
        <v>752</v>
      </c>
      <c r="C489" s="9"/>
      <c r="D489" s="9" t="s">
        <v>80</v>
      </c>
      <c r="E489" s="59" t="s">
        <v>12</v>
      </c>
      <c r="F489" s="59"/>
      <c r="G489" s="65"/>
      <c r="H489" s="65"/>
      <c r="I489" s="65"/>
      <c r="J489" s="65"/>
      <c r="K489" s="65"/>
      <c r="L489" s="65"/>
      <c r="M489" s="65"/>
      <c r="N489" s="65"/>
      <c r="O489" s="87"/>
      <c r="P489" s="87"/>
      <c r="Q489" s="87"/>
      <c r="R489" s="87"/>
      <c r="S489" s="87"/>
      <c r="T489" s="87"/>
      <c r="U489" s="87"/>
      <c r="V489" s="87"/>
      <c r="W489" s="87"/>
    </row>
    <row r="490" spans="1:23" ht="13.2" x14ac:dyDescent="0.25">
      <c r="A490" s="59">
        <v>136</v>
      </c>
      <c r="B490" s="60" t="s">
        <v>753</v>
      </c>
      <c r="C490" s="9"/>
      <c r="D490" s="9" t="s">
        <v>15</v>
      </c>
      <c r="E490" s="59" t="s">
        <v>12</v>
      </c>
      <c r="F490" s="59"/>
      <c r="G490" s="65"/>
      <c r="H490" s="65"/>
      <c r="I490" s="65"/>
      <c r="J490" s="65"/>
      <c r="K490" s="65"/>
      <c r="L490" s="65"/>
      <c r="M490" s="65"/>
      <c r="N490" s="65"/>
      <c r="O490" s="87"/>
      <c r="P490" s="87"/>
      <c r="Q490" s="87"/>
      <c r="R490" s="87"/>
      <c r="S490" s="87"/>
      <c r="T490" s="87"/>
      <c r="U490" s="87"/>
      <c r="V490" s="87"/>
      <c r="W490" s="87"/>
    </row>
    <row r="491" spans="1:23" ht="13.2" x14ac:dyDescent="0.25">
      <c r="A491" s="59">
        <v>137</v>
      </c>
      <c r="B491" s="60" t="s">
        <v>754</v>
      </c>
      <c r="C491" s="52"/>
      <c r="D491" s="52"/>
      <c r="E491" s="59" t="s">
        <v>12</v>
      </c>
      <c r="F491" s="59"/>
      <c r="G491" s="65"/>
      <c r="H491" s="65"/>
      <c r="I491" s="65"/>
      <c r="J491" s="65"/>
      <c r="K491" s="65"/>
      <c r="L491" s="65"/>
      <c r="M491" s="65"/>
      <c r="N491" s="65"/>
      <c r="O491" s="87"/>
      <c r="P491" s="87"/>
      <c r="Q491" s="87"/>
      <c r="R491" s="87"/>
      <c r="S491" s="87"/>
      <c r="T491" s="87"/>
      <c r="U491" s="87"/>
      <c r="V491" s="87"/>
      <c r="W491" s="87"/>
    </row>
    <row r="492" spans="1:23" ht="13.2" x14ac:dyDescent="0.25">
      <c r="A492" s="59">
        <v>138</v>
      </c>
      <c r="B492" s="60" t="s">
        <v>755</v>
      </c>
      <c r="C492" s="52"/>
      <c r="D492" s="52"/>
      <c r="E492" s="59" t="s">
        <v>12</v>
      </c>
      <c r="F492" s="59"/>
      <c r="G492" s="65"/>
      <c r="H492" s="65"/>
      <c r="I492" s="65"/>
      <c r="J492" s="65"/>
      <c r="K492" s="65"/>
      <c r="L492" s="65"/>
      <c r="M492" s="65"/>
      <c r="N492" s="65"/>
      <c r="O492" s="87"/>
      <c r="P492" s="87"/>
      <c r="Q492" s="87"/>
      <c r="R492" s="87"/>
      <c r="S492" s="87"/>
      <c r="T492" s="87"/>
      <c r="U492" s="87"/>
      <c r="V492" s="87"/>
      <c r="W492" s="87"/>
    </row>
    <row r="493" spans="1:23" ht="13.2" x14ac:dyDescent="0.25">
      <c r="A493" s="59">
        <v>139</v>
      </c>
      <c r="B493" s="60" t="s">
        <v>756</v>
      </c>
      <c r="C493" s="9"/>
      <c r="D493" s="9" t="s">
        <v>169</v>
      </c>
      <c r="E493" s="59" t="s">
        <v>12</v>
      </c>
      <c r="F493" s="59"/>
      <c r="G493" s="65"/>
      <c r="H493" s="65"/>
      <c r="I493" s="65"/>
      <c r="J493" s="65"/>
      <c r="K493" s="65"/>
      <c r="L493" s="65"/>
      <c r="M493" s="65"/>
      <c r="N493" s="65"/>
      <c r="O493" s="87"/>
      <c r="P493" s="87"/>
      <c r="Q493" s="87"/>
      <c r="R493" s="87"/>
      <c r="S493" s="87"/>
      <c r="T493" s="87"/>
      <c r="U493" s="87"/>
      <c r="V493" s="87"/>
      <c r="W493" s="87"/>
    </row>
    <row r="494" spans="1:23" ht="13.2" x14ac:dyDescent="0.25">
      <c r="A494" s="59">
        <v>140</v>
      </c>
      <c r="B494" s="60" t="s">
        <v>757</v>
      </c>
      <c r="C494" s="9"/>
      <c r="D494" s="9" t="s">
        <v>169</v>
      </c>
      <c r="E494" s="59" t="s">
        <v>12</v>
      </c>
      <c r="F494" s="59"/>
      <c r="G494" s="65"/>
      <c r="H494" s="65"/>
      <c r="I494" s="65"/>
      <c r="J494" s="65"/>
      <c r="K494" s="65"/>
      <c r="L494" s="65"/>
      <c r="M494" s="65"/>
      <c r="N494" s="65"/>
      <c r="O494" s="87"/>
      <c r="P494" s="87"/>
      <c r="Q494" s="87"/>
      <c r="R494" s="87"/>
      <c r="S494" s="87"/>
      <c r="T494" s="87"/>
      <c r="U494" s="87"/>
      <c r="V494" s="87"/>
      <c r="W494" s="87"/>
    </row>
    <row r="495" spans="1:23" ht="13.2" x14ac:dyDescent="0.25">
      <c r="A495" s="59">
        <v>141</v>
      </c>
      <c r="B495" s="60" t="s">
        <v>758</v>
      </c>
      <c r="C495" s="52"/>
      <c r="D495" s="52"/>
      <c r="E495" s="59" t="s">
        <v>12</v>
      </c>
      <c r="F495" s="59"/>
      <c r="G495" s="65"/>
      <c r="H495" s="65"/>
      <c r="I495" s="65"/>
      <c r="J495" s="65"/>
      <c r="K495" s="65"/>
      <c r="L495" s="65"/>
      <c r="M495" s="65"/>
      <c r="N495" s="65"/>
      <c r="O495" s="87"/>
      <c r="P495" s="87"/>
      <c r="Q495" s="87"/>
      <c r="R495" s="87"/>
      <c r="S495" s="87"/>
      <c r="T495" s="87"/>
      <c r="U495" s="87"/>
      <c r="V495" s="87"/>
      <c r="W495" s="87"/>
    </row>
    <row r="496" spans="1:23" ht="13.2" x14ac:dyDescent="0.25">
      <c r="A496" s="59">
        <v>142</v>
      </c>
      <c r="B496" s="60" t="s">
        <v>759</v>
      </c>
      <c r="C496" s="52"/>
      <c r="D496" s="52"/>
      <c r="E496" s="59" t="s">
        <v>12</v>
      </c>
      <c r="F496" s="59"/>
      <c r="G496" s="65"/>
      <c r="H496" s="65"/>
      <c r="I496" s="65"/>
      <c r="J496" s="65"/>
      <c r="K496" s="65"/>
      <c r="L496" s="65"/>
      <c r="M496" s="65"/>
      <c r="N496" s="65"/>
      <c r="O496" s="87"/>
      <c r="P496" s="87"/>
      <c r="Q496" s="87"/>
      <c r="R496" s="87"/>
      <c r="S496" s="87"/>
      <c r="T496" s="87"/>
      <c r="U496" s="87"/>
      <c r="V496" s="87"/>
      <c r="W496" s="87"/>
    </row>
    <row r="497" spans="1:23" ht="13.2" x14ac:dyDescent="0.25">
      <c r="A497" s="59">
        <v>143</v>
      </c>
      <c r="B497" s="60" t="s">
        <v>760</v>
      </c>
      <c r="C497" s="52"/>
      <c r="D497" s="52"/>
      <c r="E497" s="59" t="s">
        <v>12</v>
      </c>
      <c r="F497" s="59"/>
      <c r="G497" s="65"/>
      <c r="H497" s="65"/>
      <c r="I497" s="65"/>
      <c r="J497" s="65"/>
      <c r="K497" s="65"/>
      <c r="L497" s="65"/>
      <c r="M497" s="65"/>
      <c r="N497" s="65"/>
      <c r="O497" s="87"/>
      <c r="P497" s="87"/>
      <c r="Q497" s="87"/>
      <c r="R497" s="87"/>
      <c r="S497" s="87"/>
      <c r="T497" s="87"/>
      <c r="U497" s="87"/>
      <c r="V497" s="87"/>
      <c r="W497" s="87"/>
    </row>
    <row r="498" spans="1:23" ht="13.2" x14ac:dyDescent="0.25">
      <c r="A498" s="59">
        <v>144</v>
      </c>
      <c r="B498" s="60" t="s">
        <v>761</v>
      </c>
      <c r="C498" s="52"/>
      <c r="D498" s="52"/>
      <c r="E498" s="59" t="s">
        <v>12</v>
      </c>
      <c r="F498" s="59"/>
      <c r="G498" s="65"/>
      <c r="H498" s="65"/>
      <c r="I498" s="65"/>
      <c r="J498" s="65"/>
      <c r="K498" s="65"/>
      <c r="L498" s="65"/>
      <c r="M498" s="65"/>
      <c r="N498" s="65"/>
      <c r="O498" s="87"/>
      <c r="P498" s="87"/>
      <c r="Q498" s="87"/>
      <c r="R498" s="87"/>
      <c r="S498" s="87"/>
      <c r="T498" s="87"/>
      <c r="U498" s="87"/>
      <c r="V498" s="87"/>
      <c r="W498" s="87"/>
    </row>
    <row r="499" spans="1:23" ht="13.2" x14ac:dyDescent="0.25">
      <c r="A499" s="59">
        <v>145</v>
      </c>
      <c r="B499" s="60" t="s">
        <v>762</v>
      </c>
      <c r="C499" s="52"/>
      <c r="D499" s="52"/>
      <c r="E499" s="59" t="s">
        <v>12</v>
      </c>
      <c r="F499" s="59"/>
      <c r="G499" s="65"/>
      <c r="H499" s="65"/>
      <c r="I499" s="65"/>
      <c r="J499" s="65"/>
      <c r="K499" s="65"/>
      <c r="L499" s="65"/>
      <c r="M499" s="65"/>
      <c r="N499" s="65"/>
      <c r="O499" s="87"/>
      <c r="P499" s="87"/>
      <c r="Q499" s="87"/>
      <c r="R499" s="87"/>
      <c r="S499" s="87"/>
      <c r="T499" s="87"/>
      <c r="U499" s="87"/>
      <c r="V499" s="87"/>
      <c r="W499" s="87"/>
    </row>
    <row r="500" spans="1:23" ht="26.4" x14ac:dyDescent="0.25">
      <c r="A500" s="59">
        <v>146</v>
      </c>
      <c r="B500" s="60" t="s">
        <v>763</v>
      </c>
      <c r="C500" s="52"/>
      <c r="D500" s="52"/>
      <c r="E500" s="59" t="s">
        <v>12</v>
      </c>
      <c r="F500" s="59"/>
      <c r="G500" s="65"/>
      <c r="H500" s="65"/>
      <c r="I500" s="65"/>
      <c r="J500" s="65"/>
      <c r="K500" s="65"/>
      <c r="L500" s="65"/>
      <c r="M500" s="65"/>
      <c r="N500" s="65"/>
      <c r="O500" s="87"/>
      <c r="P500" s="87"/>
      <c r="Q500" s="87"/>
      <c r="R500" s="87"/>
      <c r="S500" s="87"/>
      <c r="T500" s="87"/>
      <c r="U500" s="87"/>
      <c r="V500" s="87"/>
      <c r="W500" s="87"/>
    </row>
    <row r="501" spans="1:23" ht="13.2" x14ac:dyDescent="0.25">
      <c r="A501" s="59">
        <v>147</v>
      </c>
      <c r="B501" s="60" t="s">
        <v>764</v>
      </c>
      <c r="C501" s="52"/>
      <c r="D501" s="52"/>
      <c r="E501" s="59" t="s">
        <v>12</v>
      </c>
      <c r="F501" s="59"/>
      <c r="G501" s="65"/>
      <c r="H501" s="65"/>
      <c r="I501" s="65"/>
      <c r="J501" s="65"/>
      <c r="K501" s="65"/>
      <c r="L501" s="65"/>
      <c r="M501" s="65"/>
      <c r="N501" s="65"/>
      <c r="O501" s="87"/>
      <c r="P501" s="87"/>
      <c r="Q501" s="87"/>
      <c r="R501" s="87"/>
      <c r="S501" s="87"/>
      <c r="T501" s="87"/>
      <c r="U501" s="87"/>
      <c r="V501" s="87"/>
      <c r="W501" s="87"/>
    </row>
    <row r="502" spans="1:23" ht="13.2" x14ac:dyDescent="0.25">
      <c r="A502" s="59">
        <v>148</v>
      </c>
      <c r="B502" s="60" t="s">
        <v>765</v>
      </c>
      <c r="C502" s="52"/>
      <c r="D502" s="52"/>
      <c r="E502" s="59" t="s">
        <v>12</v>
      </c>
      <c r="F502" s="59"/>
      <c r="G502" s="65"/>
      <c r="H502" s="65"/>
      <c r="I502" s="65"/>
      <c r="J502" s="65"/>
      <c r="K502" s="65"/>
      <c r="L502" s="65"/>
      <c r="M502" s="65"/>
      <c r="N502" s="65"/>
      <c r="O502" s="87"/>
      <c r="P502" s="87"/>
      <c r="Q502" s="87"/>
      <c r="R502" s="87"/>
      <c r="S502" s="87"/>
      <c r="T502" s="87"/>
      <c r="U502" s="87"/>
      <c r="V502" s="87"/>
      <c r="W502" s="87"/>
    </row>
    <row r="503" spans="1:23" ht="13.2" x14ac:dyDescent="0.25">
      <c r="A503" s="59">
        <v>149</v>
      </c>
      <c r="B503" s="60" t="s">
        <v>766</v>
      </c>
      <c r="C503" s="52"/>
      <c r="D503" s="52"/>
      <c r="E503" s="59" t="s">
        <v>12</v>
      </c>
      <c r="F503" s="59"/>
      <c r="G503" s="65"/>
      <c r="H503" s="65"/>
      <c r="I503" s="65"/>
      <c r="J503" s="65"/>
      <c r="K503" s="65"/>
      <c r="L503" s="65"/>
      <c r="M503" s="65"/>
      <c r="N503" s="65"/>
      <c r="O503" s="87"/>
      <c r="P503" s="87"/>
      <c r="Q503" s="87"/>
      <c r="R503" s="87"/>
      <c r="S503" s="87"/>
      <c r="T503" s="87"/>
      <c r="U503" s="87"/>
      <c r="V503" s="87"/>
      <c r="W503" s="87"/>
    </row>
    <row r="504" spans="1:23" ht="13.2" x14ac:dyDescent="0.25">
      <c r="A504" s="59">
        <v>150</v>
      </c>
      <c r="B504" s="60" t="s">
        <v>767</v>
      </c>
      <c r="C504" s="52"/>
      <c r="D504" s="52"/>
      <c r="E504" s="59" t="s">
        <v>12</v>
      </c>
      <c r="F504" s="67"/>
      <c r="G504" s="65"/>
      <c r="H504" s="65"/>
      <c r="I504" s="65"/>
      <c r="J504" s="65"/>
      <c r="K504" s="65"/>
      <c r="L504" s="65"/>
      <c r="M504" s="65"/>
      <c r="N504" s="65"/>
      <c r="O504" s="87"/>
      <c r="P504" s="87"/>
      <c r="Q504" s="87"/>
      <c r="R504" s="87"/>
      <c r="S504" s="87"/>
      <c r="T504" s="87"/>
      <c r="U504" s="87"/>
      <c r="V504" s="87"/>
      <c r="W504" s="87"/>
    </row>
    <row r="505" spans="1:23" ht="13.2" x14ac:dyDescent="0.25">
      <c r="A505" s="59">
        <v>151</v>
      </c>
      <c r="B505" s="60" t="s">
        <v>768</v>
      </c>
      <c r="C505" s="9"/>
      <c r="D505" s="9" t="s">
        <v>170</v>
      </c>
      <c r="E505" s="59" t="s">
        <v>12</v>
      </c>
      <c r="F505" s="67"/>
      <c r="G505" s="65"/>
      <c r="H505" s="65"/>
      <c r="I505" s="65"/>
      <c r="J505" s="65"/>
      <c r="K505" s="65"/>
      <c r="L505" s="65"/>
      <c r="M505" s="65"/>
      <c r="N505" s="65"/>
      <c r="O505" s="87"/>
      <c r="P505" s="87"/>
      <c r="Q505" s="87"/>
      <c r="R505" s="87"/>
      <c r="S505" s="87"/>
      <c r="T505" s="87"/>
      <c r="U505" s="87"/>
      <c r="V505" s="87"/>
      <c r="W505" s="87"/>
    </row>
    <row r="506" spans="1:23" ht="13.2" x14ac:dyDescent="0.25">
      <c r="A506" s="141">
        <v>152</v>
      </c>
      <c r="B506" s="60" t="s">
        <v>769</v>
      </c>
      <c r="C506" s="9"/>
      <c r="D506" s="9" t="s">
        <v>170</v>
      </c>
      <c r="E506" s="59" t="s">
        <v>12</v>
      </c>
      <c r="F506" s="59"/>
      <c r="G506" s="65"/>
      <c r="H506" s="65"/>
      <c r="I506" s="65"/>
      <c r="J506" s="65"/>
      <c r="K506" s="65"/>
      <c r="L506" s="65"/>
      <c r="M506" s="65"/>
      <c r="N506" s="65"/>
      <c r="O506" s="87"/>
      <c r="P506" s="87"/>
      <c r="Q506" s="87"/>
      <c r="R506" s="87"/>
      <c r="S506" s="87"/>
      <c r="T506" s="87"/>
      <c r="U506" s="87"/>
      <c r="V506" s="87"/>
      <c r="W506" s="87"/>
    </row>
    <row r="507" spans="1:23" ht="13.2" x14ac:dyDescent="0.25">
      <c r="A507" s="141">
        <v>153</v>
      </c>
      <c r="B507" s="60" t="s">
        <v>770</v>
      </c>
      <c r="C507" s="52"/>
      <c r="D507" s="52"/>
      <c r="E507" s="59" t="s">
        <v>12</v>
      </c>
      <c r="F507" s="59"/>
      <c r="G507" s="65"/>
      <c r="H507" s="65"/>
      <c r="I507" s="65"/>
      <c r="J507" s="65"/>
      <c r="K507" s="65"/>
      <c r="L507" s="65"/>
      <c r="M507" s="65"/>
      <c r="N507" s="65"/>
      <c r="O507" s="87"/>
      <c r="P507" s="87"/>
      <c r="Q507" s="87"/>
      <c r="R507" s="87"/>
      <c r="S507" s="87"/>
      <c r="T507" s="87"/>
      <c r="U507" s="87"/>
      <c r="V507" s="87"/>
      <c r="W507" s="87"/>
    </row>
    <row r="508" spans="1:23" ht="13.2" x14ac:dyDescent="0.25">
      <c r="A508" s="59">
        <v>154</v>
      </c>
      <c r="B508" s="60" t="s">
        <v>771</v>
      </c>
      <c r="C508" s="52"/>
      <c r="D508" s="52"/>
      <c r="E508" s="59" t="s">
        <v>12</v>
      </c>
      <c r="F508" s="67"/>
      <c r="G508" s="65"/>
      <c r="H508" s="65"/>
      <c r="I508" s="65"/>
      <c r="J508" s="65"/>
      <c r="K508" s="65"/>
      <c r="L508" s="65"/>
      <c r="M508" s="65"/>
      <c r="N508" s="65"/>
      <c r="O508" s="87"/>
      <c r="P508" s="87"/>
      <c r="Q508" s="87"/>
      <c r="R508" s="87"/>
      <c r="S508" s="87"/>
      <c r="T508" s="87"/>
      <c r="U508" s="87"/>
      <c r="V508" s="87"/>
      <c r="W508" s="87"/>
    </row>
    <row r="509" spans="1:23" ht="13.2" x14ac:dyDescent="0.25">
      <c r="A509" s="59">
        <v>155</v>
      </c>
      <c r="B509" s="60" t="s">
        <v>772</v>
      </c>
      <c r="C509" s="52"/>
      <c r="D509" s="52"/>
      <c r="E509" s="59" t="s">
        <v>12</v>
      </c>
      <c r="F509" s="59"/>
      <c r="G509" s="65"/>
      <c r="H509" s="65"/>
      <c r="I509" s="123"/>
      <c r="J509" s="123"/>
      <c r="K509" s="123"/>
      <c r="L509" s="123"/>
      <c r="M509" s="123"/>
      <c r="N509" s="65"/>
      <c r="O509" s="87"/>
      <c r="P509" s="87"/>
      <c r="Q509" s="87"/>
      <c r="R509" s="87"/>
      <c r="S509" s="87"/>
      <c r="T509" s="87"/>
      <c r="U509" s="87"/>
      <c r="V509" s="87"/>
      <c r="W509" s="87"/>
    </row>
    <row r="510" spans="1:23" ht="13.2" x14ac:dyDescent="0.25">
      <c r="A510" s="59">
        <v>156</v>
      </c>
      <c r="B510" s="60" t="s">
        <v>773</v>
      </c>
      <c r="C510" s="52"/>
      <c r="D510" s="52"/>
      <c r="E510" s="59" t="s">
        <v>12</v>
      </c>
      <c r="F510" s="59"/>
      <c r="G510" s="65"/>
      <c r="H510" s="65"/>
      <c r="I510" s="65"/>
      <c r="J510" s="65"/>
      <c r="K510" s="65"/>
      <c r="L510" s="65"/>
      <c r="M510" s="65"/>
      <c r="N510" s="65"/>
      <c r="O510" s="87"/>
      <c r="P510" s="87"/>
      <c r="Q510" s="87"/>
      <c r="R510" s="87"/>
      <c r="S510" s="87"/>
      <c r="T510" s="87"/>
      <c r="U510" s="87"/>
      <c r="V510" s="87"/>
      <c r="W510" s="87"/>
    </row>
    <row r="511" spans="1:23" ht="13.2" x14ac:dyDescent="0.25">
      <c r="A511" s="59">
        <v>157</v>
      </c>
      <c r="B511" s="60" t="s">
        <v>774</v>
      </c>
      <c r="C511" s="52"/>
      <c r="D511" s="52"/>
      <c r="E511" s="59" t="s">
        <v>12</v>
      </c>
      <c r="F511" s="59"/>
      <c r="G511" s="65"/>
      <c r="H511" s="65"/>
      <c r="I511" s="123"/>
      <c r="J511" s="123"/>
      <c r="K511" s="123"/>
      <c r="L511" s="123"/>
      <c r="M511" s="123"/>
      <c r="N511" s="65"/>
      <c r="O511" s="87"/>
      <c r="P511" s="87"/>
      <c r="Q511" s="87"/>
      <c r="R511" s="87"/>
      <c r="S511" s="87"/>
      <c r="T511" s="87"/>
      <c r="U511" s="87"/>
      <c r="V511" s="87"/>
      <c r="W511" s="87"/>
    </row>
    <row r="512" spans="1:23" ht="13.2" x14ac:dyDescent="0.25">
      <c r="A512" s="59">
        <v>158</v>
      </c>
      <c r="B512" s="60" t="s">
        <v>775</v>
      </c>
      <c r="C512" s="52"/>
      <c r="D512" s="52"/>
      <c r="E512" s="59" t="s">
        <v>12</v>
      </c>
      <c r="F512" s="59"/>
      <c r="G512" s="65"/>
      <c r="H512" s="65"/>
      <c r="I512" s="123"/>
      <c r="J512" s="123"/>
      <c r="K512" s="123"/>
      <c r="L512" s="123"/>
      <c r="M512" s="123"/>
      <c r="N512" s="65"/>
      <c r="O512" s="87"/>
      <c r="P512" s="87"/>
      <c r="Q512" s="87"/>
      <c r="R512" s="87"/>
      <c r="S512" s="87"/>
      <c r="T512" s="87"/>
      <c r="U512" s="87"/>
      <c r="V512" s="87"/>
      <c r="W512" s="87"/>
    </row>
    <row r="513" spans="1:23" ht="13.2" x14ac:dyDescent="0.25">
      <c r="A513" s="59">
        <v>159</v>
      </c>
      <c r="B513" s="60" t="s">
        <v>776</v>
      </c>
      <c r="C513" s="52"/>
      <c r="D513" s="52"/>
      <c r="E513" s="59" t="s">
        <v>12</v>
      </c>
      <c r="F513" s="59"/>
      <c r="G513" s="65"/>
      <c r="H513" s="65"/>
      <c r="I513" s="65"/>
      <c r="J513" s="65"/>
      <c r="K513" s="65"/>
      <c r="L513" s="65"/>
      <c r="M513" s="65"/>
      <c r="N513" s="65"/>
      <c r="O513" s="87"/>
      <c r="P513" s="87"/>
      <c r="Q513" s="87"/>
      <c r="R513" s="87"/>
      <c r="S513" s="87"/>
      <c r="T513" s="87"/>
      <c r="U513" s="87"/>
      <c r="V513" s="87"/>
      <c r="W513" s="87"/>
    </row>
    <row r="514" spans="1:23" ht="13.2" x14ac:dyDescent="0.25">
      <c r="A514" s="59">
        <v>160</v>
      </c>
      <c r="B514" s="60" t="s">
        <v>777</v>
      </c>
      <c r="C514" s="9"/>
      <c r="D514" s="9" t="s">
        <v>171</v>
      </c>
      <c r="E514" s="59" t="s">
        <v>12</v>
      </c>
      <c r="F514" s="65"/>
      <c r="G514" s="65"/>
      <c r="H514" s="65"/>
      <c r="I514" s="65"/>
      <c r="J514" s="65"/>
      <c r="K514" s="65"/>
      <c r="L514" s="65"/>
      <c r="M514" s="65"/>
      <c r="N514" s="65"/>
      <c r="O514" s="87"/>
      <c r="P514" s="87"/>
      <c r="Q514" s="87"/>
      <c r="R514" s="87"/>
      <c r="S514" s="87"/>
      <c r="T514" s="87"/>
      <c r="U514" s="87"/>
      <c r="V514" s="87"/>
      <c r="W514" s="87"/>
    </row>
    <row r="515" spans="1:23" ht="13.2" x14ac:dyDescent="0.25">
      <c r="A515" s="59">
        <v>161</v>
      </c>
      <c r="B515" s="60" t="s">
        <v>778</v>
      </c>
      <c r="C515" s="9"/>
      <c r="D515" s="9" t="s">
        <v>172</v>
      </c>
      <c r="E515" s="59" t="s">
        <v>12</v>
      </c>
      <c r="F515" s="65"/>
      <c r="G515" s="65"/>
      <c r="H515" s="65"/>
      <c r="I515" s="65"/>
      <c r="J515" s="65"/>
      <c r="K515" s="65"/>
      <c r="L515" s="65"/>
      <c r="M515" s="65"/>
      <c r="N515" s="65"/>
      <c r="O515" s="87"/>
      <c r="P515" s="87"/>
      <c r="Q515" s="87"/>
      <c r="R515" s="87"/>
      <c r="S515" s="87"/>
      <c r="T515" s="87"/>
      <c r="U515" s="87"/>
      <c r="V515" s="87"/>
      <c r="W515" s="87"/>
    </row>
    <row r="516" spans="1:23" ht="13.2" x14ac:dyDescent="0.25">
      <c r="A516" s="59">
        <v>162</v>
      </c>
      <c r="B516" s="60" t="s">
        <v>779</v>
      </c>
      <c r="C516" s="9"/>
      <c r="D516" s="9" t="s">
        <v>173</v>
      </c>
      <c r="E516" s="59" t="s">
        <v>12</v>
      </c>
      <c r="F516" s="65"/>
      <c r="G516" s="65"/>
      <c r="H516" s="65"/>
      <c r="I516" s="65"/>
      <c r="J516" s="59"/>
      <c r="K516" s="59"/>
      <c r="L516" s="59"/>
      <c r="M516" s="59"/>
      <c r="N516" s="65"/>
      <c r="O516" s="87"/>
      <c r="P516" s="87"/>
      <c r="Q516" s="87"/>
      <c r="R516" s="87"/>
      <c r="S516" s="87"/>
      <c r="T516" s="87"/>
      <c r="U516" s="87"/>
      <c r="V516" s="87"/>
      <c r="W516" s="87"/>
    </row>
    <row r="517" spans="1:23" ht="13.2" x14ac:dyDescent="0.25">
      <c r="A517" s="61">
        <v>163</v>
      </c>
      <c r="B517" s="60" t="s">
        <v>780</v>
      </c>
      <c r="C517" s="9"/>
      <c r="D517" s="9" t="s">
        <v>174</v>
      </c>
      <c r="E517" s="59" t="s">
        <v>12</v>
      </c>
      <c r="F517" s="64"/>
      <c r="G517" s="64"/>
      <c r="H517" s="64"/>
      <c r="I517" s="64"/>
      <c r="J517" s="64"/>
      <c r="K517" s="64"/>
      <c r="L517" s="64"/>
      <c r="M517" s="64"/>
      <c r="N517" s="64"/>
      <c r="O517" s="87"/>
      <c r="P517" s="87"/>
      <c r="Q517" s="87"/>
      <c r="R517" s="87"/>
      <c r="S517" s="87"/>
      <c r="T517" s="87"/>
      <c r="U517" s="87"/>
      <c r="V517" s="87"/>
      <c r="W517" s="87"/>
    </row>
    <row r="518" spans="1:23" ht="13.2" x14ac:dyDescent="0.25">
      <c r="A518" s="61">
        <v>164</v>
      </c>
      <c r="B518" s="60" t="s">
        <v>781</v>
      </c>
      <c r="C518" s="9"/>
      <c r="D518" s="9" t="s">
        <v>174</v>
      </c>
      <c r="E518" s="59" t="s">
        <v>12</v>
      </c>
      <c r="F518" s="64"/>
      <c r="G518" s="64"/>
      <c r="H518" s="64"/>
      <c r="I518" s="64"/>
      <c r="J518" s="64"/>
      <c r="K518" s="64"/>
      <c r="L518" s="64"/>
      <c r="M518" s="64"/>
      <c r="N518" s="64"/>
      <c r="O518" s="87"/>
      <c r="P518" s="87"/>
      <c r="Q518" s="87"/>
      <c r="R518" s="87"/>
      <c r="S518" s="87"/>
      <c r="T518" s="87"/>
      <c r="U518" s="87"/>
      <c r="V518" s="87"/>
      <c r="W518" s="87"/>
    </row>
    <row r="519" spans="1:23" ht="13.2" x14ac:dyDescent="0.25">
      <c r="A519" s="61">
        <v>165</v>
      </c>
      <c r="B519" s="60" t="s">
        <v>782</v>
      </c>
      <c r="C519" s="9"/>
      <c r="D519" s="9" t="s">
        <v>174</v>
      </c>
      <c r="E519" s="59" t="s">
        <v>12</v>
      </c>
      <c r="F519" s="64"/>
      <c r="G519" s="64"/>
      <c r="H519" s="64"/>
      <c r="I519" s="64"/>
      <c r="J519" s="64"/>
      <c r="K519" s="64"/>
      <c r="L519" s="64"/>
      <c r="M519" s="64"/>
      <c r="N519" s="64"/>
      <c r="O519" s="87"/>
      <c r="P519" s="87"/>
      <c r="Q519" s="87"/>
      <c r="R519" s="87"/>
      <c r="S519" s="87"/>
      <c r="T519" s="87"/>
      <c r="U519" s="87"/>
      <c r="V519" s="87"/>
      <c r="W519" s="87"/>
    </row>
    <row r="520" spans="1:23" ht="13.2" x14ac:dyDescent="0.25">
      <c r="A520" s="59">
        <v>166</v>
      </c>
      <c r="B520" s="60" t="s">
        <v>783</v>
      </c>
      <c r="C520" s="9"/>
      <c r="D520" s="9" t="s">
        <v>175</v>
      </c>
      <c r="E520" s="59" t="s">
        <v>12</v>
      </c>
      <c r="F520" s="65"/>
      <c r="G520" s="65"/>
      <c r="H520" s="65"/>
      <c r="I520" s="59"/>
      <c r="J520" s="59"/>
      <c r="K520" s="59"/>
      <c r="L520" s="59"/>
      <c r="M520" s="59"/>
      <c r="N520" s="61"/>
      <c r="O520" s="87"/>
      <c r="P520" s="87"/>
      <c r="Q520" s="87"/>
      <c r="R520" s="87"/>
      <c r="S520" s="87"/>
      <c r="T520" s="87"/>
      <c r="U520" s="87"/>
      <c r="V520" s="87"/>
      <c r="W520" s="87"/>
    </row>
    <row r="521" spans="1:23" ht="13.2" x14ac:dyDescent="0.25">
      <c r="A521" s="59">
        <v>167</v>
      </c>
      <c r="B521" s="60" t="s">
        <v>784</v>
      </c>
      <c r="C521" s="9"/>
      <c r="D521" s="9" t="s">
        <v>175</v>
      </c>
      <c r="E521" s="59" t="s">
        <v>12</v>
      </c>
      <c r="F521" s="59"/>
      <c r="G521" s="65"/>
      <c r="H521" s="65"/>
      <c r="I521" s="65"/>
      <c r="J521" s="65"/>
      <c r="K521" s="65"/>
      <c r="L521" s="65"/>
      <c r="M521" s="65"/>
      <c r="N521" s="65"/>
      <c r="O521" s="87"/>
      <c r="P521" s="87"/>
      <c r="Q521" s="87"/>
      <c r="R521" s="87"/>
      <c r="S521" s="87"/>
      <c r="T521" s="87"/>
      <c r="U521" s="87"/>
      <c r="V521" s="87"/>
      <c r="W521" s="87"/>
    </row>
    <row r="522" spans="1:23" ht="13.2" x14ac:dyDescent="0.25">
      <c r="A522" s="59">
        <v>168</v>
      </c>
      <c r="B522" s="60" t="s">
        <v>785</v>
      </c>
      <c r="C522" s="53"/>
      <c r="D522" s="53" t="s">
        <v>176</v>
      </c>
      <c r="E522" s="59" t="s">
        <v>12</v>
      </c>
      <c r="F522" s="123"/>
      <c r="G522" s="123"/>
      <c r="H522" s="123"/>
      <c r="I522" s="67"/>
      <c r="J522" s="67"/>
      <c r="K522" s="67"/>
      <c r="L522" s="67"/>
      <c r="M522" s="123"/>
      <c r="N522" s="123"/>
      <c r="O522" s="87"/>
      <c r="P522" s="87"/>
      <c r="Q522" s="87"/>
      <c r="R522" s="87"/>
      <c r="S522" s="87"/>
      <c r="T522" s="87"/>
      <c r="U522" s="87"/>
      <c r="V522" s="87"/>
      <c r="W522" s="87"/>
    </row>
    <row r="523" spans="1:23" ht="13.2" x14ac:dyDescent="0.25">
      <c r="A523" s="59">
        <v>169</v>
      </c>
      <c r="B523" s="60" t="s">
        <v>786</v>
      </c>
      <c r="C523" s="54"/>
      <c r="D523" s="54" t="s">
        <v>176</v>
      </c>
      <c r="E523" s="59" t="s">
        <v>12</v>
      </c>
      <c r="F523" s="123"/>
      <c r="G523" s="123"/>
      <c r="H523" s="67"/>
      <c r="I523" s="67"/>
      <c r="J523" s="67"/>
      <c r="K523" s="67"/>
      <c r="L523" s="67"/>
      <c r="M523" s="123"/>
      <c r="N523" s="123"/>
      <c r="O523" s="87"/>
      <c r="P523" s="87"/>
      <c r="Q523" s="87"/>
      <c r="R523" s="87"/>
      <c r="S523" s="87"/>
      <c r="T523" s="87"/>
      <c r="U523" s="87"/>
      <c r="V523" s="87"/>
      <c r="W523" s="87"/>
    </row>
    <row r="524" spans="1:23" ht="13.2" x14ac:dyDescent="0.25">
      <c r="A524" s="59">
        <v>170</v>
      </c>
      <c r="B524" s="60" t="s">
        <v>787</v>
      </c>
      <c r="C524" s="54"/>
      <c r="D524" s="54" t="s">
        <v>176</v>
      </c>
      <c r="E524" s="59" t="s">
        <v>12</v>
      </c>
      <c r="F524" s="123"/>
      <c r="G524" s="123"/>
      <c r="H524" s="67"/>
      <c r="I524" s="67"/>
      <c r="J524" s="67"/>
      <c r="K524" s="67"/>
      <c r="L524" s="67"/>
      <c r="M524" s="123"/>
      <c r="N524" s="123"/>
      <c r="O524" s="87"/>
      <c r="P524" s="87"/>
      <c r="Q524" s="87"/>
      <c r="R524" s="87"/>
      <c r="S524" s="87"/>
      <c r="T524" s="87"/>
      <c r="U524" s="87"/>
      <c r="V524" s="87"/>
      <c r="W524" s="87"/>
    </row>
    <row r="525" spans="1:23" ht="13.2" x14ac:dyDescent="0.25">
      <c r="A525" s="59">
        <v>171</v>
      </c>
      <c r="B525" s="60" t="s">
        <v>788</v>
      </c>
      <c r="C525" s="54"/>
      <c r="D525" s="54" t="s">
        <v>176</v>
      </c>
      <c r="E525" s="59" t="s">
        <v>12</v>
      </c>
      <c r="F525" s="123"/>
      <c r="G525" s="123"/>
      <c r="H525" s="123"/>
      <c r="I525" s="123"/>
      <c r="J525" s="123"/>
      <c r="K525" s="123"/>
      <c r="L525" s="123"/>
      <c r="M525" s="123"/>
      <c r="N525" s="123"/>
      <c r="O525" s="87"/>
      <c r="P525" s="87"/>
      <c r="Q525" s="87"/>
      <c r="R525" s="87"/>
      <c r="S525" s="87"/>
      <c r="T525" s="87"/>
      <c r="U525" s="87"/>
      <c r="V525" s="87"/>
      <c r="W525" s="87"/>
    </row>
    <row r="526" spans="1:23" ht="13.2" x14ac:dyDescent="0.25">
      <c r="A526" s="59">
        <v>172</v>
      </c>
      <c r="B526" s="60" t="s">
        <v>789</v>
      </c>
      <c r="C526" s="54"/>
      <c r="D526" s="54" t="s">
        <v>176</v>
      </c>
      <c r="E526" s="59" t="s">
        <v>12</v>
      </c>
      <c r="F526" s="123"/>
      <c r="G526" s="123"/>
      <c r="H526" s="123"/>
      <c r="I526" s="123"/>
      <c r="J526" s="123"/>
      <c r="K526" s="123"/>
      <c r="L526" s="123"/>
      <c r="M526" s="123"/>
      <c r="N526" s="123"/>
      <c r="O526" s="87"/>
      <c r="P526" s="87"/>
      <c r="Q526" s="87"/>
      <c r="R526" s="87"/>
      <c r="S526" s="87"/>
      <c r="T526" s="87"/>
      <c r="U526" s="87"/>
      <c r="V526" s="87"/>
      <c r="W526" s="87"/>
    </row>
    <row r="527" spans="1:23" ht="13.2" x14ac:dyDescent="0.25">
      <c r="A527" s="59">
        <v>173</v>
      </c>
      <c r="B527" s="60" t="s">
        <v>790</v>
      </c>
      <c r="C527" s="54"/>
      <c r="D527" s="54" t="s">
        <v>176</v>
      </c>
      <c r="E527" s="59" t="s">
        <v>12</v>
      </c>
      <c r="F527" s="123"/>
      <c r="G527" s="123"/>
      <c r="H527" s="123"/>
      <c r="I527" s="123"/>
      <c r="J527" s="123"/>
      <c r="K527" s="123"/>
      <c r="L527" s="123"/>
      <c r="M527" s="123"/>
      <c r="N527" s="123"/>
      <c r="O527" s="87"/>
      <c r="P527" s="87"/>
      <c r="Q527" s="87"/>
      <c r="R527" s="87"/>
      <c r="S527" s="87"/>
      <c r="T527" s="87"/>
      <c r="U527" s="87"/>
      <c r="V527" s="87"/>
      <c r="W527" s="87"/>
    </row>
    <row r="528" spans="1:23" ht="13.2" x14ac:dyDescent="0.25">
      <c r="A528" s="59">
        <v>174</v>
      </c>
      <c r="B528" s="60" t="s">
        <v>791</v>
      </c>
      <c r="C528" s="54"/>
      <c r="D528" s="54" t="s">
        <v>176</v>
      </c>
      <c r="E528" s="59" t="s">
        <v>12</v>
      </c>
      <c r="F528" s="123"/>
      <c r="G528" s="123"/>
      <c r="H528" s="123"/>
      <c r="I528" s="123"/>
      <c r="J528" s="123"/>
      <c r="K528" s="123"/>
      <c r="L528" s="123"/>
      <c r="M528" s="123"/>
      <c r="N528" s="123"/>
      <c r="O528" s="87"/>
      <c r="P528" s="87"/>
      <c r="Q528" s="87"/>
      <c r="R528" s="87"/>
      <c r="S528" s="87"/>
      <c r="T528" s="87"/>
      <c r="U528" s="87"/>
      <c r="V528" s="87"/>
      <c r="W528" s="87"/>
    </row>
    <row r="529" spans="1:23" ht="13.2" x14ac:dyDescent="0.25">
      <c r="A529" s="59">
        <v>175</v>
      </c>
      <c r="B529" s="60" t="s">
        <v>792</v>
      </c>
      <c r="C529" s="54"/>
      <c r="D529" s="54" t="s">
        <v>176</v>
      </c>
      <c r="E529" s="59" t="s">
        <v>12</v>
      </c>
      <c r="F529" s="123"/>
      <c r="G529" s="123"/>
      <c r="H529" s="123"/>
      <c r="I529" s="123"/>
      <c r="J529" s="123"/>
      <c r="K529" s="123"/>
      <c r="L529" s="123"/>
      <c r="M529" s="123"/>
      <c r="N529" s="123"/>
      <c r="O529" s="87"/>
      <c r="P529" s="87"/>
      <c r="Q529" s="87"/>
      <c r="R529" s="87"/>
      <c r="S529" s="87"/>
      <c r="T529" s="87"/>
      <c r="U529" s="87"/>
      <c r="V529" s="87"/>
      <c r="W529" s="87"/>
    </row>
    <row r="530" spans="1:23" ht="13.2" x14ac:dyDescent="0.25">
      <c r="A530" s="59">
        <v>176</v>
      </c>
      <c r="B530" s="60" t="s">
        <v>793</v>
      </c>
      <c r="C530" s="54"/>
      <c r="D530" s="54" t="s">
        <v>176</v>
      </c>
      <c r="E530" s="59" t="s">
        <v>12</v>
      </c>
      <c r="F530" s="123"/>
      <c r="G530" s="123"/>
      <c r="H530" s="67"/>
      <c r="I530" s="67"/>
      <c r="J530" s="67"/>
      <c r="K530" s="67"/>
      <c r="L530" s="67"/>
      <c r="M530" s="123"/>
      <c r="N530" s="123"/>
      <c r="O530" s="87"/>
      <c r="P530" s="87"/>
      <c r="Q530" s="87"/>
      <c r="R530" s="87"/>
      <c r="S530" s="87"/>
      <c r="T530" s="87"/>
      <c r="U530" s="87"/>
      <c r="V530" s="87"/>
      <c r="W530" s="87"/>
    </row>
    <row r="531" spans="1:23" ht="13.2" x14ac:dyDescent="0.25">
      <c r="A531" s="61">
        <v>177</v>
      </c>
      <c r="B531" s="60" t="s">
        <v>794</v>
      </c>
      <c r="C531" s="9"/>
      <c r="D531" s="9" t="s">
        <v>177</v>
      </c>
      <c r="E531" s="59" t="s">
        <v>12</v>
      </c>
      <c r="F531" s="64"/>
      <c r="G531" s="64"/>
      <c r="H531" s="64"/>
      <c r="I531" s="64"/>
      <c r="J531" s="64"/>
      <c r="K531" s="64"/>
      <c r="L531" s="64"/>
      <c r="M531" s="64"/>
      <c r="N531" s="64"/>
      <c r="O531" s="87"/>
      <c r="P531" s="87"/>
      <c r="Q531" s="87"/>
      <c r="R531" s="87"/>
      <c r="S531" s="87"/>
      <c r="T531" s="87"/>
      <c r="U531" s="87"/>
      <c r="V531" s="87"/>
      <c r="W531" s="87"/>
    </row>
    <row r="532" spans="1:23" ht="13.2" x14ac:dyDescent="0.25">
      <c r="A532" s="61">
        <v>178</v>
      </c>
      <c r="B532" s="60" t="s">
        <v>795</v>
      </c>
      <c r="C532" s="9"/>
      <c r="D532" s="9" t="s">
        <v>177</v>
      </c>
      <c r="E532" s="59" t="s">
        <v>12</v>
      </c>
      <c r="F532" s="64"/>
      <c r="G532" s="64"/>
      <c r="H532" s="64"/>
      <c r="I532" s="64"/>
      <c r="J532" s="64"/>
      <c r="K532" s="64"/>
      <c r="L532" s="64"/>
      <c r="M532" s="64"/>
      <c r="N532" s="64"/>
      <c r="O532" s="87"/>
      <c r="P532" s="87"/>
      <c r="Q532" s="87"/>
      <c r="R532" s="87"/>
      <c r="S532" s="87"/>
      <c r="T532" s="87"/>
      <c r="U532" s="87"/>
      <c r="V532" s="87"/>
      <c r="W532" s="87"/>
    </row>
    <row r="533" spans="1:23" ht="13.2" x14ac:dyDescent="0.25">
      <c r="A533" s="61">
        <v>179</v>
      </c>
      <c r="B533" s="60" t="s">
        <v>796</v>
      </c>
      <c r="C533" s="9"/>
      <c r="D533" s="9" t="s">
        <v>177</v>
      </c>
      <c r="E533" s="59" t="s">
        <v>12</v>
      </c>
      <c r="F533" s="64"/>
      <c r="G533" s="64"/>
      <c r="H533" s="64"/>
      <c r="I533" s="64"/>
      <c r="J533" s="64"/>
      <c r="K533" s="64"/>
      <c r="L533" s="64"/>
      <c r="M533" s="64"/>
      <c r="N533" s="64"/>
      <c r="O533" s="87"/>
      <c r="P533" s="87"/>
      <c r="Q533" s="87"/>
      <c r="R533" s="87"/>
      <c r="S533" s="87"/>
      <c r="T533" s="87"/>
      <c r="U533" s="87"/>
      <c r="V533" s="87"/>
      <c r="W533" s="87"/>
    </row>
    <row r="534" spans="1:23" ht="13.2" x14ac:dyDescent="0.25">
      <c r="A534" s="138"/>
      <c r="B534" s="139"/>
      <c r="C534" s="55"/>
      <c r="D534" s="55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87"/>
      <c r="P534" s="87"/>
      <c r="Q534" s="87"/>
      <c r="R534" s="87"/>
      <c r="S534" s="87"/>
      <c r="T534" s="87"/>
      <c r="U534" s="87"/>
      <c r="V534" s="87"/>
      <c r="W534" s="87"/>
    </row>
    <row r="535" spans="1:23" ht="13.2" x14ac:dyDescent="0.25">
      <c r="A535" s="86" t="s">
        <v>0</v>
      </c>
      <c r="B535" s="58" t="s">
        <v>1</v>
      </c>
      <c r="C535" s="44" t="s">
        <v>2</v>
      </c>
      <c r="D535" s="44" t="s">
        <v>3</v>
      </c>
      <c r="E535" s="57" t="s">
        <v>195</v>
      </c>
      <c r="F535" s="57" t="s">
        <v>9</v>
      </c>
      <c r="G535" s="86" t="s">
        <v>40</v>
      </c>
      <c r="H535" s="86" t="s">
        <v>43</v>
      </c>
      <c r="I535" s="86" t="s">
        <v>47</v>
      </c>
      <c r="J535" s="86" t="s">
        <v>50</v>
      </c>
      <c r="K535" s="86" t="s">
        <v>53</v>
      </c>
      <c r="L535" s="86" t="s">
        <v>56</v>
      </c>
      <c r="M535" s="86" t="s">
        <v>60</v>
      </c>
      <c r="N535" s="86" t="s">
        <v>37</v>
      </c>
      <c r="O535" s="87"/>
      <c r="P535" s="87"/>
      <c r="Q535" s="87"/>
      <c r="R535" s="87"/>
      <c r="S535" s="87"/>
      <c r="T535" s="87"/>
      <c r="U535" s="87"/>
      <c r="V535" s="87"/>
      <c r="W535" s="87"/>
    </row>
    <row r="536" spans="1:23" ht="13.2" x14ac:dyDescent="0.25">
      <c r="A536" s="61">
        <v>134</v>
      </c>
      <c r="B536" s="60" t="s">
        <v>751</v>
      </c>
      <c r="C536" s="9"/>
      <c r="D536" s="9" t="s">
        <v>27</v>
      </c>
      <c r="E536" s="59" t="s">
        <v>4</v>
      </c>
      <c r="F536" s="61"/>
      <c r="G536" s="64"/>
      <c r="H536" s="64"/>
      <c r="I536" s="64"/>
      <c r="J536" s="64"/>
      <c r="K536" s="64"/>
      <c r="L536" s="64"/>
      <c r="M536" s="64"/>
      <c r="N536" s="64"/>
      <c r="O536" s="87"/>
      <c r="P536" s="87"/>
      <c r="Q536" s="87"/>
      <c r="R536" s="87"/>
      <c r="S536" s="87"/>
      <c r="T536" s="87"/>
      <c r="U536" s="87"/>
      <c r="V536" s="87"/>
      <c r="W536" s="87"/>
    </row>
    <row r="537" spans="1:23" ht="13.2" x14ac:dyDescent="0.25">
      <c r="A537" s="59">
        <v>135</v>
      </c>
      <c r="B537" s="60" t="s">
        <v>752</v>
      </c>
      <c r="C537" s="9"/>
      <c r="D537" s="9" t="s">
        <v>80</v>
      </c>
      <c r="E537" s="59" t="s">
        <v>4</v>
      </c>
      <c r="F537" s="59"/>
      <c r="G537" s="65"/>
      <c r="H537" s="65"/>
      <c r="I537" s="65"/>
      <c r="J537" s="65"/>
      <c r="K537" s="65"/>
      <c r="L537" s="65"/>
      <c r="M537" s="65"/>
      <c r="N537" s="65"/>
      <c r="O537" s="87"/>
      <c r="P537" s="87"/>
      <c r="Q537" s="87"/>
      <c r="R537" s="87"/>
      <c r="S537" s="87"/>
      <c r="T537" s="87"/>
      <c r="U537" s="87"/>
      <c r="V537" s="87"/>
      <c r="W537" s="87"/>
    </row>
    <row r="538" spans="1:23" ht="13.2" x14ac:dyDescent="0.25">
      <c r="A538" s="59">
        <v>136</v>
      </c>
      <c r="B538" s="60" t="s">
        <v>753</v>
      </c>
      <c r="C538" s="9"/>
      <c r="D538" s="9" t="s">
        <v>15</v>
      </c>
      <c r="E538" s="59" t="s">
        <v>4</v>
      </c>
      <c r="F538" s="59"/>
      <c r="G538" s="65"/>
      <c r="H538" s="65"/>
      <c r="I538" s="65"/>
      <c r="J538" s="65"/>
      <c r="K538" s="65"/>
      <c r="L538" s="65"/>
      <c r="M538" s="65"/>
      <c r="N538" s="65"/>
      <c r="O538" s="87"/>
      <c r="P538" s="87"/>
      <c r="Q538" s="87"/>
      <c r="R538" s="87"/>
      <c r="S538" s="87"/>
      <c r="T538" s="87"/>
      <c r="U538" s="87"/>
      <c r="V538" s="87"/>
      <c r="W538" s="87"/>
    </row>
    <row r="539" spans="1:23" ht="13.2" x14ac:dyDescent="0.25">
      <c r="A539" s="59">
        <v>137</v>
      </c>
      <c r="B539" s="60" t="s">
        <v>754</v>
      </c>
      <c r="C539" s="52"/>
      <c r="D539" s="52"/>
      <c r="E539" s="59" t="s">
        <v>4</v>
      </c>
      <c r="F539" s="59"/>
      <c r="G539" s="65"/>
      <c r="H539" s="65"/>
      <c r="I539" s="65"/>
      <c r="J539" s="65"/>
      <c r="K539" s="65"/>
      <c r="L539" s="65"/>
      <c r="M539" s="65"/>
      <c r="N539" s="65"/>
      <c r="O539" s="87"/>
      <c r="P539" s="87"/>
      <c r="Q539" s="87"/>
      <c r="R539" s="87"/>
      <c r="S539" s="87"/>
      <c r="T539" s="87"/>
      <c r="U539" s="87"/>
      <c r="V539" s="87"/>
      <c r="W539" s="87"/>
    </row>
    <row r="540" spans="1:23" ht="13.2" x14ac:dyDescent="0.25">
      <c r="A540" s="59">
        <v>138</v>
      </c>
      <c r="B540" s="60" t="s">
        <v>755</v>
      </c>
      <c r="C540" s="52"/>
      <c r="D540" s="52"/>
      <c r="E540" s="59" t="s">
        <v>4</v>
      </c>
      <c r="F540" s="59"/>
      <c r="G540" s="65"/>
      <c r="H540" s="65"/>
      <c r="I540" s="65"/>
      <c r="J540" s="65"/>
      <c r="K540" s="65"/>
      <c r="L540" s="65"/>
      <c r="M540" s="65"/>
      <c r="N540" s="65"/>
      <c r="O540" s="87"/>
      <c r="P540" s="87"/>
      <c r="Q540" s="87"/>
      <c r="R540" s="87"/>
      <c r="S540" s="87"/>
      <c r="T540" s="87"/>
      <c r="U540" s="87"/>
      <c r="V540" s="87"/>
      <c r="W540" s="87"/>
    </row>
    <row r="541" spans="1:23" ht="13.2" x14ac:dyDescent="0.25">
      <c r="A541" s="59">
        <v>139</v>
      </c>
      <c r="B541" s="60" t="s">
        <v>756</v>
      </c>
      <c r="C541" s="9"/>
      <c r="D541" s="9" t="s">
        <v>169</v>
      </c>
      <c r="E541" s="59" t="s">
        <v>4</v>
      </c>
      <c r="F541" s="59"/>
      <c r="G541" s="65"/>
      <c r="H541" s="65"/>
      <c r="I541" s="65"/>
      <c r="J541" s="65"/>
      <c r="K541" s="65"/>
      <c r="L541" s="65"/>
      <c r="M541" s="65"/>
      <c r="N541" s="65"/>
      <c r="O541" s="87"/>
      <c r="P541" s="87"/>
      <c r="Q541" s="87"/>
      <c r="R541" s="87"/>
      <c r="S541" s="87"/>
      <c r="T541" s="87"/>
      <c r="U541" s="87"/>
      <c r="V541" s="87"/>
      <c r="W541" s="87"/>
    </row>
    <row r="542" spans="1:23" ht="13.2" x14ac:dyDescent="0.25">
      <c r="A542" s="59">
        <v>140</v>
      </c>
      <c r="B542" s="60" t="s">
        <v>757</v>
      </c>
      <c r="C542" s="9"/>
      <c r="D542" s="9" t="s">
        <v>169</v>
      </c>
      <c r="E542" s="59" t="s">
        <v>4</v>
      </c>
      <c r="F542" s="59"/>
      <c r="G542" s="65"/>
      <c r="H542" s="65"/>
      <c r="I542" s="65"/>
      <c r="J542" s="65"/>
      <c r="K542" s="65"/>
      <c r="L542" s="65"/>
      <c r="M542" s="65"/>
      <c r="N542" s="65"/>
      <c r="O542" s="87"/>
      <c r="P542" s="87"/>
      <c r="Q542" s="87"/>
      <c r="R542" s="87"/>
      <c r="S542" s="87"/>
      <c r="T542" s="87"/>
      <c r="U542" s="87"/>
      <c r="V542" s="87"/>
      <c r="W542" s="87"/>
    </row>
    <row r="543" spans="1:23" ht="13.2" x14ac:dyDescent="0.25">
      <c r="A543" s="59">
        <v>141</v>
      </c>
      <c r="B543" s="60" t="s">
        <v>758</v>
      </c>
      <c r="C543" s="52"/>
      <c r="D543" s="52"/>
      <c r="E543" s="59" t="s">
        <v>4</v>
      </c>
      <c r="F543" s="59"/>
      <c r="G543" s="65"/>
      <c r="H543" s="65"/>
      <c r="I543" s="65"/>
      <c r="J543" s="65"/>
      <c r="K543" s="65"/>
      <c r="L543" s="65"/>
      <c r="M543" s="65"/>
      <c r="N543" s="65"/>
      <c r="O543" s="87"/>
      <c r="P543" s="87"/>
      <c r="Q543" s="87"/>
      <c r="R543" s="87"/>
      <c r="S543" s="87"/>
      <c r="T543" s="87"/>
      <c r="U543" s="87"/>
      <c r="V543" s="87"/>
      <c r="W543" s="87"/>
    </row>
    <row r="544" spans="1:23" ht="13.2" x14ac:dyDescent="0.25">
      <c r="A544" s="59">
        <v>142</v>
      </c>
      <c r="B544" s="60" t="s">
        <v>759</v>
      </c>
      <c r="C544" s="52"/>
      <c r="D544" s="52"/>
      <c r="E544" s="59" t="s">
        <v>4</v>
      </c>
      <c r="F544" s="59"/>
      <c r="G544" s="65"/>
      <c r="H544" s="65"/>
      <c r="I544" s="65"/>
      <c r="J544" s="65"/>
      <c r="K544" s="65"/>
      <c r="L544" s="65"/>
      <c r="M544" s="65"/>
      <c r="N544" s="65"/>
      <c r="O544" s="87"/>
      <c r="P544" s="87"/>
      <c r="Q544" s="87"/>
      <c r="R544" s="87"/>
      <c r="S544" s="87"/>
      <c r="T544" s="87"/>
      <c r="U544" s="87"/>
      <c r="V544" s="87"/>
      <c r="W544" s="87"/>
    </row>
    <row r="545" spans="1:23" ht="13.2" x14ac:dyDescent="0.25">
      <c r="A545" s="59">
        <v>143</v>
      </c>
      <c r="B545" s="60" t="s">
        <v>760</v>
      </c>
      <c r="C545" s="52"/>
      <c r="D545" s="52"/>
      <c r="E545" s="59" t="s">
        <v>4</v>
      </c>
      <c r="F545" s="59"/>
      <c r="G545" s="65"/>
      <c r="H545" s="65"/>
      <c r="I545" s="65"/>
      <c r="J545" s="65"/>
      <c r="K545" s="65"/>
      <c r="L545" s="65"/>
      <c r="M545" s="65"/>
      <c r="N545" s="65"/>
      <c r="O545" s="87"/>
      <c r="P545" s="87"/>
      <c r="Q545" s="87"/>
      <c r="R545" s="87"/>
      <c r="S545" s="87"/>
      <c r="T545" s="87"/>
      <c r="U545" s="87"/>
      <c r="V545" s="87"/>
      <c r="W545" s="87"/>
    </row>
    <row r="546" spans="1:23" ht="13.2" x14ac:dyDescent="0.25">
      <c r="A546" s="59">
        <v>144</v>
      </c>
      <c r="B546" s="60" t="s">
        <v>761</v>
      </c>
      <c r="C546" s="52"/>
      <c r="D546" s="52"/>
      <c r="E546" s="59" t="s">
        <v>4</v>
      </c>
      <c r="F546" s="59"/>
      <c r="G546" s="65"/>
      <c r="H546" s="65"/>
      <c r="I546" s="65"/>
      <c r="J546" s="65"/>
      <c r="K546" s="65"/>
      <c r="L546" s="65"/>
      <c r="M546" s="65"/>
      <c r="N546" s="65"/>
      <c r="O546" s="87"/>
      <c r="P546" s="87"/>
      <c r="Q546" s="87"/>
      <c r="R546" s="87"/>
      <c r="S546" s="87"/>
      <c r="T546" s="87"/>
      <c r="U546" s="87"/>
      <c r="V546" s="87"/>
      <c r="W546" s="87"/>
    </row>
    <row r="547" spans="1:23" ht="13.2" x14ac:dyDescent="0.25">
      <c r="A547" s="59">
        <v>145</v>
      </c>
      <c r="B547" s="60" t="s">
        <v>762</v>
      </c>
      <c r="C547" s="52"/>
      <c r="D547" s="52"/>
      <c r="E547" s="59" t="s">
        <v>4</v>
      </c>
      <c r="F547" s="59"/>
      <c r="G547" s="65"/>
      <c r="H547" s="65"/>
      <c r="I547" s="65"/>
      <c r="J547" s="65"/>
      <c r="K547" s="65"/>
      <c r="L547" s="65"/>
      <c r="M547" s="65"/>
      <c r="N547" s="65"/>
      <c r="O547" s="87"/>
      <c r="P547" s="87"/>
      <c r="Q547" s="87"/>
      <c r="R547" s="87"/>
      <c r="S547" s="87"/>
      <c r="T547" s="87"/>
      <c r="U547" s="87"/>
      <c r="V547" s="87"/>
      <c r="W547" s="87"/>
    </row>
    <row r="548" spans="1:23" ht="26.4" x14ac:dyDescent="0.25">
      <c r="A548" s="59">
        <v>146</v>
      </c>
      <c r="B548" s="60" t="s">
        <v>763</v>
      </c>
      <c r="C548" s="52"/>
      <c r="D548" s="52"/>
      <c r="E548" s="59" t="s">
        <v>4</v>
      </c>
      <c r="F548" s="59"/>
      <c r="G548" s="65"/>
      <c r="H548" s="65"/>
      <c r="I548" s="65"/>
      <c r="J548" s="65"/>
      <c r="K548" s="65"/>
      <c r="L548" s="65"/>
      <c r="M548" s="65"/>
      <c r="N548" s="65"/>
      <c r="O548" s="87"/>
      <c r="P548" s="87"/>
      <c r="Q548" s="87"/>
      <c r="R548" s="87"/>
      <c r="S548" s="87"/>
      <c r="T548" s="87"/>
      <c r="U548" s="87"/>
      <c r="V548" s="87"/>
      <c r="W548" s="87"/>
    </row>
    <row r="549" spans="1:23" ht="13.2" x14ac:dyDescent="0.25">
      <c r="A549" s="59">
        <v>147</v>
      </c>
      <c r="B549" s="60" t="s">
        <v>764</v>
      </c>
      <c r="C549" s="52"/>
      <c r="D549" s="52"/>
      <c r="E549" s="59" t="s">
        <v>4</v>
      </c>
      <c r="F549" s="59"/>
      <c r="G549" s="65"/>
      <c r="H549" s="65"/>
      <c r="I549" s="65"/>
      <c r="J549" s="65"/>
      <c r="K549" s="65"/>
      <c r="L549" s="65"/>
      <c r="M549" s="65"/>
      <c r="N549" s="65"/>
      <c r="O549" s="87"/>
      <c r="P549" s="87"/>
      <c r="Q549" s="87"/>
      <c r="R549" s="87"/>
      <c r="S549" s="87"/>
      <c r="T549" s="87"/>
      <c r="U549" s="87"/>
      <c r="V549" s="87"/>
      <c r="W549" s="87"/>
    </row>
    <row r="550" spans="1:23" ht="13.2" x14ac:dyDescent="0.25">
      <c r="A550" s="59">
        <v>148</v>
      </c>
      <c r="B550" s="60" t="s">
        <v>765</v>
      </c>
      <c r="C550" s="52"/>
      <c r="D550" s="52"/>
      <c r="E550" s="59" t="s">
        <v>4</v>
      </c>
      <c r="F550" s="59"/>
      <c r="G550" s="65"/>
      <c r="H550" s="65"/>
      <c r="I550" s="65"/>
      <c r="J550" s="65"/>
      <c r="K550" s="65"/>
      <c r="L550" s="65"/>
      <c r="M550" s="65"/>
      <c r="N550" s="65"/>
      <c r="O550" s="87"/>
      <c r="P550" s="87"/>
      <c r="Q550" s="87"/>
      <c r="R550" s="87"/>
      <c r="S550" s="87"/>
      <c r="T550" s="87"/>
      <c r="U550" s="87"/>
      <c r="V550" s="87"/>
      <c r="W550" s="87"/>
    </row>
    <row r="551" spans="1:23" ht="13.2" x14ac:dyDescent="0.25">
      <c r="A551" s="59">
        <v>149</v>
      </c>
      <c r="B551" s="60" t="s">
        <v>766</v>
      </c>
      <c r="C551" s="52"/>
      <c r="D551" s="52"/>
      <c r="E551" s="59" t="s">
        <v>4</v>
      </c>
      <c r="F551" s="59"/>
      <c r="G551" s="65"/>
      <c r="H551" s="65"/>
      <c r="I551" s="65"/>
      <c r="J551" s="65"/>
      <c r="K551" s="65"/>
      <c r="L551" s="65"/>
      <c r="M551" s="65"/>
      <c r="N551" s="65"/>
      <c r="O551" s="87"/>
      <c r="P551" s="87"/>
      <c r="Q551" s="87"/>
      <c r="R551" s="87"/>
      <c r="S551" s="87"/>
      <c r="T551" s="87"/>
      <c r="U551" s="87"/>
      <c r="V551" s="87"/>
      <c r="W551" s="87"/>
    </row>
    <row r="552" spans="1:23" ht="13.2" x14ac:dyDescent="0.25">
      <c r="A552" s="59">
        <v>150</v>
      </c>
      <c r="B552" s="60" t="s">
        <v>767</v>
      </c>
      <c r="C552" s="52"/>
      <c r="D552" s="52"/>
      <c r="E552" s="59" t="s">
        <v>4</v>
      </c>
      <c r="F552" s="67"/>
      <c r="G552" s="65"/>
      <c r="H552" s="65"/>
      <c r="I552" s="65"/>
      <c r="J552" s="65"/>
      <c r="K552" s="65"/>
      <c r="L552" s="65"/>
      <c r="M552" s="65"/>
      <c r="N552" s="65"/>
      <c r="O552" s="87"/>
      <c r="P552" s="87"/>
      <c r="Q552" s="87"/>
      <c r="R552" s="87"/>
      <c r="S552" s="87"/>
      <c r="T552" s="87"/>
      <c r="U552" s="87"/>
      <c r="V552" s="87"/>
      <c r="W552" s="87"/>
    </row>
    <row r="553" spans="1:23" ht="13.2" x14ac:dyDescent="0.25">
      <c r="A553" s="59">
        <v>151</v>
      </c>
      <c r="B553" s="60" t="s">
        <v>768</v>
      </c>
      <c r="C553" s="9"/>
      <c r="D553" s="9" t="s">
        <v>170</v>
      </c>
      <c r="E553" s="59" t="s">
        <v>4</v>
      </c>
      <c r="F553" s="67"/>
      <c r="G553" s="65"/>
      <c r="H553" s="65"/>
      <c r="I553" s="65"/>
      <c r="J553" s="65"/>
      <c r="K553" s="65"/>
      <c r="L553" s="65"/>
      <c r="M553" s="65"/>
      <c r="N553" s="65"/>
      <c r="O553" s="87"/>
      <c r="P553" s="87"/>
      <c r="Q553" s="87"/>
      <c r="R553" s="87"/>
      <c r="S553" s="87"/>
      <c r="T553" s="87"/>
      <c r="U553" s="87"/>
      <c r="V553" s="87"/>
      <c r="W553" s="87"/>
    </row>
    <row r="554" spans="1:23" ht="13.2" x14ac:dyDescent="0.25">
      <c r="A554" s="141">
        <v>152</v>
      </c>
      <c r="B554" s="60" t="s">
        <v>769</v>
      </c>
      <c r="C554" s="9"/>
      <c r="D554" s="9" t="s">
        <v>170</v>
      </c>
      <c r="E554" s="59" t="s">
        <v>4</v>
      </c>
      <c r="F554" s="59"/>
      <c r="G554" s="65"/>
      <c r="H554" s="65"/>
      <c r="I554" s="65"/>
      <c r="J554" s="65"/>
      <c r="K554" s="65"/>
      <c r="L554" s="65"/>
      <c r="M554" s="65"/>
      <c r="N554" s="65"/>
      <c r="O554" s="87"/>
      <c r="P554" s="87"/>
      <c r="Q554" s="87"/>
      <c r="R554" s="87"/>
      <c r="S554" s="87"/>
      <c r="T554" s="87"/>
      <c r="U554" s="87"/>
      <c r="V554" s="87"/>
      <c r="W554" s="87"/>
    </row>
    <row r="555" spans="1:23" ht="13.2" x14ac:dyDescent="0.25">
      <c r="A555" s="141">
        <v>153</v>
      </c>
      <c r="B555" s="60" t="s">
        <v>770</v>
      </c>
      <c r="C555" s="52"/>
      <c r="D555" s="52"/>
      <c r="E555" s="59" t="s">
        <v>4</v>
      </c>
      <c r="F555" s="59"/>
      <c r="G555" s="65"/>
      <c r="H555" s="65"/>
      <c r="I555" s="65"/>
      <c r="J555" s="65"/>
      <c r="K555" s="65"/>
      <c r="L555" s="65"/>
      <c r="M555" s="65"/>
      <c r="N555" s="65"/>
      <c r="O555" s="87"/>
      <c r="P555" s="87"/>
      <c r="Q555" s="87"/>
      <c r="R555" s="87"/>
      <c r="S555" s="87"/>
      <c r="T555" s="87"/>
      <c r="U555" s="87"/>
      <c r="V555" s="87"/>
      <c r="W555" s="87"/>
    </row>
    <row r="556" spans="1:23" ht="13.2" x14ac:dyDescent="0.25">
      <c r="A556" s="59">
        <v>154</v>
      </c>
      <c r="B556" s="60" t="s">
        <v>771</v>
      </c>
      <c r="C556" s="52"/>
      <c r="D556" s="52"/>
      <c r="E556" s="59" t="s">
        <v>4</v>
      </c>
      <c r="F556" s="67"/>
      <c r="G556" s="65"/>
      <c r="H556" s="65"/>
      <c r="I556" s="65"/>
      <c r="J556" s="65"/>
      <c r="K556" s="65"/>
      <c r="L556" s="65"/>
      <c r="M556" s="65"/>
      <c r="N556" s="65"/>
      <c r="O556" s="87"/>
      <c r="P556" s="87"/>
      <c r="Q556" s="87"/>
      <c r="R556" s="87"/>
      <c r="S556" s="87"/>
      <c r="T556" s="87"/>
      <c r="U556" s="87"/>
      <c r="V556" s="87"/>
      <c r="W556" s="87"/>
    </row>
    <row r="557" spans="1:23" ht="13.2" x14ac:dyDescent="0.25">
      <c r="A557" s="59">
        <v>155</v>
      </c>
      <c r="B557" s="60" t="s">
        <v>772</v>
      </c>
      <c r="C557" s="52"/>
      <c r="D557" s="52"/>
      <c r="E557" s="59" t="s">
        <v>4</v>
      </c>
      <c r="F557" s="59"/>
      <c r="G557" s="65"/>
      <c r="H557" s="65"/>
      <c r="I557" s="123"/>
      <c r="J557" s="123"/>
      <c r="K557" s="123"/>
      <c r="L557" s="123"/>
      <c r="M557" s="123"/>
      <c r="N557" s="65"/>
      <c r="O557" s="87"/>
      <c r="P557" s="87"/>
      <c r="Q557" s="87"/>
      <c r="R557" s="87"/>
      <c r="S557" s="87"/>
      <c r="T557" s="87"/>
      <c r="U557" s="87"/>
      <c r="V557" s="87"/>
      <c r="W557" s="87"/>
    </row>
    <row r="558" spans="1:23" ht="13.2" x14ac:dyDescent="0.25">
      <c r="A558" s="59">
        <v>156</v>
      </c>
      <c r="B558" s="60" t="s">
        <v>773</v>
      </c>
      <c r="C558" s="52"/>
      <c r="D558" s="52"/>
      <c r="E558" s="59" t="s">
        <v>4</v>
      </c>
      <c r="F558" s="59"/>
      <c r="G558" s="65"/>
      <c r="H558" s="65"/>
      <c r="I558" s="65"/>
      <c r="J558" s="65"/>
      <c r="K558" s="65"/>
      <c r="L558" s="65"/>
      <c r="M558" s="65"/>
      <c r="N558" s="65"/>
      <c r="O558" s="87"/>
      <c r="P558" s="87"/>
      <c r="Q558" s="87"/>
      <c r="R558" s="87"/>
      <c r="S558" s="87"/>
      <c r="T558" s="87"/>
      <c r="U558" s="87"/>
      <c r="V558" s="87"/>
      <c r="W558" s="87"/>
    </row>
    <row r="559" spans="1:23" ht="13.2" x14ac:dyDescent="0.25">
      <c r="A559" s="59">
        <v>157</v>
      </c>
      <c r="B559" s="60" t="s">
        <v>774</v>
      </c>
      <c r="C559" s="52"/>
      <c r="D559" s="52"/>
      <c r="E559" s="59" t="s">
        <v>4</v>
      </c>
      <c r="F559" s="59"/>
      <c r="G559" s="65"/>
      <c r="H559" s="65"/>
      <c r="I559" s="123"/>
      <c r="J559" s="123"/>
      <c r="K559" s="123"/>
      <c r="L559" s="123"/>
      <c r="M559" s="123"/>
      <c r="N559" s="65"/>
      <c r="O559" s="87"/>
      <c r="P559" s="87"/>
      <c r="Q559" s="87"/>
      <c r="R559" s="87"/>
      <c r="S559" s="87"/>
      <c r="T559" s="87"/>
      <c r="U559" s="87"/>
      <c r="V559" s="87"/>
      <c r="W559" s="87"/>
    </row>
    <row r="560" spans="1:23" ht="13.2" x14ac:dyDescent="0.25">
      <c r="A560" s="59">
        <v>158</v>
      </c>
      <c r="B560" s="60" t="s">
        <v>775</v>
      </c>
      <c r="C560" s="52"/>
      <c r="D560" s="52"/>
      <c r="E560" s="59" t="s">
        <v>4</v>
      </c>
      <c r="F560" s="59"/>
      <c r="G560" s="65"/>
      <c r="H560" s="65"/>
      <c r="I560" s="123"/>
      <c r="J560" s="123"/>
      <c r="K560" s="123"/>
      <c r="L560" s="123"/>
      <c r="M560" s="123"/>
      <c r="N560" s="65"/>
      <c r="O560" s="87"/>
      <c r="P560" s="87"/>
      <c r="Q560" s="87"/>
      <c r="R560" s="87"/>
      <c r="S560" s="87"/>
      <c r="T560" s="87"/>
      <c r="U560" s="87"/>
      <c r="V560" s="87"/>
      <c r="W560" s="87"/>
    </row>
    <row r="561" spans="1:23" ht="13.2" x14ac:dyDescent="0.25">
      <c r="A561" s="59">
        <v>159</v>
      </c>
      <c r="B561" s="60" t="s">
        <v>776</v>
      </c>
      <c r="C561" s="52"/>
      <c r="D561" s="52"/>
      <c r="E561" s="59" t="s">
        <v>4</v>
      </c>
      <c r="F561" s="59"/>
      <c r="G561" s="65"/>
      <c r="H561" s="65"/>
      <c r="I561" s="65"/>
      <c r="J561" s="65"/>
      <c r="K561" s="65"/>
      <c r="L561" s="65"/>
      <c r="M561" s="65"/>
      <c r="N561" s="65"/>
      <c r="O561" s="87"/>
      <c r="P561" s="87"/>
      <c r="Q561" s="87"/>
      <c r="R561" s="87"/>
      <c r="S561" s="87"/>
      <c r="T561" s="87"/>
      <c r="U561" s="87"/>
      <c r="V561" s="87"/>
      <c r="W561" s="87"/>
    </row>
    <row r="562" spans="1:23" ht="13.2" x14ac:dyDescent="0.25">
      <c r="A562" s="59">
        <v>160</v>
      </c>
      <c r="B562" s="60" t="s">
        <v>777</v>
      </c>
      <c r="C562" s="9"/>
      <c r="D562" s="9" t="s">
        <v>171</v>
      </c>
      <c r="E562" s="59" t="s">
        <v>4</v>
      </c>
      <c r="F562" s="65"/>
      <c r="G562" s="65"/>
      <c r="H562" s="65"/>
      <c r="I562" s="65"/>
      <c r="J562" s="65"/>
      <c r="K562" s="65"/>
      <c r="L562" s="65"/>
      <c r="M562" s="65"/>
      <c r="N562" s="65"/>
      <c r="O562" s="87"/>
      <c r="P562" s="87"/>
      <c r="Q562" s="87"/>
      <c r="R562" s="87"/>
      <c r="S562" s="87"/>
      <c r="T562" s="87"/>
      <c r="U562" s="87"/>
      <c r="V562" s="87"/>
      <c r="W562" s="87"/>
    </row>
    <row r="563" spans="1:23" ht="13.2" x14ac:dyDescent="0.25">
      <c r="A563" s="59">
        <v>161</v>
      </c>
      <c r="B563" s="60" t="s">
        <v>778</v>
      </c>
      <c r="C563" s="9"/>
      <c r="D563" s="9" t="s">
        <v>172</v>
      </c>
      <c r="E563" s="59" t="s">
        <v>4</v>
      </c>
      <c r="F563" s="65"/>
      <c r="G563" s="65"/>
      <c r="H563" s="65"/>
      <c r="I563" s="65"/>
      <c r="J563" s="65"/>
      <c r="K563" s="65"/>
      <c r="L563" s="65"/>
      <c r="M563" s="65"/>
      <c r="N563" s="65"/>
      <c r="O563" s="87"/>
      <c r="P563" s="87"/>
      <c r="Q563" s="87"/>
      <c r="R563" s="87"/>
      <c r="S563" s="87"/>
      <c r="T563" s="87"/>
      <c r="U563" s="87"/>
      <c r="V563" s="87"/>
      <c r="W563" s="87"/>
    </row>
    <row r="564" spans="1:23" ht="13.2" x14ac:dyDescent="0.25">
      <c r="A564" s="59">
        <v>162</v>
      </c>
      <c r="B564" s="60" t="s">
        <v>779</v>
      </c>
      <c r="C564" s="9"/>
      <c r="D564" s="9" t="s">
        <v>173</v>
      </c>
      <c r="E564" s="59" t="s">
        <v>4</v>
      </c>
      <c r="F564" s="65"/>
      <c r="G564" s="65"/>
      <c r="H564" s="65"/>
      <c r="I564" s="65"/>
      <c r="J564" s="59"/>
      <c r="K564" s="59"/>
      <c r="L564" s="59"/>
      <c r="M564" s="59"/>
      <c r="N564" s="65"/>
      <c r="O564" s="87"/>
      <c r="P564" s="87"/>
      <c r="Q564" s="87"/>
      <c r="R564" s="87"/>
      <c r="S564" s="87"/>
      <c r="T564" s="87"/>
      <c r="U564" s="87"/>
      <c r="V564" s="87"/>
      <c r="W564" s="87"/>
    </row>
    <row r="565" spans="1:23" ht="13.2" x14ac:dyDescent="0.25">
      <c r="A565" s="61">
        <v>163</v>
      </c>
      <c r="B565" s="60" t="s">
        <v>780</v>
      </c>
      <c r="C565" s="9"/>
      <c r="D565" s="9" t="s">
        <v>174</v>
      </c>
      <c r="E565" s="59" t="s">
        <v>4</v>
      </c>
      <c r="F565" s="64"/>
      <c r="G565" s="64"/>
      <c r="H565" s="64"/>
      <c r="I565" s="64"/>
      <c r="J565" s="64"/>
      <c r="K565" s="64"/>
      <c r="L565" s="64"/>
      <c r="M565" s="64"/>
      <c r="N565" s="64"/>
      <c r="O565" s="87"/>
      <c r="P565" s="87"/>
      <c r="Q565" s="87"/>
      <c r="R565" s="87"/>
      <c r="S565" s="87"/>
      <c r="T565" s="87"/>
      <c r="U565" s="87"/>
      <c r="V565" s="87"/>
      <c r="W565" s="87"/>
    </row>
    <row r="566" spans="1:23" ht="13.2" x14ac:dyDescent="0.25">
      <c r="A566" s="61">
        <v>164</v>
      </c>
      <c r="B566" s="60" t="s">
        <v>781</v>
      </c>
      <c r="C566" s="9"/>
      <c r="D566" s="9" t="s">
        <v>174</v>
      </c>
      <c r="E566" s="59" t="s">
        <v>4</v>
      </c>
      <c r="F566" s="64"/>
      <c r="G566" s="64"/>
      <c r="H566" s="64"/>
      <c r="I566" s="64"/>
      <c r="J566" s="64"/>
      <c r="K566" s="64"/>
      <c r="L566" s="64"/>
      <c r="M566" s="64"/>
      <c r="N566" s="64"/>
      <c r="O566" s="87"/>
      <c r="P566" s="87"/>
      <c r="Q566" s="87"/>
      <c r="R566" s="87"/>
      <c r="S566" s="87"/>
      <c r="T566" s="87"/>
      <c r="U566" s="87"/>
      <c r="V566" s="87"/>
      <c r="W566" s="87"/>
    </row>
    <row r="567" spans="1:23" ht="13.2" x14ac:dyDescent="0.25">
      <c r="A567" s="61">
        <v>165</v>
      </c>
      <c r="B567" s="60" t="s">
        <v>782</v>
      </c>
      <c r="C567" s="9"/>
      <c r="D567" s="9" t="s">
        <v>174</v>
      </c>
      <c r="E567" s="59" t="s">
        <v>4</v>
      </c>
      <c r="F567" s="64"/>
      <c r="G567" s="64"/>
      <c r="H567" s="64"/>
      <c r="I567" s="64"/>
      <c r="J567" s="64"/>
      <c r="K567" s="64"/>
      <c r="L567" s="64"/>
      <c r="M567" s="64"/>
      <c r="N567" s="64"/>
      <c r="O567" s="87"/>
      <c r="P567" s="87"/>
      <c r="Q567" s="87"/>
      <c r="R567" s="87"/>
      <c r="S567" s="87"/>
      <c r="T567" s="87"/>
      <c r="U567" s="87"/>
      <c r="V567" s="87"/>
      <c r="W567" s="87"/>
    </row>
    <row r="568" spans="1:23" ht="13.2" x14ac:dyDescent="0.25">
      <c r="A568" s="59">
        <v>166</v>
      </c>
      <c r="B568" s="60" t="s">
        <v>783</v>
      </c>
      <c r="C568" s="9"/>
      <c r="D568" s="9" t="s">
        <v>175</v>
      </c>
      <c r="E568" s="59" t="s">
        <v>4</v>
      </c>
      <c r="F568" s="65"/>
      <c r="G568" s="65"/>
      <c r="H568" s="65"/>
      <c r="I568" s="59"/>
      <c r="J568" s="59"/>
      <c r="K568" s="59"/>
      <c r="L568" s="59"/>
      <c r="M568" s="59"/>
      <c r="N568" s="61"/>
      <c r="O568" s="87"/>
      <c r="P568" s="87"/>
      <c r="Q568" s="87"/>
      <c r="R568" s="87"/>
      <c r="S568" s="87"/>
      <c r="T568" s="87"/>
      <c r="U568" s="87"/>
      <c r="V568" s="87"/>
      <c r="W568" s="87"/>
    </row>
    <row r="569" spans="1:23" ht="13.2" x14ac:dyDescent="0.25">
      <c r="A569" s="59">
        <v>167</v>
      </c>
      <c r="B569" s="60" t="s">
        <v>784</v>
      </c>
      <c r="C569" s="9"/>
      <c r="D569" s="9" t="s">
        <v>175</v>
      </c>
      <c r="E569" s="59" t="s">
        <v>4</v>
      </c>
      <c r="F569" s="59"/>
      <c r="G569" s="65"/>
      <c r="H569" s="65"/>
      <c r="I569" s="65"/>
      <c r="J569" s="65"/>
      <c r="K569" s="65"/>
      <c r="L569" s="65"/>
      <c r="M569" s="65"/>
      <c r="N569" s="65"/>
      <c r="O569" s="87"/>
      <c r="P569" s="87"/>
      <c r="Q569" s="87"/>
      <c r="R569" s="87"/>
      <c r="S569" s="87"/>
      <c r="T569" s="87"/>
      <c r="U569" s="87"/>
      <c r="V569" s="87"/>
      <c r="W569" s="87"/>
    </row>
    <row r="570" spans="1:23" ht="13.2" x14ac:dyDescent="0.25">
      <c r="A570" s="59">
        <v>168</v>
      </c>
      <c r="B570" s="60" t="s">
        <v>785</v>
      </c>
      <c r="C570" s="53"/>
      <c r="D570" s="53" t="s">
        <v>176</v>
      </c>
      <c r="E570" s="59" t="s">
        <v>4</v>
      </c>
      <c r="F570" s="123"/>
      <c r="G570" s="123"/>
      <c r="H570" s="123"/>
      <c r="I570" s="67"/>
      <c r="J570" s="67"/>
      <c r="K570" s="67"/>
      <c r="L570" s="67"/>
      <c r="M570" s="123"/>
      <c r="N570" s="123"/>
      <c r="O570" s="87"/>
      <c r="P570" s="87"/>
      <c r="Q570" s="87"/>
      <c r="R570" s="87"/>
      <c r="S570" s="87"/>
      <c r="T570" s="87"/>
      <c r="U570" s="87"/>
      <c r="V570" s="87"/>
      <c r="W570" s="87"/>
    </row>
    <row r="571" spans="1:23" ht="13.2" x14ac:dyDescent="0.25">
      <c r="A571" s="59">
        <v>169</v>
      </c>
      <c r="B571" s="60" t="s">
        <v>786</v>
      </c>
      <c r="C571" s="54"/>
      <c r="D571" s="54" t="s">
        <v>176</v>
      </c>
      <c r="E571" s="59" t="s">
        <v>4</v>
      </c>
      <c r="F571" s="123"/>
      <c r="G571" s="123"/>
      <c r="H571" s="67"/>
      <c r="I571" s="67"/>
      <c r="J571" s="67"/>
      <c r="K571" s="67"/>
      <c r="L571" s="67"/>
      <c r="M571" s="123"/>
      <c r="N571" s="123"/>
      <c r="O571" s="87"/>
      <c r="P571" s="87"/>
      <c r="Q571" s="87"/>
      <c r="R571" s="87"/>
      <c r="S571" s="87"/>
      <c r="T571" s="87"/>
      <c r="U571" s="87"/>
      <c r="V571" s="87"/>
      <c r="W571" s="87"/>
    </row>
    <row r="572" spans="1:23" ht="13.2" x14ac:dyDescent="0.25">
      <c r="A572" s="59">
        <v>170</v>
      </c>
      <c r="B572" s="60" t="s">
        <v>787</v>
      </c>
      <c r="C572" s="54"/>
      <c r="D572" s="54" t="s">
        <v>176</v>
      </c>
      <c r="E572" s="59" t="s">
        <v>4</v>
      </c>
      <c r="F572" s="123"/>
      <c r="G572" s="123"/>
      <c r="H572" s="67"/>
      <c r="I572" s="67"/>
      <c r="J572" s="67"/>
      <c r="K572" s="67"/>
      <c r="L572" s="67"/>
      <c r="M572" s="123"/>
      <c r="N572" s="123"/>
      <c r="O572" s="87"/>
      <c r="P572" s="87"/>
      <c r="Q572" s="87"/>
      <c r="R572" s="87"/>
      <c r="S572" s="87"/>
      <c r="T572" s="87"/>
      <c r="U572" s="87"/>
      <c r="V572" s="87"/>
      <c r="W572" s="87"/>
    </row>
    <row r="573" spans="1:23" ht="13.2" x14ac:dyDescent="0.25">
      <c r="A573" s="59">
        <v>171</v>
      </c>
      <c r="B573" s="60" t="s">
        <v>788</v>
      </c>
      <c r="C573" s="54"/>
      <c r="D573" s="54" t="s">
        <v>176</v>
      </c>
      <c r="E573" s="59" t="s">
        <v>4</v>
      </c>
      <c r="F573" s="123"/>
      <c r="G573" s="123"/>
      <c r="H573" s="123"/>
      <c r="I573" s="123"/>
      <c r="J573" s="123"/>
      <c r="K573" s="123"/>
      <c r="L573" s="123"/>
      <c r="M573" s="123"/>
      <c r="N573" s="123"/>
      <c r="O573" s="87"/>
      <c r="P573" s="87"/>
      <c r="Q573" s="87"/>
      <c r="R573" s="87"/>
      <c r="S573" s="87"/>
      <c r="T573" s="87"/>
      <c r="U573" s="87"/>
      <c r="V573" s="87"/>
      <c r="W573" s="87"/>
    </row>
    <row r="574" spans="1:23" ht="13.2" x14ac:dyDescent="0.25">
      <c r="A574" s="59">
        <v>172</v>
      </c>
      <c r="B574" s="60" t="s">
        <v>789</v>
      </c>
      <c r="C574" s="54"/>
      <c r="D574" s="54" t="s">
        <v>176</v>
      </c>
      <c r="E574" s="59" t="s">
        <v>4</v>
      </c>
      <c r="F574" s="123"/>
      <c r="G574" s="123"/>
      <c r="H574" s="123"/>
      <c r="I574" s="123"/>
      <c r="J574" s="123"/>
      <c r="K574" s="123"/>
      <c r="L574" s="123"/>
      <c r="M574" s="123"/>
      <c r="N574" s="123"/>
      <c r="O574" s="87"/>
      <c r="P574" s="87"/>
      <c r="Q574" s="87"/>
      <c r="R574" s="87"/>
      <c r="S574" s="87"/>
      <c r="T574" s="87"/>
      <c r="U574" s="87"/>
      <c r="V574" s="87"/>
      <c r="W574" s="87"/>
    </row>
    <row r="575" spans="1:23" ht="13.2" x14ac:dyDescent="0.25">
      <c r="A575" s="59">
        <v>173</v>
      </c>
      <c r="B575" s="60" t="s">
        <v>790</v>
      </c>
      <c r="C575" s="54"/>
      <c r="D575" s="54" t="s">
        <v>176</v>
      </c>
      <c r="E575" s="59" t="s">
        <v>4</v>
      </c>
      <c r="F575" s="123"/>
      <c r="G575" s="123"/>
      <c r="H575" s="123"/>
      <c r="I575" s="123"/>
      <c r="J575" s="123"/>
      <c r="K575" s="123"/>
      <c r="L575" s="123"/>
      <c r="M575" s="123"/>
      <c r="N575" s="123"/>
      <c r="O575" s="87"/>
      <c r="P575" s="87"/>
      <c r="Q575" s="87"/>
      <c r="R575" s="87"/>
      <c r="S575" s="87"/>
      <c r="T575" s="87"/>
      <c r="U575" s="87"/>
      <c r="V575" s="87"/>
      <c r="W575" s="87"/>
    </row>
    <row r="576" spans="1:23" ht="13.2" x14ac:dyDescent="0.25">
      <c r="A576" s="59">
        <v>174</v>
      </c>
      <c r="B576" s="60" t="s">
        <v>791</v>
      </c>
      <c r="C576" s="54"/>
      <c r="D576" s="54" t="s">
        <v>176</v>
      </c>
      <c r="E576" s="59" t="s">
        <v>4</v>
      </c>
      <c r="F576" s="123"/>
      <c r="G576" s="123"/>
      <c r="H576" s="123"/>
      <c r="I576" s="123"/>
      <c r="J576" s="123"/>
      <c r="K576" s="123"/>
      <c r="L576" s="123"/>
      <c r="M576" s="123"/>
      <c r="N576" s="123"/>
      <c r="O576" s="87"/>
      <c r="P576" s="87"/>
      <c r="Q576" s="87"/>
      <c r="R576" s="87"/>
      <c r="S576" s="87"/>
      <c r="T576" s="87"/>
      <c r="U576" s="87"/>
      <c r="V576" s="87"/>
      <c r="W576" s="87"/>
    </row>
    <row r="577" spans="1:23" ht="13.2" x14ac:dyDescent="0.25">
      <c r="A577" s="59">
        <v>175</v>
      </c>
      <c r="B577" s="60" t="s">
        <v>792</v>
      </c>
      <c r="C577" s="54"/>
      <c r="D577" s="54" t="s">
        <v>176</v>
      </c>
      <c r="E577" s="59" t="s">
        <v>4</v>
      </c>
      <c r="F577" s="123"/>
      <c r="G577" s="123"/>
      <c r="H577" s="123"/>
      <c r="I577" s="123"/>
      <c r="J577" s="123"/>
      <c r="K577" s="123"/>
      <c r="L577" s="123"/>
      <c r="M577" s="123"/>
      <c r="N577" s="123"/>
      <c r="O577" s="87"/>
      <c r="P577" s="87"/>
      <c r="Q577" s="87"/>
      <c r="R577" s="87"/>
      <c r="S577" s="87"/>
      <c r="T577" s="87"/>
      <c r="U577" s="87"/>
      <c r="V577" s="87"/>
      <c r="W577" s="87"/>
    </row>
    <row r="578" spans="1:23" ht="13.2" x14ac:dyDescent="0.25">
      <c r="A578" s="59">
        <v>176</v>
      </c>
      <c r="B578" s="60" t="s">
        <v>793</v>
      </c>
      <c r="C578" s="54"/>
      <c r="D578" s="54" t="s">
        <v>176</v>
      </c>
      <c r="E578" s="59" t="s">
        <v>4</v>
      </c>
      <c r="F578" s="123"/>
      <c r="G578" s="123"/>
      <c r="H578" s="67"/>
      <c r="I578" s="67"/>
      <c r="J578" s="67"/>
      <c r="K578" s="67"/>
      <c r="L578" s="67"/>
      <c r="M578" s="123"/>
      <c r="N578" s="123"/>
      <c r="O578" s="87"/>
      <c r="P578" s="87"/>
      <c r="Q578" s="87"/>
      <c r="R578" s="87"/>
      <c r="S578" s="87"/>
      <c r="T578" s="87"/>
      <c r="U578" s="87"/>
      <c r="V578" s="87"/>
      <c r="W578" s="87"/>
    </row>
    <row r="579" spans="1:23" ht="13.2" x14ac:dyDescent="0.25">
      <c r="A579" s="61">
        <v>177</v>
      </c>
      <c r="B579" s="60" t="s">
        <v>794</v>
      </c>
      <c r="C579" s="9"/>
      <c r="D579" s="9" t="s">
        <v>177</v>
      </c>
      <c r="E579" s="59" t="s">
        <v>4</v>
      </c>
      <c r="F579" s="64"/>
      <c r="G579" s="64"/>
      <c r="H579" s="64"/>
      <c r="I579" s="64"/>
      <c r="J579" s="64"/>
      <c r="K579" s="64"/>
      <c r="L579" s="64"/>
      <c r="M579" s="64"/>
      <c r="N579" s="64"/>
      <c r="O579" s="87"/>
      <c r="P579" s="87"/>
      <c r="Q579" s="87"/>
      <c r="R579" s="87"/>
      <c r="S579" s="87"/>
      <c r="T579" s="87"/>
      <c r="U579" s="87"/>
      <c r="V579" s="87"/>
      <c r="W579" s="87"/>
    </row>
    <row r="580" spans="1:23" ht="13.2" x14ac:dyDescent="0.25">
      <c r="A580" s="61">
        <v>178</v>
      </c>
      <c r="B580" s="60" t="s">
        <v>795</v>
      </c>
      <c r="C580" s="9"/>
      <c r="D580" s="9" t="s">
        <v>177</v>
      </c>
      <c r="E580" s="59" t="s">
        <v>4</v>
      </c>
      <c r="F580" s="64"/>
      <c r="G580" s="64"/>
      <c r="H580" s="64"/>
      <c r="I580" s="64"/>
      <c r="J580" s="64"/>
      <c r="K580" s="64"/>
      <c r="L580" s="64"/>
      <c r="M580" s="64"/>
      <c r="N580" s="64"/>
      <c r="O580" s="87"/>
      <c r="P580" s="87"/>
      <c r="Q580" s="87"/>
      <c r="R580" s="87"/>
      <c r="S580" s="87"/>
      <c r="T580" s="87"/>
      <c r="U580" s="87"/>
      <c r="V580" s="87"/>
      <c r="W580" s="87"/>
    </row>
    <row r="581" spans="1:23" ht="13.2" x14ac:dyDescent="0.25">
      <c r="A581" s="61">
        <v>179</v>
      </c>
      <c r="B581" s="60" t="s">
        <v>796</v>
      </c>
      <c r="C581" s="9"/>
      <c r="D581" s="9" t="s">
        <v>177</v>
      </c>
      <c r="E581" s="59" t="s">
        <v>4</v>
      </c>
      <c r="F581" s="64"/>
      <c r="G581" s="64"/>
      <c r="H581" s="64"/>
      <c r="I581" s="64"/>
      <c r="J581" s="64"/>
      <c r="K581" s="64"/>
      <c r="L581" s="64"/>
      <c r="M581" s="64"/>
      <c r="N581" s="64"/>
      <c r="O581" s="87"/>
      <c r="P581" s="87"/>
      <c r="Q581" s="87"/>
      <c r="R581" s="87"/>
      <c r="S581" s="87"/>
      <c r="T581" s="87"/>
      <c r="U581" s="87"/>
      <c r="V581" s="87"/>
      <c r="W581" s="87"/>
    </row>
    <row r="582" spans="1:23" ht="13.2" x14ac:dyDescent="0.25">
      <c r="A582" s="126"/>
      <c r="B582" s="127"/>
      <c r="C582" s="56"/>
      <c r="D582" s="56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</row>
    <row r="583" spans="1:23" ht="13.2" x14ac:dyDescent="0.25">
      <c r="A583" s="86" t="s">
        <v>0</v>
      </c>
      <c r="B583" s="58" t="s">
        <v>1</v>
      </c>
      <c r="C583" s="44" t="s">
        <v>2</v>
      </c>
      <c r="D583" s="44" t="s">
        <v>3</v>
      </c>
      <c r="E583" s="57" t="s">
        <v>195</v>
      </c>
      <c r="F583" s="57" t="s">
        <v>9</v>
      </c>
      <c r="G583" s="143" t="s">
        <v>14</v>
      </c>
      <c r="H583" s="144" t="s">
        <v>17</v>
      </c>
      <c r="I583" s="144" t="s">
        <v>20</v>
      </c>
      <c r="J583" s="144" t="s">
        <v>23</v>
      </c>
      <c r="K583" s="144" t="s">
        <v>26</v>
      </c>
      <c r="L583" s="144" t="s">
        <v>29</v>
      </c>
      <c r="M583" s="144" t="s">
        <v>33</v>
      </c>
      <c r="N583" s="144" t="s">
        <v>37</v>
      </c>
      <c r="O583" s="87"/>
      <c r="P583" s="87"/>
      <c r="Q583" s="87"/>
      <c r="R583" s="87"/>
      <c r="S583" s="87"/>
      <c r="T583" s="87"/>
      <c r="U583" s="87"/>
      <c r="V583" s="87"/>
      <c r="W583" s="87"/>
    </row>
    <row r="584" spans="1:23" ht="13.2" x14ac:dyDescent="0.25">
      <c r="A584" s="59">
        <v>180</v>
      </c>
      <c r="B584" s="60" t="s">
        <v>797</v>
      </c>
      <c r="C584" s="9"/>
      <c r="D584" s="9" t="s">
        <v>177</v>
      </c>
      <c r="E584" s="59" t="s">
        <v>19</v>
      </c>
      <c r="F584" s="59"/>
      <c r="G584" s="65"/>
      <c r="H584" s="65"/>
      <c r="I584" s="65"/>
      <c r="J584" s="65"/>
      <c r="K584" s="65"/>
      <c r="L584" s="65"/>
      <c r="M584" s="65"/>
      <c r="N584" s="65"/>
      <c r="O584" s="87"/>
      <c r="P584" s="87"/>
      <c r="Q584" s="87"/>
      <c r="R584" s="87"/>
      <c r="S584" s="87"/>
      <c r="T584" s="87"/>
      <c r="U584" s="87"/>
      <c r="V584" s="87"/>
      <c r="W584" s="87"/>
    </row>
    <row r="585" spans="1:23" ht="13.2" x14ac:dyDescent="0.25">
      <c r="A585" s="59">
        <v>181</v>
      </c>
      <c r="B585" s="60" t="s">
        <v>798</v>
      </c>
      <c r="C585" s="54"/>
      <c r="D585" s="54" t="s">
        <v>178</v>
      </c>
      <c r="E585" s="59" t="s">
        <v>19</v>
      </c>
      <c r="F585" s="59"/>
      <c r="G585" s="123"/>
      <c r="H585" s="145"/>
      <c r="I585" s="123"/>
      <c r="J585" s="123"/>
      <c r="K585" s="123"/>
      <c r="L585" s="123"/>
      <c r="M585" s="123"/>
      <c r="N585" s="123"/>
      <c r="O585" s="87"/>
      <c r="P585" s="87"/>
      <c r="Q585" s="87"/>
      <c r="R585" s="87"/>
      <c r="S585" s="87"/>
      <c r="T585" s="87"/>
      <c r="U585" s="87"/>
      <c r="V585" s="87"/>
      <c r="W585" s="87"/>
    </row>
    <row r="586" spans="1:23" ht="13.2" x14ac:dyDescent="0.25">
      <c r="A586" s="59">
        <v>182</v>
      </c>
      <c r="B586" s="60" t="s">
        <v>799</v>
      </c>
      <c r="C586" s="16"/>
      <c r="D586" s="16" t="s">
        <v>178</v>
      </c>
      <c r="E586" s="59" t="s">
        <v>19</v>
      </c>
      <c r="F586" s="123"/>
      <c r="G586" s="65"/>
      <c r="H586" s="65"/>
      <c r="I586" s="59"/>
      <c r="J586" s="59"/>
      <c r="K586" s="59"/>
      <c r="L586" s="65"/>
      <c r="M586" s="65"/>
      <c r="N586" s="65"/>
      <c r="O586" s="87"/>
      <c r="P586" s="87"/>
      <c r="Q586" s="87"/>
      <c r="R586" s="87"/>
      <c r="S586" s="87"/>
      <c r="T586" s="87"/>
      <c r="U586" s="87"/>
      <c r="V586" s="87"/>
      <c r="W586" s="87"/>
    </row>
    <row r="587" spans="1:23" ht="13.2" x14ac:dyDescent="0.25">
      <c r="A587" s="59">
        <v>183</v>
      </c>
      <c r="B587" s="60" t="s">
        <v>800</v>
      </c>
      <c r="C587" s="16"/>
      <c r="D587" s="16" t="s">
        <v>178</v>
      </c>
      <c r="E587" s="59" t="s">
        <v>19</v>
      </c>
      <c r="F587" s="123"/>
      <c r="G587" s="65"/>
      <c r="H587" s="123"/>
      <c r="I587" s="67"/>
      <c r="J587" s="67"/>
      <c r="K587" s="67"/>
      <c r="L587" s="123"/>
      <c r="M587" s="123"/>
      <c r="N587" s="65"/>
      <c r="O587" s="87"/>
      <c r="P587" s="87"/>
      <c r="Q587" s="87"/>
      <c r="R587" s="87"/>
      <c r="S587" s="87"/>
      <c r="T587" s="87"/>
      <c r="U587" s="87"/>
      <c r="V587" s="87"/>
      <c r="W587" s="87"/>
    </row>
    <row r="588" spans="1:23" ht="13.2" x14ac:dyDescent="0.25">
      <c r="A588" s="59">
        <v>184</v>
      </c>
      <c r="B588" s="60" t="s">
        <v>801</v>
      </c>
      <c r="C588" s="16"/>
      <c r="D588" s="16" t="s">
        <v>178</v>
      </c>
      <c r="E588" s="59" t="s">
        <v>19</v>
      </c>
      <c r="F588" s="123"/>
      <c r="G588" s="65"/>
      <c r="H588" s="123"/>
      <c r="I588" s="123"/>
      <c r="J588" s="123"/>
      <c r="K588" s="123"/>
      <c r="L588" s="123"/>
      <c r="M588" s="123"/>
      <c r="N588" s="65"/>
      <c r="O588" s="87"/>
      <c r="P588" s="87"/>
      <c r="Q588" s="87"/>
      <c r="R588" s="87"/>
      <c r="S588" s="87"/>
      <c r="T588" s="87"/>
      <c r="U588" s="87"/>
      <c r="V588" s="87"/>
      <c r="W588" s="87"/>
    </row>
    <row r="589" spans="1:23" ht="13.2" x14ac:dyDescent="0.25">
      <c r="A589" s="59">
        <v>185</v>
      </c>
      <c r="B589" s="60" t="s">
        <v>802</v>
      </c>
      <c r="C589" s="16"/>
      <c r="D589" s="16" t="s">
        <v>178</v>
      </c>
      <c r="E589" s="59" t="s">
        <v>19</v>
      </c>
      <c r="F589" s="123"/>
      <c r="G589" s="65"/>
      <c r="H589" s="123"/>
      <c r="I589" s="123"/>
      <c r="J589" s="123"/>
      <c r="K589" s="123"/>
      <c r="L589" s="123"/>
      <c r="M589" s="123"/>
      <c r="N589" s="65"/>
      <c r="O589" s="87"/>
      <c r="P589" s="87"/>
      <c r="Q589" s="87"/>
      <c r="R589" s="87"/>
      <c r="S589" s="87"/>
      <c r="T589" s="87"/>
      <c r="U589" s="87"/>
      <c r="V589" s="87"/>
      <c r="W589" s="87"/>
    </row>
    <row r="590" spans="1:23" ht="13.2" x14ac:dyDescent="0.25">
      <c r="A590" s="59">
        <v>186</v>
      </c>
      <c r="B590" s="60" t="s">
        <v>803</v>
      </c>
      <c r="C590" s="16"/>
      <c r="D590" s="16" t="s">
        <v>178</v>
      </c>
      <c r="E590" s="59" t="s">
        <v>19</v>
      </c>
      <c r="F590" s="123"/>
      <c r="G590" s="65"/>
      <c r="H590" s="123"/>
      <c r="I590" s="123"/>
      <c r="J590" s="123"/>
      <c r="K590" s="123"/>
      <c r="L590" s="123"/>
      <c r="M590" s="123"/>
      <c r="N590" s="67"/>
      <c r="O590" s="87"/>
      <c r="P590" s="87"/>
      <c r="Q590" s="87"/>
      <c r="R590" s="87"/>
      <c r="S590" s="87"/>
      <c r="T590" s="87"/>
      <c r="U590" s="87"/>
      <c r="V590" s="87"/>
      <c r="W590" s="87"/>
    </row>
    <row r="591" spans="1:23" ht="13.2" x14ac:dyDescent="0.25">
      <c r="A591" s="59">
        <v>187</v>
      </c>
      <c r="B591" s="60" t="s">
        <v>804</v>
      </c>
      <c r="C591" s="16"/>
      <c r="D591" s="16" t="s">
        <v>178</v>
      </c>
      <c r="E591" s="59" t="s">
        <v>19</v>
      </c>
      <c r="F591" s="59"/>
      <c r="G591" s="65"/>
      <c r="H591" s="123"/>
      <c r="I591" s="123"/>
      <c r="J591" s="123"/>
      <c r="K591" s="123"/>
      <c r="L591" s="123"/>
      <c r="M591" s="123"/>
      <c r="N591" s="65"/>
      <c r="O591" s="87"/>
      <c r="P591" s="87"/>
      <c r="Q591" s="87"/>
      <c r="R591" s="87"/>
      <c r="S591" s="87"/>
      <c r="T591" s="87"/>
      <c r="U591" s="87"/>
      <c r="V591" s="87"/>
      <c r="W591" s="87"/>
    </row>
    <row r="592" spans="1:23" ht="13.2" x14ac:dyDescent="0.25">
      <c r="A592" s="59">
        <v>188</v>
      </c>
      <c r="B592" s="60" t="s">
        <v>805</v>
      </c>
      <c r="C592" s="16"/>
      <c r="D592" s="16" t="s">
        <v>178</v>
      </c>
      <c r="E592" s="59" t="s">
        <v>19</v>
      </c>
      <c r="F592" s="59"/>
      <c r="G592" s="65"/>
      <c r="H592" s="123"/>
      <c r="I592" s="123"/>
      <c r="J592" s="123"/>
      <c r="K592" s="123"/>
      <c r="L592" s="123"/>
      <c r="M592" s="123"/>
      <c r="N592" s="65"/>
      <c r="O592" s="87"/>
      <c r="P592" s="87"/>
      <c r="Q592" s="87"/>
      <c r="R592" s="87"/>
      <c r="S592" s="87"/>
      <c r="T592" s="87"/>
      <c r="U592" s="87"/>
      <c r="V592" s="87"/>
      <c r="W592" s="87"/>
    </row>
    <row r="593" spans="1:23" ht="13.2" x14ac:dyDescent="0.25">
      <c r="A593" s="59">
        <v>189</v>
      </c>
      <c r="B593" s="60" t="s">
        <v>806</v>
      </c>
      <c r="C593" s="16"/>
      <c r="D593" s="16" t="s">
        <v>178</v>
      </c>
      <c r="E593" s="59" t="s">
        <v>19</v>
      </c>
      <c r="F593" s="67"/>
      <c r="G593" s="65"/>
      <c r="H593" s="123"/>
      <c r="I593" s="123"/>
      <c r="J593" s="123"/>
      <c r="K593" s="123"/>
      <c r="L593" s="123"/>
      <c r="M593" s="123"/>
      <c r="N593" s="65"/>
      <c r="O593" s="87"/>
      <c r="P593" s="87"/>
      <c r="Q593" s="87"/>
      <c r="R593" s="87"/>
      <c r="S593" s="87"/>
      <c r="T593" s="87"/>
      <c r="U593" s="87"/>
      <c r="V593" s="87"/>
      <c r="W593" s="87"/>
    </row>
    <row r="594" spans="1:23" ht="13.2" x14ac:dyDescent="0.25">
      <c r="A594" s="59">
        <v>190</v>
      </c>
      <c r="B594" s="60" t="s">
        <v>807</v>
      </c>
      <c r="C594" s="9"/>
      <c r="D594" s="9" t="s">
        <v>178</v>
      </c>
      <c r="E594" s="59" t="s">
        <v>19</v>
      </c>
      <c r="F594" s="67"/>
      <c r="G594" s="65"/>
      <c r="H594" s="123"/>
      <c r="I594" s="123"/>
      <c r="J594" s="123"/>
      <c r="K594" s="123"/>
      <c r="L594" s="123"/>
      <c r="M594" s="123"/>
      <c r="N594" s="65"/>
      <c r="O594" s="87"/>
      <c r="P594" s="87"/>
      <c r="Q594" s="87"/>
      <c r="R594" s="87"/>
      <c r="S594" s="87"/>
      <c r="T594" s="87"/>
      <c r="U594" s="87"/>
      <c r="V594" s="87"/>
      <c r="W594" s="87"/>
    </row>
    <row r="595" spans="1:23" ht="13.2" x14ac:dyDescent="0.25">
      <c r="A595" s="59">
        <v>191</v>
      </c>
      <c r="B595" s="60" t="s">
        <v>808</v>
      </c>
      <c r="C595" s="16"/>
      <c r="D595" s="16" t="s">
        <v>178</v>
      </c>
      <c r="E595" s="59" t="s">
        <v>19</v>
      </c>
      <c r="F595" s="67"/>
      <c r="G595" s="65"/>
      <c r="H595" s="123"/>
      <c r="I595" s="123"/>
      <c r="J595" s="123"/>
      <c r="K595" s="123"/>
      <c r="L595" s="123"/>
      <c r="M595" s="123"/>
      <c r="N595" s="65"/>
      <c r="O595" s="87"/>
      <c r="P595" s="87"/>
      <c r="Q595" s="87"/>
      <c r="R595" s="87"/>
      <c r="S595" s="87"/>
      <c r="T595" s="87"/>
      <c r="U595" s="87"/>
      <c r="V595" s="87"/>
      <c r="W595" s="87"/>
    </row>
    <row r="596" spans="1:23" ht="13.2" x14ac:dyDescent="0.25">
      <c r="A596" s="59">
        <v>192</v>
      </c>
      <c r="B596" s="60" t="s">
        <v>809</v>
      </c>
      <c r="C596" s="16"/>
      <c r="D596" s="16" t="s">
        <v>178</v>
      </c>
      <c r="E596" s="59" t="s">
        <v>19</v>
      </c>
      <c r="F596" s="123"/>
      <c r="G596" s="65"/>
      <c r="H596" s="65"/>
      <c r="I596" s="65"/>
      <c r="J596" s="65"/>
      <c r="K596" s="65"/>
      <c r="L596" s="65"/>
      <c r="M596" s="65"/>
      <c r="N596" s="65"/>
      <c r="O596" s="87"/>
      <c r="P596" s="87"/>
      <c r="Q596" s="87"/>
      <c r="R596" s="87"/>
      <c r="S596" s="87"/>
      <c r="T596" s="87"/>
      <c r="U596" s="87"/>
      <c r="V596" s="87"/>
      <c r="W596" s="87"/>
    </row>
    <row r="597" spans="1:23" ht="13.2" x14ac:dyDescent="0.25">
      <c r="A597" s="59">
        <v>193</v>
      </c>
      <c r="B597" s="60" t="s">
        <v>810</v>
      </c>
      <c r="C597" s="16"/>
      <c r="D597" s="16" t="s">
        <v>178</v>
      </c>
      <c r="E597" s="59" t="s">
        <v>19</v>
      </c>
      <c r="F597" s="123"/>
      <c r="G597" s="65"/>
      <c r="H597" s="123"/>
      <c r="I597" s="123"/>
      <c r="J597" s="67"/>
      <c r="K597" s="123"/>
      <c r="L597" s="67"/>
      <c r="M597" s="123"/>
      <c r="N597" s="65"/>
      <c r="O597" s="87"/>
      <c r="P597" s="87"/>
      <c r="Q597" s="87"/>
      <c r="R597" s="87"/>
      <c r="S597" s="87"/>
      <c r="T597" s="87"/>
      <c r="U597" s="87"/>
      <c r="V597" s="87"/>
      <c r="W597" s="87"/>
    </row>
    <row r="598" spans="1:23" ht="13.2" x14ac:dyDescent="0.25">
      <c r="A598" s="59">
        <v>194</v>
      </c>
      <c r="B598" s="60" t="s">
        <v>811</v>
      </c>
      <c r="C598" s="16"/>
      <c r="D598" s="16" t="s">
        <v>178</v>
      </c>
      <c r="E598" s="59" t="s">
        <v>19</v>
      </c>
      <c r="F598" s="123"/>
      <c r="G598" s="65"/>
      <c r="H598" s="123"/>
      <c r="I598" s="123"/>
      <c r="J598" s="67"/>
      <c r="K598" s="67"/>
      <c r="L598" s="67"/>
      <c r="M598" s="123"/>
      <c r="N598" s="65"/>
      <c r="O598" s="87"/>
      <c r="P598" s="87"/>
      <c r="Q598" s="87"/>
      <c r="R598" s="87"/>
      <c r="S598" s="87"/>
      <c r="T598" s="87"/>
      <c r="U598" s="87"/>
      <c r="V598" s="87"/>
      <c r="W598" s="87"/>
    </row>
    <row r="599" spans="1:23" ht="13.2" x14ac:dyDescent="0.25">
      <c r="A599" s="59">
        <v>195</v>
      </c>
      <c r="B599" s="60" t="s">
        <v>812</v>
      </c>
      <c r="C599" s="16"/>
      <c r="D599" s="16" t="s">
        <v>178</v>
      </c>
      <c r="E599" s="59" t="s">
        <v>19</v>
      </c>
      <c r="F599" s="123"/>
      <c r="G599" s="65"/>
      <c r="H599" s="123"/>
      <c r="I599" s="123"/>
      <c r="J599" s="123"/>
      <c r="K599" s="123"/>
      <c r="L599" s="123"/>
      <c r="M599" s="123"/>
      <c r="N599" s="65"/>
      <c r="O599" s="87"/>
      <c r="P599" s="87"/>
      <c r="Q599" s="87"/>
      <c r="R599" s="87"/>
      <c r="S599" s="87"/>
      <c r="T599" s="87"/>
      <c r="U599" s="87"/>
      <c r="V599" s="87"/>
      <c r="W599" s="87"/>
    </row>
    <row r="600" spans="1:23" ht="13.2" x14ac:dyDescent="0.25">
      <c r="A600" s="59">
        <v>196</v>
      </c>
      <c r="B600" s="60" t="s">
        <v>813</v>
      </c>
      <c r="C600" s="16"/>
      <c r="D600" s="16" t="s">
        <v>178</v>
      </c>
      <c r="E600" s="59" t="s">
        <v>19</v>
      </c>
      <c r="F600" s="67"/>
      <c r="G600" s="65"/>
      <c r="H600" s="123"/>
      <c r="I600" s="123"/>
      <c r="J600" s="123"/>
      <c r="K600" s="123"/>
      <c r="L600" s="123"/>
      <c r="M600" s="123"/>
      <c r="N600" s="65"/>
      <c r="O600" s="87"/>
      <c r="P600" s="87"/>
      <c r="Q600" s="87"/>
      <c r="R600" s="87"/>
      <c r="S600" s="87"/>
      <c r="T600" s="87"/>
      <c r="U600" s="87"/>
      <c r="V600" s="87"/>
      <c r="W600" s="87"/>
    </row>
    <row r="601" spans="1:23" ht="13.2" x14ac:dyDescent="0.25">
      <c r="A601" s="59">
        <v>197</v>
      </c>
      <c r="B601" s="60" t="s">
        <v>814</v>
      </c>
      <c r="C601" s="16"/>
      <c r="D601" s="16" t="s">
        <v>178</v>
      </c>
      <c r="E601" s="59" t="s">
        <v>19</v>
      </c>
      <c r="F601" s="123"/>
      <c r="G601" s="65"/>
      <c r="H601" s="123"/>
      <c r="I601" s="123"/>
      <c r="J601" s="123"/>
      <c r="K601" s="123"/>
      <c r="L601" s="123"/>
      <c r="M601" s="123"/>
      <c r="N601" s="65"/>
      <c r="O601" s="87"/>
      <c r="P601" s="87"/>
      <c r="Q601" s="87"/>
      <c r="R601" s="87"/>
      <c r="S601" s="87"/>
      <c r="T601" s="87"/>
      <c r="U601" s="87"/>
      <c r="V601" s="87"/>
      <c r="W601" s="87"/>
    </row>
    <row r="602" spans="1:23" ht="13.2" x14ac:dyDescent="0.25">
      <c r="A602" s="59">
        <v>198</v>
      </c>
      <c r="B602" s="60" t="s">
        <v>815</v>
      </c>
      <c r="C602" s="16"/>
      <c r="D602" s="16" t="s">
        <v>178</v>
      </c>
      <c r="E602" s="59" t="s">
        <v>19</v>
      </c>
      <c r="F602" s="123"/>
      <c r="G602" s="65"/>
      <c r="H602" s="123"/>
      <c r="I602" s="67"/>
      <c r="J602" s="67"/>
      <c r="K602" s="123"/>
      <c r="L602" s="123"/>
      <c r="M602" s="123"/>
      <c r="N602" s="65"/>
      <c r="O602" s="87"/>
      <c r="P602" s="87"/>
      <c r="Q602" s="87"/>
      <c r="R602" s="87"/>
      <c r="S602" s="87"/>
      <c r="T602" s="87"/>
      <c r="U602" s="87"/>
      <c r="V602" s="87"/>
      <c r="W602" s="87"/>
    </row>
    <row r="603" spans="1:23" ht="13.2" x14ac:dyDescent="0.25">
      <c r="A603" s="59">
        <v>199</v>
      </c>
      <c r="B603" s="60" t="s">
        <v>816</v>
      </c>
      <c r="C603" s="16"/>
      <c r="D603" s="16" t="s">
        <v>178</v>
      </c>
      <c r="E603" s="59" t="s">
        <v>19</v>
      </c>
      <c r="F603" s="123"/>
      <c r="G603" s="65"/>
      <c r="H603" s="123"/>
      <c r="I603" s="123"/>
      <c r="J603" s="67"/>
      <c r="K603" s="67"/>
      <c r="L603" s="67"/>
      <c r="M603" s="123"/>
      <c r="N603" s="65"/>
      <c r="O603" s="87"/>
      <c r="P603" s="87"/>
      <c r="Q603" s="87"/>
      <c r="R603" s="87"/>
      <c r="S603" s="87"/>
      <c r="T603" s="87"/>
      <c r="U603" s="87"/>
      <c r="V603" s="87"/>
      <c r="W603" s="87"/>
    </row>
    <row r="604" spans="1:23" ht="13.2" x14ac:dyDescent="0.25">
      <c r="A604" s="59">
        <v>200</v>
      </c>
      <c r="B604" s="60" t="s">
        <v>817</v>
      </c>
      <c r="C604" s="16"/>
      <c r="D604" s="16" t="s">
        <v>178</v>
      </c>
      <c r="E604" s="59" t="s">
        <v>19</v>
      </c>
      <c r="F604" s="67"/>
      <c r="G604" s="65"/>
      <c r="H604" s="65"/>
      <c r="I604" s="65"/>
      <c r="J604" s="65"/>
      <c r="K604" s="65"/>
      <c r="L604" s="65"/>
      <c r="M604" s="65"/>
      <c r="N604" s="65"/>
      <c r="O604" s="87"/>
      <c r="P604" s="87"/>
      <c r="Q604" s="87"/>
      <c r="R604" s="87"/>
      <c r="S604" s="87"/>
      <c r="T604" s="87"/>
      <c r="U604" s="87"/>
      <c r="V604" s="87"/>
      <c r="W604" s="87"/>
    </row>
    <row r="605" spans="1:23" ht="13.2" x14ac:dyDescent="0.25">
      <c r="A605" s="59">
        <v>201</v>
      </c>
      <c r="B605" s="60" t="s">
        <v>818</v>
      </c>
      <c r="C605" s="16"/>
      <c r="D605" s="16" t="s">
        <v>178</v>
      </c>
      <c r="E605" s="59" t="s">
        <v>19</v>
      </c>
      <c r="F605" s="67"/>
      <c r="G605" s="65"/>
      <c r="H605" s="65"/>
      <c r="I605" s="65"/>
      <c r="J605" s="65"/>
      <c r="K605" s="65"/>
      <c r="L605" s="65"/>
      <c r="M605" s="65"/>
      <c r="N605" s="65"/>
      <c r="O605" s="87"/>
      <c r="P605" s="87"/>
      <c r="Q605" s="87"/>
      <c r="R605" s="87"/>
      <c r="S605" s="87"/>
      <c r="T605" s="87"/>
      <c r="U605" s="87"/>
      <c r="V605" s="87"/>
      <c r="W605" s="87"/>
    </row>
    <row r="606" spans="1:23" ht="13.2" x14ac:dyDescent="0.25">
      <c r="A606" s="59">
        <v>202</v>
      </c>
      <c r="B606" s="60" t="s">
        <v>188</v>
      </c>
      <c r="C606" s="16"/>
      <c r="D606" s="16" t="s">
        <v>178</v>
      </c>
      <c r="E606" s="59" t="s">
        <v>19</v>
      </c>
      <c r="F606" s="67"/>
      <c r="G606" s="65"/>
      <c r="H606" s="65"/>
      <c r="I606" s="65"/>
      <c r="J606" s="65"/>
      <c r="K606" s="65"/>
      <c r="L606" s="65"/>
      <c r="M606" s="65"/>
      <c r="N606" s="65"/>
      <c r="O606" s="87"/>
      <c r="P606" s="87"/>
      <c r="Q606" s="87"/>
      <c r="R606" s="87"/>
      <c r="S606" s="87"/>
      <c r="T606" s="87"/>
      <c r="U606" s="87"/>
      <c r="V606" s="87"/>
      <c r="W606" s="87"/>
    </row>
    <row r="607" spans="1:23" ht="13.2" x14ac:dyDescent="0.25">
      <c r="A607" s="59">
        <v>203</v>
      </c>
      <c r="B607" s="60" t="s">
        <v>819</v>
      </c>
      <c r="C607" s="16"/>
      <c r="D607" s="16" t="s">
        <v>178</v>
      </c>
      <c r="E607" s="59" t="s">
        <v>19</v>
      </c>
      <c r="F607" s="123"/>
      <c r="G607" s="65"/>
      <c r="H607" s="65"/>
      <c r="I607" s="65"/>
      <c r="J607" s="65"/>
      <c r="K607" s="65"/>
      <c r="L607" s="65"/>
      <c r="M607" s="65"/>
      <c r="N607" s="65"/>
      <c r="O607" s="87"/>
      <c r="P607" s="87"/>
      <c r="Q607" s="87"/>
      <c r="R607" s="87"/>
      <c r="S607" s="87"/>
      <c r="T607" s="87"/>
      <c r="U607" s="87"/>
      <c r="V607" s="87"/>
      <c r="W607" s="87"/>
    </row>
    <row r="608" spans="1:23" ht="13.2" x14ac:dyDescent="0.25">
      <c r="A608" s="59">
        <v>204</v>
      </c>
      <c r="B608" s="60" t="s">
        <v>820</v>
      </c>
      <c r="C608" s="16"/>
      <c r="D608" s="16" t="s">
        <v>178</v>
      </c>
      <c r="E608" s="59" t="s">
        <v>19</v>
      </c>
      <c r="F608" s="123"/>
      <c r="G608" s="65"/>
      <c r="H608" s="65"/>
      <c r="I608" s="59"/>
      <c r="J608" s="59"/>
      <c r="K608" s="59"/>
      <c r="L608" s="65"/>
      <c r="M608" s="65"/>
      <c r="N608" s="65"/>
      <c r="O608" s="87"/>
      <c r="P608" s="87"/>
      <c r="Q608" s="87"/>
      <c r="R608" s="87"/>
      <c r="S608" s="87"/>
      <c r="T608" s="87"/>
      <c r="U608" s="87"/>
      <c r="V608" s="87"/>
      <c r="W608" s="87"/>
    </row>
    <row r="609" spans="1:23" ht="13.2" x14ac:dyDescent="0.25">
      <c r="A609" s="59">
        <v>205</v>
      </c>
      <c r="B609" s="60" t="s">
        <v>821</v>
      </c>
      <c r="C609" s="16"/>
      <c r="D609" s="16" t="s">
        <v>178</v>
      </c>
      <c r="E609" s="59" t="s">
        <v>19</v>
      </c>
      <c r="F609" s="123"/>
      <c r="G609" s="65"/>
      <c r="H609" s="59"/>
      <c r="I609" s="59"/>
      <c r="J609" s="59"/>
      <c r="K609" s="59"/>
      <c r="L609" s="65"/>
      <c r="M609" s="65"/>
      <c r="N609" s="65"/>
      <c r="O609" s="87"/>
      <c r="P609" s="87"/>
      <c r="Q609" s="87"/>
      <c r="R609" s="87"/>
      <c r="S609" s="87"/>
      <c r="T609" s="87"/>
      <c r="U609" s="87"/>
      <c r="V609" s="87"/>
      <c r="W609" s="87"/>
    </row>
    <row r="610" spans="1:23" ht="13.2" x14ac:dyDescent="0.25">
      <c r="A610" s="59">
        <v>206</v>
      </c>
      <c r="B610" s="60" t="s">
        <v>822</v>
      </c>
      <c r="C610" s="16"/>
      <c r="D610" s="16" t="s">
        <v>178</v>
      </c>
      <c r="E610" s="59" t="s">
        <v>19</v>
      </c>
      <c r="F610" s="59"/>
      <c r="G610" s="65"/>
      <c r="H610" s="65"/>
      <c r="I610" s="65"/>
      <c r="J610" s="65"/>
      <c r="K610" s="65"/>
      <c r="L610" s="65"/>
      <c r="M610" s="65"/>
      <c r="N610" s="65"/>
      <c r="O610" s="87"/>
      <c r="P610" s="87"/>
      <c r="Q610" s="87"/>
      <c r="R610" s="87"/>
      <c r="S610" s="87"/>
      <c r="T610" s="87"/>
      <c r="U610" s="87"/>
      <c r="V610" s="87"/>
      <c r="W610" s="87"/>
    </row>
    <row r="611" spans="1:23" ht="13.2" x14ac:dyDescent="0.25">
      <c r="A611" s="59">
        <v>207</v>
      </c>
      <c r="B611" s="60" t="s">
        <v>823</v>
      </c>
      <c r="C611" s="16"/>
      <c r="D611" s="16" t="s">
        <v>178</v>
      </c>
      <c r="E611" s="59" t="s">
        <v>19</v>
      </c>
      <c r="F611" s="65"/>
      <c r="G611" s="65"/>
      <c r="H611" s="65"/>
      <c r="I611" s="65"/>
      <c r="J611" s="65"/>
      <c r="K611" s="65"/>
      <c r="L611" s="65"/>
      <c r="M611" s="65"/>
      <c r="N611" s="65"/>
      <c r="O611" s="87"/>
      <c r="P611" s="87"/>
      <c r="Q611" s="87"/>
      <c r="R611" s="87"/>
      <c r="S611" s="87"/>
      <c r="T611" s="87"/>
      <c r="U611" s="87"/>
      <c r="V611" s="87"/>
      <c r="W611" s="87"/>
    </row>
    <row r="612" spans="1:23" ht="13.2" x14ac:dyDescent="0.25">
      <c r="A612" s="59">
        <v>208</v>
      </c>
      <c r="B612" s="60" t="s">
        <v>824</v>
      </c>
      <c r="C612" s="16"/>
      <c r="D612" s="16" t="s">
        <v>178</v>
      </c>
      <c r="E612" s="59" t="s">
        <v>19</v>
      </c>
      <c r="F612" s="59"/>
      <c r="G612" s="65"/>
      <c r="H612" s="59"/>
      <c r="I612" s="59"/>
      <c r="J612" s="59"/>
      <c r="K612" s="59"/>
      <c r="L612" s="59"/>
      <c r="M612" s="65"/>
      <c r="N612" s="65"/>
      <c r="O612" s="87"/>
      <c r="P612" s="87"/>
      <c r="Q612" s="87"/>
      <c r="R612" s="87"/>
      <c r="S612" s="87"/>
      <c r="T612" s="87"/>
      <c r="U612" s="87"/>
      <c r="V612" s="87"/>
      <c r="W612" s="87"/>
    </row>
    <row r="613" spans="1:23" ht="13.2" x14ac:dyDescent="0.25">
      <c r="A613" s="59">
        <v>209</v>
      </c>
      <c r="B613" s="60" t="s">
        <v>825</v>
      </c>
      <c r="C613" s="16"/>
      <c r="D613" s="16" t="s">
        <v>178</v>
      </c>
      <c r="E613" s="59" t="s">
        <v>19</v>
      </c>
      <c r="F613" s="65"/>
      <c r="G613" s="65"/>
      <c r="H613" s="65"/>
      <c r="I613" s="65"/>
      <c r="J613" s="59"/>
      <c r="K613" s="65"/>
      <c r="L613" s="65"/>
      <c r="M613" s="65"/>
      <c r="N613" s="65"/>
      <c r="O613" s="87"/>
      <c r="P613" s="87"/>
      <c r="Q613" s="87"/>
      <c r="R613" s="87"/>
      <c r="S613" s="87"/>
      <c r="T613" s="87"/>
      <c r="U613" s="87"/>
      <c r="V613" s="87"/>
      <c r="W613" s="87"/>
    </row>
    <row r="614" spans="1:23" ht="13.2" x14ac:dyDescent="0.25">
      <c r="A614" s="59">
        <v>210</v>
      </c>
      <c r="B614" s="60" t="s">
        <v>826</v>
      </c>
      <c r="C614" s="16"/>
      <c r="D614" s="16" t="s">
        <v>178</v>
      </c>
      <c r="E614" s="59" t="s">
        <v>19</v>
      </c>
      <c r="F614" s="123"/>
      <c r="G614" s="65"/>
      <c r="H614" s="65"/>
      <c r="I614" s="65"/>
      <c r="J614" s="65"/>
      <c r="K614" s="59"/>
      <c r="L614" s="65"/>
      <c r="M614" s="65"/>
      <c r="N614" s="65"/>
      <c r="O614" s="87"/>
      <c r="P614" s="87"/>
      <c r="Q614" s="87"/>
      <c r="R614" s="87"/>
      <c r="S614" s="87"/>
      <c r="T614" s="87"/>
      <c r="U614" s="87"/>
      <c r="V614" s="87"/>
      <c r="W614" s="87"/>
    </row>
    <row r="615" spans="1:23" ht="13.2" x14ac:dyDescent="0.25">
      <c r="A615" s="59">
        <v>211</v>
      </c>
      <c r="B615" s="60" t="s">
        <v>827</v>
      </c>
      <c r="C615" s="16"/>
      <c r="D615" s="16" t="s">
        <v>178</v>
      </c>
      <c r="E615" s="59" t="s">
        <v>19</v>
      </c>
      <c r="F615" s="123"/>
      <c r="G615" s="64"/>
      <c r="H615" s="64"/>
      <c r="I615" s="61"/>
      <c r="J615" s="61"/>
      <c r="K615" s="61"/>
      <c r="L615" s="64"/>
      <c r="M615" s="64"/>
      <c r="N615" s="64"/>
      <c r="O615" s="87"/>
      <c r="P615" s="87"/>
      <c r="Q615" s="87"/>
      <c r="R615" s="87"/>
      <c r="S615" s="87"/>
      <c r="T615" s="87"/>
      <c r="U615" s="87"/>
      <c r="V615" s="87"/>
      <c r="W615" s="87"/>
    </row>
    <row r="616" spans="1:23" ht="13.2" x14ac:dyDescent="0.25">
      <c r="A616" s="59">
        <v>212</v>
      </c>
      <c r="B616" s="60" t="s">
        <v>828</v>
      </c>
      <c r="C616" s="16"/>
      <c r="D616" s="16" t="s">
        <v>178</v>
      </c>
      <c r="E616" s="59" t="s">
        <v>19</v>
      </c>
      <c r="F616" s="123"/>
      <c r="G616" s="64"/>
      <c r="H616" s="64"/>
      <c r="I616" s="64"/>
      <c r="J616" s="61"/>
      <c r="K616" s="64"/>
      <c r="L616" s="61"/>
      <c r="M616" s="61"/>
      <c r="N616" s="64"/>
      <c r="O616" s="87"/>
      <c r="P616" s="87"/>
      <c r="Q616" s="87"/>
      <c r="R616" s="87"/>
      <c r="S616" s="87"/>
      <c r="T616" s="87"/>
      <c r="U616" s="87"/>
      <c r="V616" s="87"/>
      <c r="W616" s="87"/>
    </row>
    <row r="617" spans="1:23" ht="13.2" x14ac:dyDescent="0.25">
      <c r="A617" s="59">
        <v>213</v>
      </c>
      <c r="B617" s="60" t="s">
        <v>829</v>
      </c>
      <c r="C617" s="16"/>
      <c r="D617" s="16" t="s">
        <v>178</v>
      </c>
      <c r="E617" s="59" t="s">
        <v>19</v>
      </c>
      <c r="F617" s="123"/>
      <c r="G617" s="64"/>
      <c r="H617" s="64"/>
      <c r="I617" s="64"/>
      <c r="J617" s="64"/>
      <c r="K617" s="64"/>
      <c r="L617" s="64"/>
      <c r="M617" s="64"/>
      <c r="N617" s="64"/>
      <c r="O617" s="87"/>
      <c r="P617" s="87"/>
      <c r="Q617" s="87"/>
      <c r="R617" s="87"/>
      <c r="S617" s="87"/>
      <c r="T617" s="87"/>
      <c r="U617" s="87"/>
      <c r="V617" s="87"/>
      <c r="W617" s="87"/>
    </row>
    <row r="618" spans="1:23" ht="13.2" x14ac:dyDescent="0.25">
      <c r="A618" s="59">
        <v>214</v>
      </c>
      <c r="B618" s="60" t="s">
        <v>830</v>
      </c>
      <c r="C618" s="9"/>
      <c r="D618" s="9" t="s">
        <v>178</v>
      </c>
      <c r="E618" s="59" t="s">
        <v>19</v>
      </c>
      <c r="F618" s="67"/>
      <c r="G618" s="64"/>
      <c r="H618" s="64"/>
      <c r="I618" s="64"/>
      <c r="J618" s="64"/>
      <c r="K618" s="64"/>
      <c r="L618" s="64"/>
      <c r="M618" s="64"/>
      <c r="N618" s="64"/>
      <c r="O618" s="87"/>
      <c r="P618" s="87"/>
      <c r="Q618" s="87"/>
      <c r="R618" s="87"/>
      <c r="S618" s="87"/>
      <c r="T618" s="87"/>
      <c r="U618" s="87"/>
      <c r="V618" s="87"/>
      <c r="W618" s="87"/>
    </row>
    <row r="619" spans="1:23" ht="13.2" x14ac:dyDescent="0.25">
      <c r="A619" s="59">
        <v>215</v>
      </c>
      <c r="B619" s="60" t="s">
        <v>831</v>
      </c>
      <c r="C619" s="9"/>
      <c r="D619" s="9" t="s">
        <v>178</v>
      </c>
      <c r="E619" s="59" t="s">
        <v>19</v>
      </c>
      <c r="F619" s="123"/>
      <c r="G619" s="64"/>
      <c r="H619" s="64"/>
      <c r="I619" s="64"/>
      <c r="J619" s="64"/>
      <c r="K619" s="64"/>
      <c r="L619" s="64"/>
      <c r="M619" s="64"/>
      <c r="N619" s="64"/>
      <c r="O619" s="87"/>
      <c r="P619" s="87"/>
      <c r="Q619" s="87"/>
      <c r="R619" s="87"/>
      <c r="S619" s="87"/>
      <c r="T619" s="87"/>
      <c r="U619" s="87"/>
      <c r="V619" s="87"/>
      <c r="W619" s="87"/>
    </row>
    <row r="620" spans="1:23" ht="13.2" x14ac:dyDescent="0.25">
      <c r="A620" s="59">
        <v>216</v>
      </c>
      <c r="B620" s="60" t="s">
        <v>832</v>
      </c>
      <c r="C620" s="9"/>
      <c r="D620" s="9" t="s">
        <v>178</v>
      </c>
      <c r="E620" s="59" t="s">
        <v>19</v>
      </c>
      <c r="F620" s="67"/>
      <c r="G620" s="64"/>
      <c r="H620" s="64"/>
      <c r="I620" s="64"/>
      <c r="J620" s="64"/>
      <c r="K620" s="64"/>
      <c r="L620" s="64"/>
      <c r="M620" s="64"/>
      <c r="N620" s="64"/>
      <c r="O620" s="87"/>
      <c r="P620" s="87"/>
      <c r="Q620" s="87"/>
      <c r="R620" s="87"/>
      <c r="S620" s="87"/>
      <c r="T620" s="87"/>
      <c r="U620" s="87"/>
      <c r="V620" s="87"/>
      <c r="W620" s="87"/>
    </row>
    <row r="621" spans="1:23" ht="13.2" x14ac:dyDescent="0.25">
      <c r="A621" s="59">
        <v>217</v>
      </c>
      <c r="B621" s="60" t="s">
        <v>833</v>
      </c>
      <c r="C621" s="9"/>
      <c r="D621" s="9" t="s">
        <v>178</v>
      </c>
      <c r="E621" s="59" t="s">
        <v>19</v>
      </c>
      <c r="F621" s="67"/>
      <c r="G621" s="64"/>
      <c r="H621" s="64"/>
      <c r="I621" s="64"/>
      <c r="J621" s="64"/>
      <c r="K621" s="64"/>
      <c r="L621" s="64"/>
      <c r="M621" s="64"/>
      <c r="N621" s="64"/>
      <c r="O621" s="87"/>
      <c r="P621" s="87"/>
      <c r="Q621" s="87"/>
      <c r="R621" s="87"/>
      <c r="S621" s="87"/>
      <c r="T621" s="87"/>
      <c r="U621" s="87"/>
      <c r="V621" s="87"/>
      <c r="W621" s="87"/>
    </row>
    <row r="622" spans="1:23" ht="13.2" x14ac:dyDescent="0.25">
      <c r="A622" s="59">
        <v>218</v>
      </c>
      <c r="B622" s="60" t="s">
        <v>834</v>
      </c>
      <c r="C622" s="9"/>
      <c r="D622" s="9" t="s">
        <v>178</v>
      </c>
      <c r="E622" s="59" t="s">
        <v>19</v>
      </c>
      <c r="F622" s="67"/>
      <c r="G622" s="64"/>
      <c r="H622" s="64"/>
      <c r="I622" s="64"/>
      <c r="J622" s="64"/>
      <c r="K622" s="64"/>
      <c r="L622" s="64"/>
      <c r="M622" s="64"/>
      <c r="N622" s="64"/>
      <c r="O622" s="87"/>
      <c r="P622" s="87"/>
      <c r="Q622" s="87"/>
      <c r="R622" s="87"/>
      <c r="S622" s="87"/>
      <c r="T622" s="87"/>
      <c r="U622" s="87"/>
      <c r="V622" s="87"/>
      <c r="W622" s="87"/>
    </row>
    <row r="623" spans="1:23" ht="13.2" x14ac:dyDescent="0.25">
      <c r="A623" s="59">
        <v>219</v>
      </c>
      <c r="B623" s="60" t="s">
        <v>835</v>
      </c>
      <c r="C623" s="9"/>
      <c r="D623" s="9" t="s">
        <v>179</v>
      </c>
      <c r="E623" s="59" t="s">
        <v>19</v>
      </c>
      <c r="F623" s="123"/>
      <c r="G623" s="64"/>
      <c r="H623" s="61"/>
      <c r="I623" s="61"/>
      <c r="J623" s="61"/>
      <c r="K623" s="61"/>
      <c r="L623" s="61"/>
      <c r="M623" s="61"/>
      <c r="N623" s="64"/>
      <c r="O623" s="87"/>
      <c r="P623" s="87"/>
      <c r="Q623" s="87"/>
      <c r="R623" s="87"/>
      <c r="S623" s="87"/>
      <c r="T623" s="87"/>
      <c r="U623" s="87"/>
      <c r="V623" s="87"/>
      <c r="W623" s="87"/>
    </row>
    <row r="624" spans="1:23" ht="13.2" x14ac:dyDescent="0.25">
      <c r="A624" s="59">
        <v>220</v>
      </c>
      <c r="B624" s="60" t="s">
        <v>836</v>
      </c>
      <c r="C624" s="9"/>
      <c r="D624" s="9" t="s">
        <v>179</v>
      </c>
      <c r="E624" s="59" t="s">
        <v>19</v>
      </c>
      <c r="F624" s="67"/>
      <c r="G624" s="64"/>
      <c r="H624" s="64"/>
      <c r="I624" s="64"/>
      <c r="J624" s="64"/>
      <c r="K624" s="64"/>
      <c r="L624" s="64"/>
      <c r="M624" s="64"/>
      <c r="N624" s="64"/>
      <c r="O624" s="87"/>
      <c r="P624" s="87"/>
      <c r="Q624" s="87"/>
      <c r="R624" s="87"/>
      <c r="S624" s="87"/>
      <c r="T624" s="87"/>
      <c r="U624" s="87"/>
      <c r="V624" s="87"/>
      <c r="W624" s="87"/>
    </row>
    <row r="625" spans="1:23" ht="13.2" x14ac:dyDescent="0.25">
      <c r="A625" s="59">
        <v>221</v>
      </c>
      <c r="B625" s="60" t="s">
        <v>837</v>
      </c>
      <c r="C625" s="9"/>
      <c r="D625" s="9" t="s">
        <v>179</v>
      </c>
      <c r="E625" s="59" t="s">
        <v>19</v>
      </c>
      <c r="F625" s="67"/>
      <c r="G625" s="64"/>
      <c r="H625" s="64"/>
      <c r="I625" s="64"/>
      <c r="J625" s="64"/>
      <c r="K625" s="64"/>
      <c r="L625" s="64"/>
      <c r="M625" s="64"/>
      <c r="N625" s="64"/>
      <c r="O625" s="87"/>
      <c r="P625" s="87"/>
      <c r="Q625" s="87"/>
      <c r="R625" s="87"/>
      <c r="S625" s="87"/>
      <c r="T625" s="87"/>
      <c r="U625" s="87"/>
      <c r="V625" s="87"/>
      <c r="W625" s="87"/>
    </row>
    <row r="626" spans="1:23" ht="13.2" x14ac:dyDescent="0.25">
      <c r="A626" s="59">
        <v>222</v>
      </c>
      <c r="B626" s="60" t="s">
        <v>838</v>
      </c>
      <c r="C626" s="9"/>
      <c r="D626" s="9" t="s">
        <v>179</v>
      </c>
      <c r="E626" s="59" t="s">
        <v>19</v>
      </c>
      <c r="F626" s="67"/>
      <c r="G626" s="64"/>
      <c r="H626" s="64"/>
      <c r="I626" s="64"/>
      <c r="J626" s="64"/>
      <c r="K626" s="64"/>
      <c r="L626" s="64"/>
      <c r="M626" s="64"/>
      <c r="N626" s="64"/>
      <c r="O626" s="87"/>
      <c r="P626" s="87"/>
      <c r="Q626" s="87"/>
      <c r="R626" s="87"/>
      <c r="S626" s="87"/>
      <c r="T626" s="87"/>
      <c r="U626" s="87"/>
      <c r="V626" s="87"/>
      <c r="W626" s="87"/>
    </row>
    <row r="627" spans="1:23" ht="13.2" x14ac:dyDescent="0.25">
      <c r="A627" s="61">
        <v>223</v>
      </c>
      <c r="B627" s="60" t="s">
        <v>839</v>
      </c>
      <c r="C627" s="9"/>
      <c r="D627" s="9" t="s">
        <v>179</v>
      </c>
      <c r="E627" s="59" t="s">
        <v>19</v>
      </c>
      <c r="F627" s="68"/>
      <c r="G627" s="68"/>
      <c r="H627" s="68"/>
      <c r="I627" s="147"/>
      <c r="J627" s="147"/>
      <c r="K627" s="147"/>
      <c r="L627" s="147"/>
      <c r="M627" s="147"/>
      <c r="N627" s="147"/>
      <c r="O627" s="87"/>
      <c r="P627" s="87"/>
      <c r="Q627" s="87"/>
      <c r="R627" s="87"/>
      <c r="S627" s="87"/>
      <c r="T627" s="87"/>
      <c r="U627" s="87"/>
      <c r="V627" s="87"/>
      <c r="W627" s="87"/>
    </row>
    <row r="628" spans="1:23" ht="13.2" x14ac:dyDescent="0.25">
      <c r="A628" s="61">
        <v>224</v>
      </c>
      <c r="B628" s="60" t="s">
        <v>840</v>
      </c>
      <c r="C628" s="9"/>
      <c r="D628" s="9" t="s">
        <v>179</v>
      </c>
      <c r="E628" s="59" t="s">
        <v>19</v>
      </c>
      <c r="F628" s="68"/>
      <c r="G628" s="68"/>
      <c r="H628" s="68"/>
      <c r="I628" s="147"/>
      <c r="J628" s="147"/>
      <c r="K628" s="147"/>
      <c r="L628" s="147"/>
      <c r="M628" s="147"/>
      <c r="N628" s="147"/>
      <c r="O628" s="87"/>
      <c r="P628" s="87"/>
      <c r="Q628" s="87"/>
      <c r="R628" s="87"/>
      <c r="S628" s="87"/>
      <c r="T628" s="87"/>
      <c r="U628" s="87"/>
      <c r="V628" s="87"/>
      <c r="W628" s="87"/>
    </row>
    <row r="629" spans="1:23" ht="13.2" x14ac:dyDescent="0.25">
      <c r="A629" s="61">
        <v>225</v>
      </c>
      <c r="B629" s="60" t="s">
        <v>841</v>
      </c>
      <c r="C629" s="9"/>
      <c r="D629" s="9" t="s">
        <v>179</v>
      </c>
      <c r="E629" s="59" t="s">
        <v>19</v>
      </c>
      <c r="F629" s="147"/>
      <c r="G629" s="68"/>
      <c r="H629" s="68"/>
      <c r="I629" s="68"/>
      <c r="J629" s="68"/>
      <c r="K629" s="68"/>
      <c r="L629" s="68"/>
      <c r="M629" s="68"/>
      <c r="N629" s="68"/>
      <c r="O629" s="87"/>
      <c r="P629" s="87"/>
      <c r="Q629" s="87"/>
      <c r="R629" s="87"/>
      <c r="S629" s="87"/>
      <c r="T629" s="87"/>
      <c r="U629" s="87"/>
      <c r="V629" s="87"/>
      <c r="W629" s="87"/>
    </row>
    <row r="630" spans="1:23" ht="13.2" x14ac:dyDescent="0.25">
      <c r="A630" s="61">
        <v>226</v>
      </c>
      <c r="B630" s="60" t="s">
        <v>842</v>
      </c>
      <c r="C630" s="9"/>
      <c r="D630" s="9" t="s">
        <v>179</v>
      </c>
      <c r="E630" s="59" t="s">
        <v>19</v>
      </c>
      <c r="F630" s="147"/>
      <c r="G630" s="68"/>
      <c r="H630" s="68"/>
      <c r="I630" s="68"/>
      <c r="J630" s="68"/>
      <c r="K630" s="68"/>
      <c r="L630" s="68"/>
      <c r="M630" s="68"/>
      <c r="N630" s="68"/>
      <c r="O630" s="87"/>
      <c r="P630" s="87"/>
      <c r="Q630" s="87"/>
      <c r="R630" s="87"/>
      <c r="S630" s="87"/>
      <c r="T630" s="87"/>
      <c r="U630" s="87"/>
      <c r="V630" s="87"/>
      <c r="W630" s="87"/>
    </row>
    <row r="631" spans="1:23" ht="13.2" x14ac:dyDescent="0.25">
      <c r="A631" s="126"/>
      <c r="B631" s="127"/>
      <c r="C631" s="56"/>
      <c r="D631" s="56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87"/>
      <c r="P631" s="87"/>
      <c r="Q631" s="87"/>
      <c r="R631" s="87"/>
      <c r="S631" s="87"/>
      <c r="T631" s="87"/>
      <c r="U631" s="87"/>
      <c r="V631" s="87"/>
      <c r="W631" s="87"/>
    </row>
    <row r="632" spans="1:23" ht="13.2" x14ac:dyDescent="0.25">
      <c r="A632" s="86" t="s">
        <v>0</v>
      </c>
      <c r="B632" s="58" t="s">
        <v>1</v>
      </c>
      <c r="C632" s="44" t="s">
        <v>2</v>
      </c>
      <c r="D632" s="44" t="s">
        <v>3</v>
      </c>
      <c r="E632" s="57" t="s">
        <v>195</v>
      </c>
      <c r="F632" s="57" t="s">
        <v>9</v>
      </c>
      <c r="G632" s="144" t="s">
        <v>14</v>
      </c>
      <c r="H632" s="144" t="s">
        <v>17</v>
      </c>
      <c r="I632" s="144" t="s">
        <v>20</v>
      </c>
      <c r="J632" s="144" t="s">
        <v>23</v>
      </c>
      <c r="K632" s="144" t="s">
        <v>26</v>
      </c>
      <c r="L632" s="144" t="s">
        <v>29</v>
      </c>
      <c r="M632" s="144" t="s">
        <v>33</v>
      </c>
      <c r="N632" s="144" t="s">
        <v>37</v>
      </c>
      <c r="O632" s="87"/>
      <c r="P632" s="87"/>
      <c r="Q632" s="87"/>
      <c r="R632" s="87"/>
      <c r="S632" s="87"/>
      <c r="T632" s="87"/>
      <c r="U632" s="87"/>
      <c r="V632" s="87"/>
      <c r="W632" s="87"/>
    </row>
    <row r="633" spans="1:23" ht="13.2" x14ac:dyDescent="0.25">
      <c r="A633" s="59">
        <v>180</v>
      </c>
      <c r="B633" s="60" t="s">
        <v>797</v>
      </c>
      <c r="C633" s="9"/>
      <c r="D633" s="9" t="s">
        <v>177</v>
      </c>
      <c r="E633" s="59" t="s">
        <v>12</v>
      </c>
      <c r="F633" s="65"/>
      <c r="G633" s="65"/>
      <c r="H633" s="65"/>
      <c r="I633" s="65"/>
      <c r="J633" s="65"/>
      <c r="K633" s="65"/>
      <c r="L633" s="65"/>
      <c r="M633" s="65"/>
      <c r="N633" s="65"/>
      <c r="O633" s="87"/>
      <c r="P633" s="87"/>
      <c r="Q633" s="87"/>
      <c r="R633" s="87"/>
      <c r="S633" s="87"/>
      <c r="T633" s="87"/>
      <c r="U633" s="87"/>
      <c r="V633" s="87"/>
      <c r="W633" s="87"/>
    </row>
    <row r="634" spans="1:23" ht="13.2" x14ac:dyDescent="0.25">
      <c r="A634" s="59">
        <v>181</v>
      </c>
      <c r="B634" s="60" t="s">
        <v>798</v>
      </c>
      <c r="C634" s="54"/>
      <c r="D634" s="54" t="s">
        <v>178</v>
      </c>
      <c r="E634" s="59" t="s">
        <v>12</v>
      </c>
      <c r="F634" s="67"/>
      <c r="G634" s="123"/>
      <c r="H634" s="123"/>
      <c r="I634" s="123"/>
      <c r="J634" s="123"/>
      <c r="K634" s="123"/>
      <c r="L634" s="123"/>
      <c r="M634" s="123"/>
      <c r="N634" s="123"/>
      <c r="O634" s="87"/>
      <c r="P634" s="87"/>
      <c r="Q634" s="87"/>
      <c r="R634" s="87"/>
      <c r="S634" s="87"/>
      <c r="T634" s="87"/>
      <c r="U634" s="87"/>
      <c r="V634" s="87"/>
      <c r="W634" s="87"/>
    </row>
    <row r="635" spans="1:23" ht="13.2" x14ac:dyDescent="0.25">
      <c r="A635" s="59">
        <v>182</v>
      </c>
      <c r="B635" s="60" t="s">
        <v>799</v>
      </c>
      <c r="C635" s="16"/>
      <c r="D635" s="16" t="s">
        <v>178</v>
      </c>
      <c r="E635" s="59" t="s">
        <v>12</v>
      </c>
      <c r="F635" s="123"/>
      <c r="G635" s="65"/>
      <c r="H635" s="123"/>
      <c r="I635" s="67"/>
      <c r="J635" s="123"/>
      <c r="K635" s="67"/>
      <c r="L635" s="67"/>
      <c r="M635" s="123"/>
      <c r="N635" s="123"/>
      <c r="O635" s="87"/>
      <c r="P635" s="87"/>
      <c r="Q635" s="87"/>
      <c r="R635" s="87"/>
      <c r="S635" s="87"/>
      <c r="T635" s="87"/>
      <c r="U635" s="87"/>
      <c r="V635" s="87"/>
      <c r="W635" s="87"/>
    </row>
    <row r="636" spans="1:23" ht="13.2" x14ac:dyDescent="0.25">
      <c r="A636" s="59">
        <v>183</v>
      </c>
      <c r="B636" s="60" t="s">
        <v>800</v>
      </c>
      <c r="C636" s="16"/>
      <c r="D636" s="16" t="s">
        <v>178</v>
      </c>
      <c r="E636" s="59" t="s">
        <v>12</v>
      </c>
      <c r="F636" s="123"/>
      <c r="G636" s="65"/>
      <c r="H636" s="123"/>
      <c r="I636" s="67"/>
      <c r="J636" s="67"/>
      <c r="K636" s="123"/>
      <c r="L636" s="123"/>
      <c r="M636" s="123"/>
      <c r="N636" s="123"/>
      <c r="O636" s="87"/>
      <c r="P636" s="87"/>
      <c r="Q636" s="87"/>
      <c r="R636" s="87"/>
      <c r="S636" s="87"/>
      <c r="T636" s="87"/>
      <c r="U636" s="87"/>
      <c r="V636" s="87"/>
      <c r="W636" s="87"/>
    </row>
    <row r="637" spans="1:23" ht="13.2" x14ac:dyDescent="0.25">
      <c r="A637" s="59">
        <v>184</v>
      </c>
      <c r="B637" s="60" t="s">
        <v>801</v>
      </c>
      <c r="C637" s="16"/>
      <c r="D637" s="16" t="s">
        <v>178</v>
      </c>
      <c r="E637" s="59" t="s">
        <v>12</v>
      </c>
      <c r="F637" s="123"/>
      <c r="G637" s="65"/>
      <c r="H637" s="123"/>
      <c r="I637" s="123"/>
      <c r="J637" s="67"/>
      <c r="K637" s="123"/>
      <c r="L637" s="123"/>
      <c r="M637" s="123"/>
      <c r="N637" s="123"/>
      <c r="O637" s="87"/>
      <c r="P637" s="87"/>
      <c r="Q637" s="87"/>
      <c r="R637" s="87"/>
      <c r="S637" s="87"/>
      <c r="T637" s="87"/>
      <c r="U637" s="87"/>
      <c r="V637" s="87"/>
      <c r="W637" s="87"/>
    </row>
    <row r="638" spans="1:23" ht="13.2" x14ac:dyDescent="0.25">
      <c r="A638" s="59">
        <v>185</v>
      </c>
      <c r="B638" s="60" t="s">
        <v>802</v>
      </c>
      <c r="C638" s="16"/>
      <c r="D638" s="16" t="s">
        <v>178</v>
      </c>
      <c r="E638" s="59" t="s">
        <v>12</v>
      </c>
      <c r="F638" s="123"/>
      <c r="G638" s="65"/>
      <c r="H638" s="123"/>
      <c r="I638" s="123"/>
      <c r="J638" s="67"/>
      <c r="K638" s="67"/>
      <c r="L638" s="67"/>
      <c r="M638" s="123"/>
      <c r="N638" s="123"/>
      <c r="O638" s="87"/>
      <c r="P638" s="87"/>
      <c r="Q638" s="87"/>
      <c r="R638" s="87"/>
      <c r="S638" s="87"/>
      <c r="T638" s="87"/>
      <c r="U638" s="87"/>
      <c r="V638" s="87"/>
      <c r="W638" s="87"/>
    </row>
    <row r="639" spans="1:23" ht="13.2" x14ac:dyDescent="0.25">
      <c r="A639" s="59">
        <v>186</v>
      </c>
      <c r="B639" s="60" t="s">
        <v>803</v>
      </c>
      <c r="C639" s="16"/>
      <c r="D639" s="16" t="s">
        <v>178</v>
      </c>
      <c r="E639" s="59" t="s">
        <v>12</v>
      </c>
      <c r="F639" s="123"/>
      <c r="G639" s="65"/>
      <c r="H639" s="123"/>
      <c r="I639" s="123"/>
      <c r="J639" s="123"/>
      <c r="K639" s="123"/>
      <c r="L639" s="67"/>
      <c r="M639" s="67"/>
      <c r="N639" s="67"/>
      <c r="O639" s="87"/>
      <c r="P639" s="87"/>
      <c r="Q639" s="87"/>
      <c r="R639" s="87"/>
      <c r="S639" s="87"/>
      <c r="T639" s="87"/>
      <c r="U639" s="87"/>
      <c r="V639" s="87"/>
      <c r="W639" s="87"/>
    </row>
    <row r="640" spans="1:23" ht="13.2" x14ac:dyDescent="0.25">
      <c r="A640" s="59">
        <v>187</v>
      </c>
      <c r="B640" s="60" t="s">
        <v>804</v>
      </c>
      <c r="C640" s="16"/>
      <c r="D640" s="16" t="s">
        <v>178</v>
      </c>
      <c r="E640" s="59" t="s">
        <v>12</v>
      </c>
      <c r="F640" s="59"/>
      <c r="G640" s="65"/>
      <c r="H640" s="123"/>
      <c r="I640" s="123"/>
      <c r="J640" s="123"/>
      <c r="K640" s="123"/>
      <c r="L640" s="123"/>
      <c r="M640" s="123"/>
      <c r="N640" s="123"/>
      <c r="O640" s="87"/>
      <c r="P640" s="87"/>
      <c r="Q640" s="87"/>
      <c r="R640" s="87"/>
      <c r="S640" s="87"/>
      <c r="T640" s="87"/>
      <c r="U640" s="87"/>
      <c r="V640" s="87"/>
      <c r="W640" s="87"/>
    </row>
    <row r="641" spans="1:23" ht="13.2" x14ac:dyDescent="0.25">
      <c r="A641" s="59">
        <v>188</v>
      </c>
      <c r="B641" s="60" t="s">
        <v>805</v>
      </c>
      <c r="C641" s="16"/>
      <c r="D641" s="16" t="s">
        <v>178</v>
      </c>
      <c r="E641" s="59" t="s">
        <v>12</v>
      </c>
      <c r="F641" s="59"/>
      <c r="G641" s="65"/>
      <c r="H641" s="123"/>
      <c r="I641" s="123"/>
      <c r="J641" s="123"/>
      <c r="K641" s="123"/>
      <c r="L641" s="123"/>
      <c r="M641" s="123"/>
      <c r="N641" s="123"/>
      <c r="O641" s="87"/>
      <c r="P641" s="87"/>
      <c r="Q641" s="87"/>
      <c r="R641" s="87"/>
      <c r="S641" s="87"/>
      <c r="T641" s="87"/>
      <c r="U641" s="87"/>
      <c r="V641" s="87"/>
      <c r="W641" s="87"/>
    </row>
    <row r="642" spans="1:23" ht="13.2" x14ac:dyDescent="0.25">
      <c r="A642" s="59">
        <v>189</v>
      </c>
      <c r="B642" s="60" t="s">
        <v>806</v>
      </c>
      <c r="C642" s="16"/>
      <c r="D642" s="16" t="s">
        <v>178</v>
      </c>
      <c r="E642" s="59" t="s">
        <v>12</v>
      </c>
      <c r="F642" s="123"/>
      <c r="G642" s="65"/>
      <c r="H642" s="123"/>
      <c r="I642" s="123"/>
      <c r="J642" s="123"/>
      <c r="K642" s="123"/>
      <c r="L642" s="123"/>
      <c r="M642" s="123"/>
      <c r="N642" s="123"/>
      <c r="O642" s="87"/>
      <c r="P642" s="87"/>
      <c r="Q642" s="87"/>
      <c r="R642" s="87"/>
      <c r="S642" s="87"/>
      <c r="T642" s="87"/>
      <c r="U642" s="87"/>
      <c r="V642" s="87"/>
      <c r="W642" s="87"/>
    </row>
    <row r="643" spans="1:23" ht="13.2" x14ac:dyDescent="0.25">
      <c r="A643" s="59">
        <v>190</v>
      </c>
      <c r="B643" s="60" t="s">
        <v>807</v>
      </c>
      <c r="C643" s="9"/>
      <c r="D643" s="9" t="s">
        <v>178</v>
      </c>
      <c r="E643" s="59" t="s">
        <v>12</v>
      </c>
      <c r="F643" s="59"/>
      <c r="G643" s="65"/>
      <c r="H643" s="123"/>
      <c r="I643" s="123"/>
      <c r="J643" s="123"/>
      <c r="K643" s="123"/>
      <c r="L643" s="123"/>
      <c r="M643" s="123"/>
      <c r="N643" s="123"/>
      <c r="O643" s="87"/>
      <c r="P643" s="87"/>
      <c r="Q643" s="87"/>
      <c r="R643" s="87"/>
      <c r="S643" s="87"/>
      <c r="T643" s="87"/>
      <c r="U643" s="87"/>
      <c r="V643" s="87"/>
      <c r="W643" s="87"/>
    </row>
    <row r="644" spans="1:23" ht="13.2" x14ac:dyDescent="0.25">
      <c r="A644" s="59">
        <v>191</v>
      </c>
      <c r="B644" s="60" t="s">
        <v>808</v>
      </c>
      <c r="C644" s="16"/>
      <c r="D644" s="16" t="s">
        <v>178</v>
      </c>
      <c r="E644" s="59" t="s">
        <v>12</v>
      </c>
      <c r="F644" s="59"/>
      <c r="G644" s="65"/>
      <c r="H644" s="123"/>
      <c r="I644" s="123"/>
      <c r="J644" s="123"/>
      <c r="K644" s="123"/>
      <c r="L644" s="123"/>
      <c r="M644" s="123"/>
      <c r="N644" s="123"/>
      <c r="O644" s="87"/>
      <c r="P644" s="87"/>
      <c r="Q644" s="87"/>
      <c r="R644" s="87"/>
      <c r="S644" s="87"/>
      <c r="T644" s="87"/>
      <c r="U644" s="87"/>
      <c r="V644" s="87"/>
      <c r="W644" s="87"/>
    </row>
    <row r="645" spans="1:23" ht="13.2" x14ac:dyDescent="0.25">
      <c r="A645" s="59">
        <v>192</v>
      </c>
      <c r="B645" s="60" t="s">
        <v>809</v>
      </c>
      <c r="C645" s="16"/>
      <c r="D645" s="16" t="s">
        <v>178</v>
      </c>
      <c r="E645" s="59" t="s">
        <v>12</v>
      </c>
      <c r="F645" s="123"/>
      <c r="G645" s="65"/>
      <c r="H645" s="67"/>
      <c r="I645" s="67"/>
      <c r="J645" s="67"/>
      <c r="K645" s="123"/>
      <c r="L645" s="123"/>
      <c r="M645" s="123"/>
      <c r="N645" s="123"/>
      <c r="O645" s="87"/>
      <c r="P645" s="87"/>
      <c r="Q645" s="87"/>
      <c r="R645" s="87"/>
      <c r="S645" s="87"/>
      <c r="T645" s="87"/>
      <c r="U645" s="87"/>
      <c r="V645" s="87"/>
      <c r="W645" s="87"/>
    </row>
    <row r="646" spans="1:23" ht="13.2" x14ac:dyDescent="0.25">
      <c r="A646" s="59">
        <v>193</v>
      </c>
      <c r="B646" s="60" t="s">
        <v>810</v>
      </c>
      <c r="C646" s="16"/>
      <c r="D646" s="16" t="s">
        <v>178</v>
      </c>
      <c r="E646" s="59" t="s">
        <v>12</v>
      </c>
      <c r="F646" s="65"/>
      <c r="G646" s="65"/>
      <c r="H646" s="65"/>
      <c r="I646" s="59"/>
      <c r="J646" s="59"/>
      <c r="K646" s="65"/>
      <c r="L646" s="59"/>
      <c r="M646" s="65"/>
      <c r="N646" s="123"/>
      <c r="O646" s="87"/>
      <c r="P646" s="87"/>
      <c r="Q646" s="87"/>
      <c r="R646" s="87"/>
      <c r="S646" s="87"/>
      <c r="T646" s="87"/>
      <c r="U646" s="87"/>
      <c r="V646" s="87"/>
      <c r="W646" s="87"/>
    </row>
    <row r="647" spans="1:23" ht="13.2" x14ac:dyDescent="0.25">
      <c r="A647" s="59">
        <v>194</v>
      </c>
      <c r="B647" s="60" t="s">
        <v>811</v>
      </c>
      <c r="C647" s="16"/>
      <c r="D647" s="16" t="s">
        <v>178</v>
      </c>
      <c r="E647" s="59" t="s">
        <v>12</v>
      </c>
      <c r="F647" s="123"/>
      <c r="G647" s="65"/>
      <c r="H647" s="123"/>
      <c r="I647" s="123"/>
      <c r="J647" s="123"/>
      <c r="K647" s="67"/>
      <c r="L647" s="67"/>
      <c r="M647" s="123"/>
      <c r="N647" s="123"/>
      <c r="O647" s="87"/>
      <c r="P647" s="87"/>
      <c r="Q647" s="87"/>
      <c r="R647" s="87"/>
      <c r="S647" s="87"/>
      <c r="T647" s="87"/>
      <c r="U647" s="87"/>
      <c r="V647" s="87"/>
      <c r="W647" s="87"/>
    </row>
    <row r="648" spans="1:23" ht="13.2" x14ac:dyDescent="0.25">
      <c r="A648" s="59">
        <v>195</v>
      </c>
      <c r="B648" s="60" t="s">
        <v>812</v>
      </c>
      <c r="C648" s="16"/>
      <c r="D648" s="16" t="s">
        <v>178</v>
      </c>
      <c r="E648" s="59" t="s">
        <v>12</v>
      </c>
      <c r="F648" s="123"/>
      <c r="G648" s="65"/>
      <c r="H648" s="123"/>
      <c r="I648" s="123"/>
      <c r="J648" s="123"/>
      <c r="K648" s="67"/>
      <c r="L648" s="67"/>
      <c r="M648" s="123"/>
      <c r="N648" s="123"/>
      <c r="O648" s="87"/>
      <c r="P648" s="87"/>
      <c r="Q648" s="87"/>
      <c r="R648" s="87"/>
      <c r="S648" s="87"/>
      <c r="T648" s="87"/>
      <c r="U648" s="87"/>
      <c r="V648" s="87"/>
      <c r="W648" s="87"/>
    </row>
    <row r="649" spans="1:23" ht="13.2" x14ac:dyDescent="0.25">
      <c r="A649" s="59">
        <v>196</v>
      </c>
      <c r="B649" s="60" t="s">
        <v>813</v>
      </c>
      <c r="C649" s="16"/>
      <c r="D649" s="16" t="s">
        <v>178</v>
      </c>
      <c r="E649" s="59" t="s">
        <v>12</v>
      </c>
      <c r="F649" s="59"/>
      <c r="G649" s="65"/>
      <c r="H649" s="123"/>
      <c r="I649" s="123"/>
      <c r="J649" s="123"/>
      <c r="K649" s="123"/>
      <c r="L649" s="123"/>
      <c r="M649" s="123"/>
      <c r="N649" s="123"/>
      <c r="O649" s="87"/>
      <c r="P649" s="87"/>
      <c r="Q649" s="87"/>
      <c r="R649" s="87"/>
      <c r="S649" s="87"/>
      <c r="T649" s="87"/>
      <c r="U649" s="87"/>
      <c r="V649" s="87"/>
      <c r="W649" s="87"/>
    </row>
    <row r="650" spans="1:23" ht="13.2" x14ac:dyDescent="0.25">
      <c r="A650" s="59">
        <v>197</v>
      </c>
      <c r="B650" s="60" t="s">
        <v>814</v>
      </c>
      <c r="C650" s="16"/>
      <c r="D650" s="16" t="s">
        <v>178</v>
      </c>
      <c r="E650" s="59" t="s">
        <v>12</v>
      </c>
      <c r="F650" s="123"/>
      <c r="G650" s="65"/>
      <c r="H650" s="123"/>
      <c r="I650" s="123"/>
      <c r="J650" s="67"/>
      <c r="K650" s="67"/>
      <c r="L650" s="67"/>
      <c r="M650" s="123"/>
      <c r="N650" s="123"/>
      <c r="O650" s="87"/>
      <c r="P650" s="87"/>
      <c r="Q650" s="87"/>
      <c r="R650" s="87"/>
      <c r="S650" s="87"/>
      <c r="T650" s="87"/>
      <c r="U650" s="87"/>
      <c r="V650" s="87"/>
      <c r="W650" s="87"/>
    </row>
    <row r="651" spans="1:23" ht="13.2" x14ac:dyDescent="0.25">
      <c r="A651" s="59">
        <v>198</v>
      </c>
      <c r="B651" s="60" t="s">
        <v>815</v>
      </c>
      <c r="C651" s="16"/>
      <c r="D651" s="16" t="s">
        <v>178</v>
      </c>
      <c r="E651" s="59" t="s">
        <v>12</v>
      </c>
      <c r="F651" s="123"/>
      <c r="G651" s="65"/>
      <c r="H651" s="123"/>
      <c r="I651" s="67"/>
      <c r="J651" s="67"/>
      <c r="K651" s="67"/>
      <c r="L651" s="67"/>
      <c r="M651" s="123"/>
      <c r="N651" s="123"/>
      <c r="O651" s="87"/>
      <c r="P651" s="87"/>
      <c r="Q651" s="87"/>
      <c r="R651" s="87"/>
      <c r="S651" s="87"/>
      <c r="T651" s="87"/>
      <c r="U651" s="87"/>
      <c r="V651" s="87"/>
      <c r="W651" s="87"/>
    </row>
    <row r="652" spans="1:23" ht="13.2" x14ac:dyDescent="0.25">
      <c r="A652" s="59">
        <v>199</v>
      </c>
      <c r="B652" s="60" t="s">
        <v>816</v>
      </c>
      <c r="C652" s="16"/>
      <c r="D652" s="16" t="s">
        <v>178</v>
      </c>
      <c r="E652" s="59" t="s">
        <v>12</v>
      </c>
      <c r="F652" s="123"/>
      <c r="G652" s="65"/>
      <c r="H652" s="123"/>
      <c r="I652" s="123"/>
      <c r="J652" s="123"/>
      <c r="K652" s="123"/>
      <c r="L652" s="123"/>
      <c r="M652" s="123"/>
      <c r="N652" s="123"/>
      <c r="O652" s="87"/>
      <c r="P652" s="87"/>
      <c r="Q652" s="87"/>
      <c r="R652" s="87"/>
      <c r="S652" s="87"/>
      <c r="T652" s="87"/>
      <c r="U652" s="87"/>
      <c r="V652" s="87"/>
      <c r="W652" s="87"/>
    </row>
    <row r="653" spans="1:23" ht="13.2" x14ac:dyDescent="0.25">
      <c r="A653" s="59">
        <v>200</v>
      </c>
      <c r="B653" s="60" t="s">
        <v>817</v>
      </c>
      <c r="C653" s="16"/>
      <c r="D653" s="16" t="s">
        <v>178</v>
      </c>
      <c r="E653" s="59" t="s">
        <v>12</v>
      </c>
      <c r="F653" s="65"/>
      <c r="G653" s="65"/>
      <c r="H653" s="65"/>
      <c r="I653" s="123"/>
      <c r="J653" s="65"/>
      <c r="K653" s="65"/>
      <c r="L653" s="65"/>
      <c r="M653" s="65"/>
      <c r="N653" s="65"/>
      <c r="O653" s="87"/>
      <c r="P653" s="87"/>
      <c r="Q653" s="87"/>
      <c r="R653" s="87"/>
      <c r="S653" s="87"/>
      <c r="T653" s="87"/>
      <c r="U653" s="87"/>
      <c r="V653" s="87"/>
      <c r="W653" s="87"/>
    </row>
    <row r="654" spans="1:23" ht="13.2" x14ac:dyDescent="0.25">
      <c r="A654" s="59">
        <v>201</v>
      </c>
      <c r="B654" s="60" t="s">
        <v>818</v>
      </c>
      <c r="C654" s="16"/>
      <c r="D654" s="16" t="s">
        <v>178</v>
      </c>
      <c r="E654" s="59" t="s">
        <v>12</v>
      </c>
      <c r="F654" s="59"/>
      <c r="G654" s="65"/>
      <c r="H654" s="65"/>
      <c r="I654" s="123"/>
      <c r="J654" s="65"/>
      <c r="K654" s="65"/>
      <c r="L654" s="65"/>
      <c r="M654" s="65"/>
      <c r="N654" s="65"/>
      <c r="O654" s="87"/>
      <c r="P654" s="87"/>
      <c r="Q654" s="87"/>
      <c r="R654" s="87"/>
      <c r="S654" s="87"/>
      <c r="T654" s="87"/>
      <c r="U654" s="87"/>
      <c r="V654" s="87"/>
      <c r="W654" s="87"/>
    </row>
    <row r="655" spans="1:23" ht="13.2" x14ac:dyDescent="0.25">
      <c r="A655" s="59">
        <v>202</v>
      </c>
      <c r="B655" s="60" t="s">
        <v>188</v>
      </c>
      <c r="C655" s="16"/>
      <c r="D655" s="16" t="s">
        <v>178</v>
      </c>
      <c r="E655" s="59" t="s">
        <v>12</v>
      </c>
      <c r="F655" s="65"/>
      <c r="G655" s="65"/>
      <c r="H655" s="123"/>
      <c r="I655" s="67"/>
      <c r="J655" s="67"/>
      <c r="K655" s="67"/>
      <c r="L655" s="67"/>
      <c r="M655" s="123"/>
      <c r="N655" s="65"/>
      <c r="O655" s="87"/>
      <c r="P655" s="87"/>
      <c r="Q655" s="87"/>
      <c r="R655" s="87"/>
      <c r="S655" s="87"/>
      <c r="T655" s="87"/>
      <c r="U655" s="87"/>
      <c r="V655" s="87"/>
      <c r="W655" s="87"/>
    </row>
    <row r="656" spans="1:23" ht="13.2" x14ac:dyDescent="0.25">
      <c r="A656" s="59">
        <v>203</v>
      </c>
      <c r="B656" s="60" t="s">
        <v>819</v>
      </c>
      <c r="C656" s="16"/>
      <c r="D656" s="16" t="s">
        <v>178</v>
      </c>
      <c r="E656" s="59" t="s">
        <v>12</v>
      </c>
      <c r="F656" s="65"/>
      <c r="G656" s="65"/>
      <c r="H656" s="123"/>
      <c r="I656" s="67"/>
      <c r="J656" s="67"/>
      <c r="K656" s="67"/>
      <c r="L656" s="67"/>
      <c r="M656" s="123"/>
      <c r="N656" s="65"/>
      <c r="O656" s="87"/>
      <c r="P656" s="87"/>
      <c r="Q656" s="87"/>
      <c r="R656" s="87"/>
      <c r="S656" s="87"/>
      <c r="T656" s="87"/>
      <c r="U656" s="87"/>
      <c r="V656" s="87"/>
      <c r="W656" s="87"/>
    </row>
    <row r="657" spans="1:23" ht="13.2" x14ac:dyDescent="0.25">
      <c r="A657" s="59">
        <v>204</v>
      </c>
      <c r="B657" s="60" t="s">
        <v>820</v>
      </c>
      <c r="C657" s="16"/>
      <c r="D657" s="16" t="s">
        <v>178</v>
      </c>
      <c r="E657" s="59" t="s">
        <v>12</v>
      </c>
      <c r="F657" s="65"/>
      <c r="G657" s="65"/>
      <c r="H657" s="123"/>
      <c r="I657" s="67"/>
      <c r="J657" s="67"/>
      <c r="K657" s="67"/>
      <c r="L657" s="123"/>
      <c r="M657" s="65"/>
      <c r="N657" s="65"/>
      <c r="O657" s="87"/>
      <c r="P657" s="87"/>
      <c r="Q657" s="87"/>
      <c r="R657" s="87"/>
      <c r="S657" s="87"/>
      <c r="T657" s="87"/>
      <c r="U657" s="87"/>
      <c r="V657" s="87"/>
      <c r="W657" s="87"/>
    </row>
    <row r="658" spans="1:23" ht="13.2" x14ac:dyDescent="0.25">
      <c r="A658" s="59">
        <v>205</v>
      </c>
      <c r="B658" s="60" t="s">
        <v>821</v>
      </c>
      <c r="C658" s="16"/>
      <c r="D658" s="16" t="s">
        <v>178</v>
      </c>
      <c r="E658" s="59" t="s">
        <v>12</v>
      </c>
      <c r="F658" s="65"/>
      <c r="G658" s="65"/>
      <c r="H658" s="67"/>
      <c r="I658" s="67"/>
      <c r="J658" s="67"/>
      <c r="K658" s="67"/>
      <c r="L658" s="67"/>
      <c r="M658" s="65"/>
      <c r="N658" s="65"/>
      <c r="O658" s="87"/>
      <c r="P658" s="87"/>
      <c r="Q658" s="87"/>
      <c r="R658" s="87"/>
      <c r="S658" s="87"/>
      <c r="T658" s="87"/>
      <c r="U658" s="87"/>
      <c r="V658" s="87"/>
      <c r="W658" s="87"/>
    </row>
    <row r="659" spans="1:23" ht="13.2" x14ac:dyDescent="0.25">
      <c r="A659" s="59">
        <v>206</v>
      </c>
      <c r="B659" s="60" t="s">
        <v>822</v>
      </c>
      <c r="C659" s="16"/>
      <c r="D659" s="16" t="s">
        <v>178</v>
      </c>
      <c r="E659" s="59" t="s">
        <v>12</v>
      </c>
      <c r="F659" s="65"/>
      <c r="G659" s="65"/>
      <c r="H659" s="59"/>
      <c r="I659" s="59"/>
      <c r="J659" s="59"/>
      <c r="K659" s="59"/>
      <c r="L659" s="59"/>
      <c r="M659" s="65"/>
      <c r="N659" s="65"/>
      <c r="O659" s="87"/>
      <c r="P659" s="87"/>
      <c r="Q659" s="87"/>
      <c r="R659" s="87"/>
      <c r="S659" s="87"/>
      <c r="T659" s="87"/>
      <c r="U659" s="87"/>
      <c r="V659" s="87"/>
      <c r="W659" s="87"/>
    </row>
    <row r="660" spans="1:23" ht="13.2" x14ac:dyDescent="0.25">
      <c r="A660" s="59">
        <v>207</v>
      </c>
      <c r="B660" s="60" t="s">
        <v>823</v>
      </c>
      <c r="C660" s="16"/>
      <c r="D660" s="16" t="s">
        <v>178</v>
      </c>
      <c r="E660" s="59" t="s">
        <v>12</v>
      </c>
      <c r="F660" s="65"/>
      <c r="G660" s="65"/>
      <c r="H660" s="123"/>
      <c r="I660" s="67"/>
      <c r="J660" s="67"/>
      <c r="K660" s="67"/>
      <c r="L660" s="67"/>
      <c r="M660" s="123"/>
      <c r="N660" s="65"/>
      <c r="O660" s="87"/>
      <c r="P660" s="87"/>
      <c r="Q660" s="87"/>
      <c r="R660" s="87"/>
      <c r="S660" s="87"/>
      <c r="T660" s="87"/>
      <c r="U660" s="87"/>
      <c r="V660" s="87"/>
      <c r="W660" s="87"/>
    </row>
    <row r="661" spans="1:23" ht="13.2" x14ac:dyDescent="0.25">
      <c r="A661" s="59">
        <v>208</v>
      </c>
      <c r="B661" s="60" t="s">
        <v>824</v>
      </c>
      <c r="C661" s="16"/>
      <c r="D661" s="16" t="s">
        <v>178</v>
      </c>
      <c r="E661" s="59" t="s">
        <v>12</v>
      </c>
      <c r="F661" s="65"/>
      <c r="G661" s="65"/>
      <c r="H661" s="59"/>
      <c r="I661" s="59"/>
      <c r="J661" s="59"/>
      <c r="K661" s="59"/>
      <c r="L661" s="59"/>
      <c r="M661" s="65"/>
      <c r="N661" s="65"/>
      <c r="O661" s="87"/>
      <c r="P661" s="87"/>
      <c r="Q661" s="87"/>
      <c r="R661" s="87"/>
      <c r="S661" s="87"/>
      <c r="T661" s="87"/>
      <c r="U661" s="87"/>
      <c r="V661" s="87"/>
      <c r="W661" s="87"/>
    </row>
    <row r="662" spans="1:23" ht="13.2" x14ac:dyDescent="0.25">
      <c r="A662" s="59">
        <v>209</v>
      </c>
      <c r="B662" s="60" t="s">
        <v>825</v>
      </c>
      <c r="C662" s="16"/>
      <c r="D662" s="16" t="s">
        <v>178</v>
      </c>
      <c r="E662" s="59" t="s">
        <v>12</v>
      </c>
      <c r="F662" s="65"/>
      <c r="G662" s="65"/>
      <c r="H662" s="65"/>
      <c r="I662" s="59"/>
      <c r="J662" s="59"/>
      <c r="K662" s="59"/>
      <c r="L662" s="65"/>
      <c r="M662" s="65"/>
      <c r="N662" s="65"/>
      <c r="O662" s="87"/>
      <c r="P662" s="87"/>
      <c r="Q662" s="87"/>
      <c r="R662" s="87"/>
      <c r="S662" s="87"/>
      <c r="T662" s="87"/>
      <c r="U662" s="87"/>
      <c r="V662" s="87"/>
      <c r="W662" s="87"/>
    </row>
    <row r="663" spans="1:23" ht="13.2" x14ac:dyDescent="0.25">
      <c r="A663" s="59">
        <v>210</v>
      </c>
      <c r="B663" s="60" t="s">
        <v>826</v>
      </c>
      <c r="C663" s="16"/>
      <c r="D663" s="16" t="s">
        <v>178</v>
      </c>
      <c r="E663" s="59" t="s">
        <v>12</v>
      </c>
      <c r="F663" s="65"/>
      <c r="G663" s="65"/>
      <c r="H663" s="123"/>
      <c r="I663" s="123"/>
      <c r="J663" s="123"/>
      <c r="K663" s="67"/>
      <c r="L663" s="123"/>
      <c r="M663" s="123"/>
      <c r="N663" s="65"/>
      <c r="O663" s="87"/>
      <c r="P663" s="87"/>
      <c r="Q663" s="87"/>
      <c r="R663" s="87"/>
      <c r="S663" s="87"/>
      <c r="T663" s="87"/>
      <c r="U663" s="87"/>
      <c r="V663" s="87"/>
      <c r="W663" s="87"/>
    </row>
    <row r="664" spans="1:23" ht="13.2" x14ac:dyDescent="0.25">
      <c r="A664" s="59">
        <v>211</v>
      </c>
      <c r="B664" s="60" t="s">
        <v>827</v>
      </c>
      <c r="C664" s="16"/>
      <c r="D664" s="16" t="s">
        <v>178</v>
      </c>
      <c r="E664" s="59" t="s">
        <v>12</v>
      </c>
      <c r="F664" s="64"/>
      <c r="G664" s="64"/>
      <c r="H664" s="34"/>
      <c r="I664" s="61"/>
      <c r="J664" s="61"/>
      <c r="K664" s="61"/>
      <c r="L664" s="34"/>
      <c r="M664" s="64"/>
      <c r="N664" s="64"/>
      <c r="O664" s="87"/>
      <c r="P664" s="87"/>
      <c r="Q664" s="87"/>
      <c r="R664" s="87"/>
      <c r="S664" s="87"/>
      <c r="T664" s="87"/>
      <c r="U664" s="87"/>
      <c r="V664" s="87"/>
      <c r="W664" s="87"/>
    </row>
    <row r="665" spans="1:23" ht="13.2" x14ac:dyDescent="0.25">
      <c r="A665" s="59">
        <v>212</v>
      </c>
      <c r="B665" s="60" t="s">
        <v>828</v>
      </c>
      <c r="C665" s="16"/>
      <c r="D665" s="16" t="s">
        <v>178</v>
      </c>
      <c r="E665" s="59" t="s">
        <v>12</v>
      </c>
      <c r="F665" s="64"/>
      <c r="G665" s="64"/>
      <c r="H665" s="34"/>
      <c r="I665" s="34"/>
      <c r="J665" s="34"/>
      <c r="K665" s="34"/>
      <c r="L665" s="132"/>
      <c r="M665" s="132"/>
      <c r="N665" s="64"/>
      <c r="O665" s="87"/>
      <c r="P665" s="87"/>
      <c r="Q665" s="87"/>
      <c r="R665" s="87"/>
      <c r="S665" s="87"/>
      <c r="T665" s="87"/>
      <c r="U665" s="87"/>
      <c r="V665" s="87"/>
      <c r="W665" s="87"/>
    </row>
    <row r="666" spans="1:23" ht="13.2" x14ac:dyDescent="0.25">
      <c r="A666" s="59">
        <v>213</v>
      </c>
      <c r="B666" s="60" t="s">
        <v>829</v>
      </c>
      <c r="C666" s="16"/>
      <c r="D666" s="16" t="s">
        <v>178</v>
      </c>
      <c r="E666" s="59" t="s">
        <v>12</v>
      </c>
      <c r="F666" s="64"/>
      <c r="G666" s="64"/>
      <c r="H666" s="34"/>
      <c r="I666" s="132"/>
      <c r="J666" s="132"/>
      <c r="K666" s="132"/>
      <c r="L666" s="132"/>
      <c r="M666" s="34"/>
      <c r="N666" s="64"/>
      <c r="O666" s="87"/>
      <c r="P666" s="87"/>
      <c r="Q666" s="87"/>
      <c r="R666" s="87"/>
      <c r="S666" s="87"/>
      <c r="T666" s="87"/>
      <c r="U666" s="87"/>
      <c r="V666" s="87"/>
      <c r="W666" s="87"/>
    </row>
    <row r="667" spans="1:23" ht="13.2" x14ac:dyDescent="0.25">
      <c r="A667" s="59">
        <v>214</v>
      </c>
      <c r="B667" s="60" t="s">
        <v>830</v>
      </c>
      <c r="C667" s="9"/>
      <c r="D667" s="9" t="s">
        <v>178</v>
      </c>
      <c r="E667" s="59" t="s">
        <v>12</v>
      </c>
      <c r="F667" s="64"/>
      <c r="G667" s="64"/>
      <c r="H667" s="34"/>
      <c r="I667" s="64"/>
      <c r="J667" s="64"/>
      <c r="K667" s="64"/>
      <c r="L667" s="34"/>
      <c r="M667" s="64"/>
      <c r="N667" s="64"/>
      <c r="O667" s="87"/>
      <c r="P667" s="87"/>
      <c r="Q667" s="87"/>
      <c r="R667" s="87"/>
      <c r="S667" s="87"/>
      <c r="T667" s="87"/>
      <c r="U667" s="87"/>
      <c r="V667" s="87"/>
      <c r="W667" s="87"/>
    </row>
    <row r="668" spans="1:23" ht="13.2" x14ac:dyDescent="0.25">
      <c r="A668" s="59">
        <v>215</v>
      </c>
      <c r="B668" s="60" t="s">
        <v>831</v>
      </c>
      <c r="C668" s="9"/>
      <c r="D668" s="9" t="s">
        <v>178</v>
      </c>
      <c r="E668" s="59" t="s">
        <v>12</v>
      </c>
      <c r="F668" s="61"/>
      <c r="G668" s="64"/>
      <c r="H668" s="34"/>
      <c r="I668" s="64"/>
      <c r="J668" s="64"/>
      <c r="K668" s="64"/>
      <c r="L668" s="34"/>
      <c r="M668" s="64"/>
      <c r="N668" s="64"/>
      <c r="O668" s="87"/>
      <c r="P668" s="87"/>
      <c r="Q668" s="87"/>
      <c r="R668" s="87"/>
      <c r="S668" s="87"/>
      <c r="T668" s="87"/>
      <c r="U668" s="87"/>
      <c r="V668" s="87"/>
      <c r="W668" s="87"/>
    </row>
    <row r="669" spans="1:23" ht="13.2" x14ac:dyDescent="0.25">
      <c r="A669" s="59">
        <v>216</v>
      </c>
      <c r="B669" s="60" t="s">
        <v>832</v>
      </c>
      <c r="C669" s="9"/>
      <c r="D669" s="9" t="s">
        <v>178</v>
      </c>
      <c r="E669" s="59" t="s">
        <v>12</v>
      </c>
      <c r="F669" s="64"/>
      <c r="G669" s="64"/>
      <c r="H669" s="64"/>
      <c r="I669" s="34"/>
      <c r="J669" s="64"/>
      <c r="K669" s="64"/>
      <c r="L669" s="64"/>
      <c r="M669" s="64"/>
      <c r="N669" s="64"/>
      <c r="O669" s="87"/>
      <c r="P669" s="87"/>
      <c r="Q669" s="87"/>
      <c r="R669" s="87"/>
      <c r="S669" s="87"/>
      <c r="T669" s="87"/>
      <c r="U669" s="87"/>
      <c r="V669" s="87"/>
      <c r="W669" s="87"/>
    </row>
    <row r="670" spans="1:23" ht="13.2" x14ac:dyDescent="0.25">
      <c r="A670" s="59">
        <v>217</v>
      </c>
      <c r="B670" s="60" t="s">
        <v>833</v>
      </c>
      <c r="C670" s="9"/>
      <c r="D670" s="9" t="s">
        <v>178</v>
      </c>
      <c r="E670" s="59" t="s">
        <v>12</v>
      </c>
      <c r="F670" s="64"/>
      <c r="G670" s="64"/>
      <c r="H670" s="64"/>
      <c r="I670" s="34"/>
      <c r="J670" s="64"/>
      <c r="K670" s="64"/>
      <c r="L670" s="64"/>
      <c r="M670" s="64"/>
      <c r="N670" s="64"/>
      <c r="O670" s="87"/>
      <c r="P670" s="87"/>
      <c r="Q670" s="87"/>
      <c r="R670" s="87"/>
      <c r="S670" s="87"/>
      <c r="T670" s="87"/>
      <c r="U670" s="87"/>
      <c r="V670" s="87"/>
      <c r="W670" s="87"/>
    </row>
    <row r="671" spans="1:23" ht="13.2" x14ac:dyDescent="0.25">
      <c r="A671" s="59">
        <v>218</v>
      </c>
      <c r="B671" s="60" t="s">
        <v>834</v>
      </c>
      <c r="C671" s="9"/>
      <c r="D671" s="9" t="s">
        <v>178</v>
      </c>
      <c r="E671" s="59" t="s">
        <v>12</v>
      </c>
      <c r="F671" s="64"/>
      <c r="G671" s="64"/>
      <c r="H671" s="34"/>
      <c r="I671" s="64"/>
      <c r="J671" s="64"/>
      <c r="K671" s="64"/>
      <c r="L671" s="34"/>
      <c r="M671" s="64"/>
      <c r="N671" s="64"/>
      <c r="O671" s="87"/>
      <c r="P671" s="87"/>
      <c r="Q671" s="87"/>
      <c r="R671" s="87"/>
      <c r="S671" s="87"/>
      <c r="T671" s="87"/>
      <c r="U671" s="87"/>
      <c r="V671" s="87"/>
      <c r="W671" s="87"/>
    </row>
    <row r="672" spans="1:23" ht="13.2" x14ac:dyDescent="0.25">
      <c r="A672" s="59">
        <v>219</v>
      </c>
      <c r="B672" s="60" t="s">
        <v>835</v>
      </c>
      <c r="C672" s="9"/>
      <c r="D672" s="9" t="s">
        <v>179</v>
      </c>
      <c r="E672" s="59" t="s">
        <v>12</v>
      </c>
      <c r="F672" s="64"/>
      <c r="G672" s="64"/>
      <c r="H672" s="34"/>
      <c r="I672" s="64"/>
      <c r="J672" s="64"/>
      <c r="K672" s="64"/>
      <c r="L672" s="34"/>
      <c r="M672" s="64"/>
      <c r="N672" s="64"/>
      <c r="O672" s="87"/>
      <c r="P672" s="87"/>
      <c r="Q672" s="87"/>
      <c r="R672" s="87"/>
      <c r="S672" s="87"/>
      <c r="T672" s="87"/>
      <c r="U672" s="87"/>
      <c r="V672" s="87"/>
      <c r="W672" s="87"/>
    </row>
    <row r="673" spans="1:23" ht="13.2" x14ac:dyDescent="0.25">
      <c r="A673" s="59">
        <v>220</v>
      </c>
      <c r="B673" s="60" t="s">
        <v>836</v>
      </c>
      <c r="C673" s="9"/>
      <c r="D673" s="9" t="s">
        <v>179</v>
      </c>
      <c r="E673" s="59" t="s">
        <v>12</v>
      </c>
      <c r="F673" s="61"/>
      <c r="G673" s="64"/>
      <c r="H673" s="34"/>
      <c r="I673" s="64"/>
      <c r="J673" s="64"/>
      <c r="K673" s="64"/>
      <c r="L673" s="34"/>
      <c r="M673" s="64"/>
      <c r="N673" s="64"/>
      <c r="O673" s="87"/>
      <c r="P673" s="87"/>
      <c r="Q673" s="87"/>
      <c r="R673" s="87"/>
      <c r="S673" s="87"/>
      <c r="T673" s="87"/>
      <c r="U673" s="87"/>
      <c r="V673" s="87"/>
      <c r="W673" s="87"/>
    </row>
    <row r="674" spans="1:23" ht="13.2" x14ac:dyDescent="0.25">
      <c r="A674" s="59">
        <v>221</v>
      </c>
      <c r="B674" s="60" t="s">
        <v>837</v>
      </c>
      <c r="C674" s="9"/>
      <c r="D674" s="9" t="s">
        <v>179</v>
      </c>
      <c r="E674" s="59" t="s">
        <v>12</v>
      </c>
      <c r="F674" s="61"/>
      <c r="G674" s="64"/>
      <c r="H674" s="34"/>
      <c r="I674" s="64"/>
      <c r="J674" s="64"/>
      <c r="K674" s="64"/>
      <c r="L674" s="34"/>
      <c r="M674" s="64"/>
      <c r="N674" s="64"/>
      <c r="O674" s="87"/>
      <c r="P674" s="87"/>
      <c r="Q674" s="87"/>
      <c r="R674" s="87"/>
      <c r="S674" s="87"/>
      <c r="T674" s="87"/>
      <c r="U674" s="87"/>
      <c r="V674" s="87"/>
      <c r="W674" s="87"/>
    </row>
    <row r="675" spans="1:23" ht="13.2" x14ac:dyDescent="0.25">
      <c r="A675" s="59">
        <v>222</v>
      </c>
      <c r="B675" s="60" t="s">
        <v>838</v>
      </c>
      <c r="C675" s="9"/>
      <c r="D675" s="9" t="s">
        <v>179</v>
      </c>
      <c r="E675" s="59" t="s">
        <v>12</v>
      </c>
      <c r="F675" s="61"/>
      <c r="G675" s="64"/>
      <c r="H675" s="34"/>
      <c r="I675" s="64"/>
      <c r="J675" s="64"/>
      <c r="K675" s="64"/>
      <c r="L675" s="34"/>
      <c r="M675" s="64"/>
      <c r="N675" s="64"/>
      <c r="O675" s="87"/>
      <c r="P675" s="87"/>
      <c r="Q675" s="87"/>
      <c r="R675" s="87"/>
      <c r="S675" s="87"/>
      <c r="T675" s="87"/>
      <c r="U675" s="87"/>
      <c r="V675" s="87"/>
      <c r="W675" s="87"/>
    </row>
    <row r="676" spans="1:23" ht="13.2" x14ac:dyDescent="0.25">
      <c r="A676" s="61">
        <v>223</v>
      </c>
      <c r="B676" s="60" t="s">
        <v>839</v>
      </c>
      <c r="C676" s="9"/>
      <c r="D676" s="9" t="s">
        <v>179</v>
      </c>
      <c r="E676" s="59" t="s">
        <v>12</v>
      </c>
      <c r="F676" s="68"/>
      <c r="G676" s="68"/>
      <c r="H676" s="68"/>
      <c r="I676" s="147"/>
      <c r="J676" s="147"/>
      <c r="K676" s="147"/>
      <c r="L676" s="147"/>
      <c r="M676" s="147"/>
      <c r="N676" s="147"/>
      <c r="O676" s="87"/>
      <c r="P676" s="87"/>
      <c r="Q676" s="87"/>
      <c r="R676" s="87"/>
      <c r="S676" s="87"/>
      <c r="T676" s="87"/>
      <c r="U676" s="87"/>
      <c r="V676" s="87"/>
      <c r="W676" s="87"/>
    </row>
    <row r="677" spans="1:23" ht="13.2" x14ac:dyDescent="0.25">
      <c r="A677" s="61">
        <v>224</v>
      </c>
      <c r="B677" s="60" t="s">
        <v>840</v>
      </c>
      <c r="C677" s="9"/>
      <c r="D677" s="9" t="s">
        <v>179</v>
      </c>
      <c r="E677" s="59" t="s">
        <v>12</v>
      </c>
      <c r="F677" s="68"/>
      <c r="G677" s="68"/>
      <c r="H677" s="68"/>
      <c r="I677" s="147"/>
      <c r="J677" s="147"/>
      <c r="K677" s="147"/>
      <c r="L677" s="147"/>
      <c r="M677" s="147"/>
      <c r="N677" s="147"/>
      <c r="O677" s="87"/>
      <c r="P677" s="87"/>
      <c r="Q677" s="87"/>
      <c r="R677" s="87"/>
      <c r="S677" s="87"/>
      <c r="T677" s="87"/>
      <c r="U677" s="87"/>
      <c r="V677" s="87"/>
      <c r="W677" s="87"/>
    </row>
    <row r="678" spans="1:23" ht="13.2" x14ac:dyDescent="0.25">
      <c r="A678" s="61">
        <v>225</v>
      </c>
      <c r="B678" s="60" t="s">
        <v>841</v>
      </c>
      <c r="C678" s="9"/>
      <c r="D678" s="9" t="s">
        <v>179</v>
      </c>
      <c r="E678" s="59" t="s">
        <v>12</v>
      </c>
      <c r="F678" s="68"/>
      <c r="G678" s="68"/>
      <c r="H678" s="68"/>
      <c r="I678" s="68"/>
      <c r="J678" s="68"/>
      <c r="K678" s="68"/>
      <c r="L678" s="68"/>
      <c r="M678" s="68"/>
      <c r="N678" s="68"/>
      <c r="O678" s="87"/>
      <c r="P678" s="87"/>
      <c r="Q678" s="87"/>
      <c r="R678" s="87"/>
      <c r="S678" s="87"/>
      <c r="T678" s="87"/>
      <c r="U678" s="87"/>
      <c r="V678" s="87"/>
      <c r="W678" s="87"/>
    </row>
    <row r="679" spans="1:23" ht="13.2" x14ac:dyDescent="0.25">
      <c r="A679" s="61">
        <v>226</v>
      </c>
      <c r="B679" s="60" t="s">
        <v>842</v>
      </c>
      <c r="C679" s="9"/>
      <c r="D679" s="9" t="s">
        <v>179</v>
      </c>
      <c r="E679" s="59" t="s">
        <v>12</v>
      </c>
      <c r="F679" s="147"/>
      <c r="G679" s="68"/>
      <c r="H679" s="68"/>
      <c r="I679" s="68"/>
      <c r="J679" s="68"/>
      <c r="K679" s="68"/>
      <c r="L679" s="68"/>
      <c r="M679" s="68"/>
      <c r="N679" s="68"/>
      <c r="O679" s="87"/>
      <c r="P679" s="87"/>
      <c r="Q679" s="87"/>
      <c r="R679" s="87"/>
      <c r="S679" s="87"/>
      <c r="T679" s="87"/>
      <c r="U679" s="87"/>
      <c r="V679" s="87"/>
      <c r="W679" s="87"/>
    </row>
    <row r="680" spans="1:23" ht="13.2" x14ac:dyDescent="0.25">
      <c r="A680" s="126"/>
      <c r="B680" s="127"/>
      <c r="C680" s="56"/>
      <c r="D680" s="56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87"/>
      <c r="P680" s="87"/>
      <c r="Q680" s="87"/>
      <c r="R680" s="87"/>
      <c r="S680" s="87"/>
      <c r="T680" s="87"/>
      <c r="U680" s="87"/>
      <c r="V680" s="87"/>
      <c r="W680" s="87"/>
    </row>
    <row r="681" spans="1:23" ht="13.2" x14ac:dyDescent="0.25">
      <c r="A681" s="86" t="s">
        <v>0</v>
      </c>
      <c r="B681" s="58" t="s">
        <v>1</v>
      </c>
      <c r="C681" s="44" t="s">
        <v>2</v>
      </c>
      <c r="D681" s="44" t="s">
        <v>3</v>
      </c>
      <c r="E681" s="57" t="s">
        <v>195</v>
      </c>
      <c r="F681" s="57" t="s">
        <v>9</v>
      </c>
      <c r="G681" s="144" t="s">
        <v>14</v>
      </c>
      <c r="H681" s="144" t="s">
        <v>17</v>
      </c>
      <c r="I681" s="144" t="s">
        <v>20</v>
      </c>
      <c r="J681" s="144" t="s">
        <v>23</v>
      </c>
      <c r="K681" s="144" t="s">
        <v>26</v>
      </c>
      <c r="L681" s="144" t="s">
        <v>29</v>
      </c>
      <c r="M681" s="144" t="s">
        <v>33</v>
      </c>
      <c r="N681" s="144" t="s">
        <v>37</v>
      </c>
      <c r="O681" s="87"/>
      <c r="P681" s="87"/>
      <c r="Q681" s="87"/>
      <c r="R681" s="87"/>
      <c r="S681" s="87"/>
      <c r="T681" s="87"/>
      <c r="U681" s="87"/>
      <c r="V681" s="87"/>
      <c r="W681" s="87"/>
    </row>
    <row r="682" spans="1:23" ht="13.2" x14ac:dyDescent="0.25">
      <c r="A682" s="59">
        <v>180</v>
      </c>
      <c r="B682" s="60" t="s">
        <v>797</v>
      </c>
      <c r="C682" s="9"/>
      <c r="D682" s="9" t="s">
        <v>177</v>
      </c>
      <c r="E682" s="59" t="s">
        <v>4</v>
      </c>
      <c r="F682" s="65"/>
      <c r="G682" s="65"/>
      <c r="H682" s="65"/>
      <c r="I682" s="65"/>
      <c r="J682" s="65"/>
      <c r="K682" s="65"/>
      <c r="L682" s="65"/>
      <c r="M682" s="65"/>
      <c r="N682" s="65"/>
      <c r="O682" s="87"/>
      <c r="P682" s="87"/>
      <c r="Q682" s="87"/>
      <c r="R682" s="87"/>
      <c r="S682" s="87"/>
      <c r="T682" s="87"/>
      <c r="U682" s="87"/>
      <c r="V682" s="87"/>
      <c r="W682" s="87"/>
    </row>
    <row r="683" spans="1:23" ht="13.2" x14ac:dyDescent="0.25">
      <c r="A683" s="59">
        <v>181</v>
      </c>
      <c r="B683" s="60" t="s">
        <v>798</v>
      </c>
      <c r="C683" s="54"/>
      <c r="D683" s="54" t="s">
        <v>178</v>
      </c>
      <c r="E683" s="59" t="s">
        <v>4</v>
      </c>
      <c r="F683" s="67"/>
      <c r="G683" s="123"/>
      <c r="H683" s="123"/>
      <c r="I683" s="123"/>
      <c r="J683" s="123"/>
      <c r="K683" s="123"/>
      <c r="L683" s="123"/>
      <c r="M683" s="123"/>
      <c r="N683" s="123"/>
      <c r="O683" s="87"/>
      <c r="P683" s="87"/>
      <c r="Q683" s="87"/>
      <c r="R683" s="87"/>
      <c r="S683" s="87"/>
      <c r="T683" s="87"/>
      <c r="U683" s="87"/>
      <c r="V683" s="87"/>
      <c r="W683" s="87"/>
    </row>
    <row r="684" spans="1:23" ht="13.2" x14ac:dyDescent="0.25">
      <c r="A684" s="59">
        <v>182</v>
      </c>
      <c r="B684" s="60" t="s">
        <v>799</v>
      </c>
      <c r="C684" s="16"/>
      <c r="D684" s="16" t="s">
        <v>178</v>
      </c>
      <c r="E684" s="59" t="s">
        <v>4</v>
      </c>
      <c r="F684" s="123"/>
      <c r="G684" s="65"/>
      <c r="H684" s="123"/>
      <c r="I684" s="67"/>
      <c r="J684" s="123"/>
      <c r="K684" s="67"/>
      <c r="L684" s="67"/>
      <c r="M684" s="123"/>
      <c r="N684" s="123"/>
      <c r="O684" s="87"/>
      <c r="P684" s="87"/>
      <c r="Q684" s="87"/>
      <c r="R684" s="87"/>
      <c r="S684" s="87"/>
      <c r="T684" s="87"/>
      <c r="U684" s="87"/>
      <c r="V684" s="87"/>
      <c r="W684" s="87"/>
    </row>
    <row r="685" spans="1:23" ht="13.2" x14ac:dyDescent="0.25">
      <c r="A685" s="59">
        <v>183</v>
      </c>
      <c r="B685" s="60" t="s">
        <v>800</v>
      </c>
      <c r="C685" s="16"/>
      <c r="D685" s="16" t="s">
        <v>178</v>
      </c>
      <c r="E685" s="59" t="s">
        <v>4</v>
      </c>
      <c r="F685" s="123"/>
      <c r="G685" s="65"/>
      <c r="H685" s="123"/>
      <c r="I685" s="67"/>
      <c r="J685" s="67"/>
      <c r="K685" s="123"/>
      <c r="L685" s="123"/>
      <c r="M685" s="123"/>
      <c r="N685" s="123"/>
      <c r="O685" s="87"/>
      <c r="P685" s="87"/>
      <c r="Q685" s="87"/>
      <c r="R685" s="87"/>
      <c r="S685" s="87"/>
      <c r="T685" s="87"/>
      <c r="U685" s="87"/>
      <c r="V685" s="87"/>
      <c r="W685" s="87"/>
    </row>
    <row r="686" spans="1:23" ht="13.2" x14ac:dyDescent="0.25">
      <c r="A686" s="59">
        <v>184</v>
      </c>
      <c r="B686" s="60" t="s">
        <v>801</v>
      </c>
      <c r="C686" s="16"/>
      <c r="D686" s="16" t="s">
        <v>178</v>
      </c>
      <c r="E686" s="59" t="s">
        <v>4</v>
      </c>
      <c r="F686" s="123"/>
      <c r="G686" s="65"/>
      <c r="H686" s="123"/>
      <c r="I686" s="123"/>
      <c r="J686" s="67"/>
      <c r="K686" s="123"/>
      <c r="L686" s="123"/>
      <c r="M686" s="123"/>
      <c r="N686" s="123"/>
      <c r="O686" s="87"/>
      <c r="P686" s="87"/>
      <c r="Q686" s="87"/>
      <c r="R686" s="87"/>
      <c r="S686" s="87"/>
      <c r="T686" s="87"/>
      <c r="U686" s="87"/>
      <c r="V686" s="87"/>
      <c r="W686" s="87"/>
    </row>
    <row r="687" spans="1:23" ht="13.2" x14ac:dyDescent="0.25">
      <c r="A687" s="59">
        <v>185</v>
      </c>
      <c r="B687" s="60" t="s">
        <v>802</v>
      </c>
      <c r="C687" s="16"/>
      <c r="D687" s="16" t="s">
        <v>178</v>
      </c>
      <c r="E687" s="59" t="s">
        <v>4</v>
      </c>
      <c r="F687" s="123"/>
      <c r="G687" s="65"/>
      <c r="H687" s="123"/>
      <c r="I687" s="123"/>
      <c r="J687" s="67"/>
      <c r="K687" s="67"/>
      <c r="L687" s="67"/>
      <c r="M687" s="123"/>
      <c r="N687" s="123"/>
      <c r="O687" s="87"/>
      <c r="P687" s="87"/>
      <c r="Q687" s="87"/>
      <c r="R687" s="87"/>
      <c r="S687" s="87"/>
      <c r="T687" s="87"/>
      <c r="U687" s="87"/>
      <c r="V687" s="87"/>
      <c r="W687" s="87"/>
    </row>
    <row r="688" spans="1:23" ht="13.2" x14ac:dyDescent="0.25">
      <c r="A688" s="59">
        <v>186</v>
      </c>
      <c r="B688" s="60" t="s">
        <v>803</v>
      </c>
      <c r="C688" s="16"/>
      <c r="D688" s="16" t="s">
        <v>178</v>
      </c>
      <c r="E688" s="59" t="s">
        <v>4</v>
      </c>
      <c r="F688" s="123"/>
      <c r="G688" s="65"/>
      <c r="H688" s="123"/>
      <c r="I688" s="123"/>
      <c r="J688" s="123"/>
      <c r="K688" s="123"/>
      <c r="L688" s="67"/>
      <c r="M688" s="67"/>
      <c r="N688" s="67"/>
      <c r="O688" s="87"/>
      <c r="P688" s="87"/>
      <c r="Q688" s="87"/>
      <c r="R688" s="87"/>
      <c r="S688" s="87"/>
      <c r="T688" s="87"/>
      <c r="U688" s="87"/>
      <c r="V688" s="87"/>
      <c r="W688" s="87"/>
    </row>
    <row r="689" spans="1:23" ht="13.2" x14ac:dyDescent="0.25">
      <c r="A689" s="59">
        <v>187</v>
      </c>
      <c r="B689" s="60" t="s">
        <v>804</v>
      </c>
      <c r="C689" s="16"/>
      <c r="D689" s="16" t="s">
        <v>178</v>
      </c>
      <c r="E689" s="59" t="s">
        <v>4</v>
      </c>
      <c r="F689" s="59"/>
      <c r="G689" s="65"/>
      <c r="H689" s="123"/>
      <c r="I689" s="123"/>
      <c r="J689" s="123"/>
      <c r="K689" s="123"/>
      <c r="L689" s="123"/>
      <c r="M689" s="123"/>
      <c r="N689" s="123"/>
      <c r="O689" s="87"/>
      <c r="P689" s="87"/>
      <c r="Q689" s="87"/>
      <c r="R689" s="87"/>
      <c r="S689" s="87"/>
      <c r="T689" s="87"/>
      <c r="U689" s="87"/>
      <c r="V689" s="87"/>
      <c r="W689" s="87"/>
    </row>
    <row r="690" spans="1:23" ht="13.2" x14ac:dyDescent="0.25">
      <c r="A690" s="59">
        <v>188</v>
      </c>
      <c r="B690" s="60" t="s">
        <v>805</v>
      </c>
      <c r="C690" s="16"/>
      <c r="D690" s="16" t="s">
        <v>178</v>
      </c>
      <c r="E690" s="59" t="s">
        <v>4</v>
      </c>
      <c r="F690" s="59"/>
      <c r="G690" s="65"/>
      <c r="H690" s="123"/>
      <c r="I690" s="123"/>
      <c r="J690" s="123"/>
      <c r="K690" s="123"/>
      <c r="L690" s="123"/>
      <c r="M690" s="123"/>
      <c r="N690" s="123"/>
      <c r="O690" s="87"/>
      <c r="P690" s="87"/>
      <c r="Q690" s="87"/>
      <c r="R690" s="87"/>
      <c r="S690" s="87"/>
      <c r="T690" s="87"/>
      <c r="U690" s="87"/>
      <c r="V690" s="87"/>
      <c r="W690" s="87"/>
    </row>
    <row r="691" spans="1:23" ht="13.2" x14ac:dyDescent="0.25">
      <c r="A691" s="59">
        <v>189</v>
      </c>
      <c r="B691" s="60" t="s">
        <v>806</v>
      </c>
      <c r="C691" s="16"/>
      <c r="D691" s="16" t="s">
        <v>178</v>
      </c>
      <c r="E691" s="59" t="s">
        <v>4</v>
      </c>
      <c r="F691" s="123"/>
      <c r="G691" s="65"/>
      <c r="H691" s="123"/>
      <c r="I691" s="123"/>
      <c r="J691" s="123"/>
      <c r="K691" s="123"/>
      <c r="L691" s="123"/>
      <c r="M691" s="123"/>
      <c r="N691" s="123"/>
      <c r="O691" s="87"/>
      <c r="P691" s="87"/>
      <c r="Q691" s="87"/>
      <c r="R691" s="87"/>
      <c r="S691" s="87"/>
      <c r="T691" s="87"/>
      <c r="U691" s="87"/>
      <c r="V691" s="87"/>
      <c r="W691" s="87"/>
    </row>
    <row r="692" spans="1:23" ht="13.2" x14ac:dyDescent="0.25">
      <c r="A692" s="59">
        <v>190</v>
      </c>
      <c r="B692" s="60" t="s">
        <v>807</v>
      </c>
      <c r="C692" s="9"/>
      <c r="D692" s="9" t="s">
        <v>178</v>
      </c>
      <c r="E692" s="59" t="s">
        <v>4</v>
      </c>
      <c r="F692" s="59"/>
      <c r="G692" s="65"/>
      <c r="H692" s="123"/>
      <c r="I692" s="123"/>
      <c r="J692" s="123"/>
      <c r="K692" s="123"/>
      <c r="L692" s="123"/>
      <c r="M692" s="123"/>
      <c r="N692" s="123"/>
      <c r="O692" s="87"/>
      <c r="P692" s="87"/>
      <c r="Q692" s="87"/>
      <c r="R692" s="87"/>
      <c r="S692" s="87"/>
      <c r="T692" s="87"/>
      <c r="U692" s="87"/>
      <c r="V692" s="87"/>
      <c r="W692" s="87"/>
    </row>
    <row r="693" spans="1:23" ht="13.2" x14ac:dyDescent="0.25">
      <c r="A693" s="59">
        <v>191</v>
      </c>
      <c r="B693" s="60" t="s">
        <v>808</v>
      </c>
      <c r="C693" s="16"/>
      <c r="D693" s="16" t="s">
        <v>178</v>
      </c>
      <c r="E693" s="59" t="s">
        <v>4</v>
      </c>
      <c r="F693" s="59"/>
      <c r="G693" s="65"/>
      <c r="H693" s="123"/>
      <c r="I693" s="123"/>
      <c r="J693" s="123"/>
      <c r="K693" s="123"/>
      <c r="L693" s="123"/>
      <c r="M693" s="123"/>
      <c r="N693" s="123"/>
      <c r="O693" s="87"/>
      <c r="P693" s="87"/>
      <c r="Q693" s="87"/>
      <c r="R693" s="87"/>
      <c r="S693" s="87"/>
      <c r="T693" s="87"/>
      <c r="U693" s="87"/>
      <c r="V693" s="87"/>
      <c r="W693" s="87"/>
    </row>
    <row r="694" spans="1:23" ht="13.2" x14ac:dyDescent="0.25">
      <c r="A694" s="59">
        <v>192</v>
      </c>
      <c r="B694" s="60" t="s">
        <v>809</v>
      </c>
      <c r="C694" s="16"/>
      <c r="D694" s="16" t="s">
        <v>178</v>
      </c>
      <c r="E694" s="59" t="s">
        <v>4</v>
      </c>
      <c r="F694" s="123"/>
      <c r="G694" s="65"/>
      <c r="H694" s="67"/>
      <c r="I694" s="67"/>
      <c r="J694" s="67"/>
      <c r="K694" s="123"/>
      <c r="L694" s="123"/>
      <c r="M694" s="123"/>
      <c r="N694" s="123"/>
      <c r="O694" s="87"/>
      <c r="P694" s="87"/>
      <c r="Q694" s="87"/>
      <c r="R694" s="87"/>
      <c r="S694" s="87"/>
      <c r="T694" s="87"/>
      <c r="U694" s="87"/>
      <c r="V694" s="87"/>
      <c r="W694" s="87"/>
    </row>
    <row r="695" spans="1:23" ht="13.2" x14ac:dyDescent="0.25">
      <c r="A695" s="59">
        <v>193</v>
      </c>
      <c r="B695" s="60" t="s">
        <v>810</v>
      </c>
      <c r="C695" s="16"/>
      <c r="D695" s="16" t="s">
        <v>178</v>
      </c>
      <c r="E695" s="59" t="s">
        <v>4</v>
      </c>
      <c r="F695" s="65"/>
      <c r="G695" s="65"/>
      <c r="H695" s="65"/>
      <c r="I695" s="59"/>
      <c r="J695" s="59"/>
      <c r="K695" s="65"/>
      <c r="L695" s="59"/>
      <c r="M695" s="65"/>
      <c r="N695" s="123"/>
      <c r="O695" s="87"/>
      <c r="P695" s="87"/>
      <c r="Q695" s="87"/>
      <c r="R695" s="87"/>
      <c r="S695" s="87"/>
      <c r="T695" s="87"/>
      <c r="U695" s="87"/>
      <c r="V695" s="87"/>
      <c r="W695" s="87"/>
    </row>
    <row r="696" spans="1:23" ht="13.2" x14ac:dyDescent="0.25">
      <c r="A696" s="59">
        <v>194</v>
      </c>
      <c r="B696" s="60" t="s">
        <v>811</v>
      </c>
      <c r="C696" s="16"/>
      <c r="D696" s="16" t="s">
        <v>178</v>
      </c>
      <c r="E696" s="59" t="s">
        <v>4</v>
      </c>
      <c r="F696" s="123"/>
      <c r="G696" s="65"/>
      <c r="H696" s="123"/>
      <c r="I696" s="123"/>
      <c r="J696" s="123"/>
      <c r="K696" s="67"/>
      <c r="L696" s="67"/>
      <c r="M696" s="123"/>
      <c r="N696" s="123"/>
      <c r="O696" s="87"/>
      <c r="P696" s="87"/>
      <c r="Q696" s="87"/>
      <c r="R696" s="87"/>
      <c r="S696" s="87"/>
      <c r="T696" s="87"/>
      <c r="U696" s="87"/>
      <c r="V696" s="87"/>
      <c r="W696" s="87"/>
    </row>
    <row r="697" spans="1:23" ht="13.2" x14ac:dyDescent="0.25">
      <c r="A697" s="59">
        <v>195</v>
      </c>
      <c r="B697" s="60" t="s">
        <v>812</v>
      </c>
      <c r="C697" s="16"/>
      <c r="D697" s="16" t="s">
        <v>178</v>
      </c>
      <c r="E697" s="59" t="s">
        <v>4</v>
      </c>
      <c r="F697" s="123"/>
      <c r="G697" s="65"/>
      <c r="H697" s="123"/>
      <c r="I697" s="123"/>
      <c r="J697" s="123"/>
      <c r="K697" s="67"/>
      <c r="L697" s="67"/>
      <c r="M697" s="123"/>
      <c r="N697" s="123"/>
      <c r="O697" s="87"/>
      <c r="P697" s="87"/>
      <c r="Q697" s="87"/>
      <c r="R697" s="87"/>
      <c r="S697" s="87"/>
      <c r="T697" s="87"/>
      <c r="U697" s="87"/>
      <c r="V697" s="87"/>
      <c r="W697" s="87"/>
    </row>
    <row r="698" spans="1:23" ht="13.2" x14ac:dyDescent="0.25">
      <c r="A698" s="59">
        <v>196</v>
      </c>
      <c r="B698" s="60" t="s">
        <v>813</v>
      </c>
      <c r="C698" s="16"/>
      <c r="D698" s="16" t="s">
        <v>178</v>
      </c>
      <c r="E698" s="59" t="s">
        <v>4</v>
      </c>
      <c r="F698" s="59"/>
      <c r="G698" s="65"/>
      <c r="H698" s="123"/>
      <c r="I698" s="123"/>
      <c r="J698" s="123"/>
      <c r="K698" s="123"/>
      <c r="L698" s="123"/>
      <c r="M698" s="123"/>
      <c r="N698" s="123"/>
      <c r="O698" s="87"/>
      <c r="P698" s="87"/>
      <c r="Q698" s="87"/>
      <c r="R698" s="87"/>
      <c r="S698" s="87"/>
      <c r="T698" s="87"/>
      <c r="U698" s="87"/>
      <c r="V698" s="87"/>
      <c r="W698" s="87"/>
    </row>
    <row r="699" spans="1:23" ht="13.2" x14ac:dyDescent="0.25">
      <c r="A699" s="59">
        <v>197</v>
      </c>
      <c r="B699" s="60" t="s">
        <v>814</v>
      </c>
      <c r="C699" s="16"/>
      <c r="D699" s="16" t="s">
        <v>178</v>
      </c>
      <c r="E699" s="59" t="s">
        <v>4</v>
      </c>
      <c r="F699" s="123"/>
      <c r="G699" s="65"/>
      <c r="H699" s="123"/>
      <c r="I699" s="123"/>
      <c r="J699" s="67"/>
      <c r="K699" s="67"/>
      <c r="L699" s="67"/>
      <c r="M699" s="123"/>
      <c r="N699" s="123"/>
      <c r="O699" s="87"/>
      <c r="P699" s="87"/>
      <c r="Q699" s="87"/>
      <c r="R699" s="87"/>
      <c r="S699" s="87"/>
      <c r="T699" s="87"/>
      <c r="U699" s="87"/>
      <c r="V699" s="87"/>
      <c r="W699" s="87"/>
    </row>
    <row r="700" spans="1:23" ht="13.2" x14ac:dyDescent="0.25">
      <c r="A700" s="59">
        <v>198</v>
      </c>
      <c r="B700" s="60" t="s">
        <v>815</v>
      </c>
      <c r="C700" s="16"/>
      <c r="D700" s="16" t="s">
        <v>178</v>
      </c>
      <c r="E700" s="59" t="s">
        <v>4</v>
      </c>
      <c r="F700" s="123"/>
      <c r="G700" s="65"/>
      <c r="H700" s="123"/>
      <c r="I700" s="67"/>
      <c r="J700" s="67"/>
      <c r="K700" s="67"/>
      <c r="L700" s="67"/>
      <c r="M700" s="123"/>
      <c r="N700" s="123"/>
      <c r="O700" s="87"/>
      <c r="P700" s="87"/>
      <c r="Q700" s="87"/>
      <c r="R700" s="87"/>
      <c r="S700" s="87"/>
      <c r="T700" s="87"/>
      <c r="U700" s="87"/>
      <c r="V700" s="87"/>
      <c r="W700" s="87"/>
    </row>
    <row r="701" spans="1:23" ht="13.2" x14ac:dyDescent="0.25">
      <c r="A701" s="59">
        <v>199</v>
      </c>
      <c r="B701" s="60" t="s">
        <v>816</v>
      </c>
      <c r="C701" s="16"/>
      <c r="D701" s="16" t="s">
        <v>178</v>
      </c>
      <c r="E701" s="59" t="s">
        <v>4</v>
      </c>
      <c r="F701" s="123"/>
      <c r="G701" s="65"/>
      <c r="H701" s="123"/>
      <c r="I701" s="123"/>
      <c r="J701" s="123"/>
      <c r="K701" s="123"/>
      <c r="L701" s="123"/>
      <c r="M701" s="123"/>
      <c r="N701" s="123"/>
      <c r="O701" s="87"/>
      <c r="P701" s="87"/>
      <c r="Q701" s="87"/>
      <c r="R701" s="87"/>
      <c r="S701" s="87"/>
      <c r="T701" s="87"/>
      <c r="U701" s="87"/>
      <c r="V701" s="87"/>
      <c r="W701" s="87"/>
    </row>
    <row r="702" spans="1:23" ht="13.2" x14ac:dyDescent="0.25">
      <c r="A702" s="59">
        <v>200</v>
      </c>
      <c r="B702" s="60" t="s">
        <v>817</v>
      </c>
      <c r="C702" s="16"/>
      <c r="D702" s="16" t="s">
        <v>178</v>
      </c>
      <c r="E702" s="59" t="s">
        <v>4</v>
      </c>
      <c r="F702" s="65"/>
      <c r="G702" s="65"/>
      <c r="H702" s="65"/>
      <c r="I702" s="123"/>
      <c r="J702" s="65"/>
      <c r="K702" s="65"/>
      <c r="L702" s="65"/>
      <c r="M702" s="65"/>
      <c r="N702" s="65"/>
      <c r="O702" s="87"/>
      <c r="P702" s="87"/>
      <c r="Q702" s="87"/>
      <c r="R702" s="87"/>
      <c r="S702" s="87"/>
      <c r="T702" s="87"/>
      <c r="U702" s="87"/>
      <c r="V702" s="87"/>
      <c r="W702" s="87"/>
    </row>
    <row r="703" spans="1:23" ht="13.2" x14ac:dyDescent="0.25">
      <c r="A703" s="59">
        <v>201</v>
      </c>
      <c r="B703" s="60" t="s">
        <v>818</v>
      </c>
      <c r="C703" s="16"/>
      <c r="D703" s="16" t="s">
        <v>178</v>
      </c>
      <c r="E703" s="59" t="s">
        <v>4</v>
      </c>
      <c r="F703" s="59"/>
      <c r="G703" s="65"/>
      <c r="H703" s="65"/>
      <c r="I703" s="123"/>
      <c r="J703" s="65"/>
      <c r="K703" s="65"/>
      <c r="L703" s="65"/>
      <c r="M703" s="65"/>
      <c r="N703" s="65"/>
      <c r="O703" s="87"/>
      <c r="P703" s="87"/>
      <c r="Q703" s="87"/>
      <c r="R703" s="87"/>
      <c r="S703" s="87"/>
      <c r="T703" s="87"/>
      <c r="U703" s="87"/>
      <c r="V703" s="87"/>
      <c r="W703" s="87"/>
    </row>
    <row r="704" spans="1:23" ht="13.2" x14ac:dyDescent="0.25">
      <c r="A704" s="59">
        <v>202</v>
      </c>
      <c r="B704" s="60" t="s">
        <v>188</v>
      </c>
      <c r="C704" s="16"/>
      <c r="D704" s="16" t="s">
        <v>178</v>
      </c>
      <c r="E704" s="59" t="s">
        <v>4</v>
      </c>
      <c r="F704" s="65"/>
      <c r="G704" s="65"/>
      <c r="H704" s="123"/>
      <c r="I704" s="67"/>
      <c r="J704" s="67"/>
      <c r="K704" s="67"/>
      <c r="L704" s="67"/>
      <c r="M704" s="123"/>
      <c r="N704" s="65"/>
      <c r="O704" s="87"/>
      <c r="P704" s="87"/>
      <c r="Q704" s="87"/>
      <c r="R704" s="87"/>
      <c r="S704" s="87"/>
      <c r="T704" s="87"/>
      <c r="U704" s="87"/>
      <c r="V704" s="87"/>
      <c r="W704" s="87"/>
    </row>
    <row r="705" spans="1:23" ht="13.2" x14ac:dyDescent="0.25">
      <c r="A705" s="59">
        <v>203</v>
      </c>
      <c r="B705" s="60" t="s">
        <v>819</v>
      </c>
      <c r="C705" s="16"/>
      <c r="D705" s="16" t="s">
        <v>178</v>
      </c>
      <c r="E705" s="59" t="s">
        <v>4</v>
      </c>
      <c r="F705" s="65"/>
      <c r="G705" s="65"/>
      <c r="H705" s="123"/>
      <c r="I705" s="67"/>
      <c r="J705" s="67"/>
      <c r="K705" s="67"/>
      <c r="L705" s="67"/>
      <c r="M705" s="123"/>
      <c r="N705" s="65"/>
      <c r="O705" s="87"/>
      <c r="P705" s="87"/>
      <c r="Q705" s="87"/>
      <c r="R705" s="87"/>
      <c r="S705" s="87"/>
      <c r="T705" s="87"/>
      <c r="U705" s="87"/>
      <c r="V705" s="87"/>
      <c r="W705" s="87"/>
    </row>
    <row r="706" spans="1:23" ht="13.2" x14ac:dyDescent="0.25">
      <c r="A706" s="59">
        <v>204</v>
      </c>
      <c r="B706" s="60" t="s">
        <v>820</v>
      </c>
      <c r="C706" s="16"/>
      <c r="D706" s="16" t="s">
        <v>178</v>
      </c>
      <c r="E706" s="59" t="s">
        <v>4</v>
      </c>
      <c r="F706" s="65"/>
      <c r="G706" s="65"/>
      <c r="H706" s="123"/>
      <c r="I706" s="67"/>
      <c r="J706" s="67"/>
      <c r="K706" s="67"/>
      <c r="L706" s="123"/>
      <c r="M706" s="65"/>
      <c r="N706" s="65"/>
      <c r="O706" s="87"/>
      <c r="P706" s="87"/>
      <c r="Q706" s="87"/>
      <c r="R706" s="87"/>
      <c r="S706" s="87"/>
      <c r="T706" s="87"/>
      <c r="U706" s="87"/>
      <c r="V706" s="87"/>
      <c r="W706" s="87"/>
    </row>
    <row r="707" spans="1:23" ht="13.2" x14ac:dyDescent="0.25">
      <c r="A707" s="59">
        <v>205</v>
      </c>
      <c r="B707" s="60" t="s">
        <v>821</v>
      </c>
      <c r="C707" s="16"/>
      <c r="D707" s="16" t="s">
        <v>178</v>
      </c>
      <c r="E707" s="59" t="s">
        <v>4</v>
      </c>
      <c r="F707" s="65"/>
      <c r="G707" s="65"/>
      <c r="H707" s="67"/>
      <c r="I707" s="67"/>
      <c r="J707" s="67"/>
      <c r="K707" s="67"/>
      <c r="L707" s="67"/>
      <c r="M707" s="65"/>
      <c r="N707" s="65"/>
      <c r="O707" s="87"/>
      <c r="P707" s="87"/>
      <c r="Q707" s="87"/>
      <c r="R707" s="87"/>
      <c r="S707" s="87"/>
      <c r="T707" s="87"/>
      <c r="U707" s="87"/>
      <c r="V707" s="87"/>
      <c r="W707" s="87"/>
    </row>
    <row r="708" spans="1:23" ht="13.2" x14ac:dyDescent="0.25">
      <c r="A708" s="59">
        <v>206</v>
      </c>
      <c r="B708" s="60" t="s">
        <v>822</v>
      </c>
      <c r="C708" s="16"/>
      <c r="D708" s="16" t="s">
        <v>178</v>
      </c>
      <c r="E708" s="59" t="s">
        <v>4</v>
      </c>
      <c r="F708" s="65"/>
      <c r="G708" s="65"/>
      <c r="H708" s="59"/>
      <c r="I708" s="59"/>
      <c r="J708" s="59"/>
      <c r="K708" s="59"/>
      <c r="L708" s="59"/>
      <c r="M708" s="65"/>
      <c r="N708" s="65"/>
      <c r="O708" s="87"/>
      <c r="P708" s="87"/>
      <c r="Q708" s="87"/>
      <c r="R708" s="87"/>
      <c r="S708" s="87"/>
      <c r="T708" s="87"/>
      <c r="U708" s="87"/>
      <c r="V708" s="87"/>
      <c r="W708" s="87"/>
    </row>
    <row r="709" spans="1:23" ht="13.2" x14ac:dyDescent="0.25">
      <c r="A709" s="59">
        <v>207</v>
      </c>
      <c r="B709" s="60" t="s">
        <v>823</v>
      </c>
      <c r="C709" s="16"/>
      <c r="D709" s="16" t="s">
        <v>178</v>
      </c>
      <c r="E709" s="59" t="s">
        <v>4</v>
      </c>
      <c r="F709" s="65"/>
      <c r="G709" s="65"/>
      <c r="H709" s="123"/>
      <c r="I709" s="67"/>
      <c r="J709" s="67"/>
      <c r="K709" s="67"/>
      <c r="L709" s="67"/>
      <c r="M709" s="123"/>
      <c r="N709" s="65"/>
      <c r="O709" s="87"/>
      <c r="P709" s="87"/>
      <c r="Q709" s="87"/>
      <c r="R709" s="87"/>
      <c r="S709" s="87"/>
      <c r="T709" s="87"/>
      <c r="U709" s="87"/>
      <c r="V709" s="87"/>
      <c r="W709" s="87"/>
    </row>
    <row r="710" spans="1:23" ht="13.2" x14ac:dyDescent="0.25">
      <c r="A710" s="59">
        <v>208</v>
      </c>
      <c r="B710" s="60" t="s">
        <v>824</v>
      </c>
      <c r="C710" s="16"/>
      <c r="D710" s="16" t="s">
        <v>178</v>
      </c>
      <c r="E710" s="59" t="s">
        <v>4</v>
      </c>
      <c r="F710" s="65"/>
      <c r="G710" s="65"/>
      <c r="H710" s="59"/>
      <c r="I710" s="59"/>
      <c r="J710" s="59"/>
      <c r="K710" s="59"/>
      <c r="L710" s="59"/>
      <c r="M710" s="65"/>
      <c r="N710" s="65"/>
      <c r="O710" s="87"/>
      <c r="P710" s="87"/>
      <c r="Q710" s="87"/>
      <c r="R710" s="87"/>
      <c r="S710" s="87"/>
      <c r="T710" s="87"/>
      <c r="U710" s="87"/>
      <c r="V710" s="87"/>
      <c r="W710" s="87"/>
    </row>
    <row r="711" spans="1:23" ht="13.2" x14ac:dyDescent="0.25">
      <c r="A711" s="59">
        <v>209</v>
      </c>
      <c r="B711" s="60" t="s">
        <v>825</v>
      </c>
      <c r="C711" s="16"/>
      <c r="D711" s="16" t="s">
        <v>178</v>
      </c>
      <c r="E711" s="59" t="s">
        <v>4</v>
      </c>
      <c r="F711" s="65"/>
      <c r="G711" s="65"/>
      <c r="H711" s="65"/>
      <c r="I711" s="59"/>
      <c r="J711" s="59"/>
      <c r="K711" s="59"/>
      <c r="L711" s="65"/>
      <c r="M711" s="65"/>
      <c r="N711" s="65"/>
      <c r="O711" s="87"/>
      <c r="P711" s="87"/>
      <c r="Q711" s="87"/>
      <c r="R711" s="87"/>
      <c r="S711" s="87"/>
      <c r="T711" s="87"/>
      <c r="U711" s="87"/>
      <c r="V711" s="87"/>
      <c r="W711" s="87"/>
    </row>
    <row r="712" spans="1:23" ht="13.2" x14ac:dyDescent="0.25">
      <c r="A712" s="59">
        <v>210</v>
      </c>
      <c r="B712" s="60" t="s">
        <v>826</v>
      </c>
      <c r="C712" s="16"/>
      <c r="D712" s="16" t="s">
        <v>178</v>
      </c>
      <c r="E712" s="59" t="s">
        <v>4</v>
      </c>
      <c r="F712" s="65"/>
      <c r="G712" s="65"/>
      <c r="H712" s="123"/>
      <c r="I712" s="123"/>
      <c r="J712" s="123"/>
      <c r="K712" s="67"/>
      <c r="L712" s="123"/>
      <c r="M712" s="123"/>
      <c r="N712" s="65"/>
      <c r="O712" s="87"/>
      <c r="P712" s="87"/>
      <c r="Q712" s="87"/>
      <c r="R712" s="87"/>
      <c r="S712" s="87"/>
      <c r="T712" s="87"/>
      <c r="U712" s="87"/>
      <c r="V712" s="87"/>
      <c r="W712" s="87"/>
    </row>
    <row r="713" spans="1:23" ht="13.2" x14ac:dyDescent="0.25">
      <c r="A713" s="59">
        <v>211</v>
      </c>
      <c r="B713" s="60" t="s">
        <v>827</v>
      </c>
      <c r="C713" s="16"/>
      <c r="D713" s="16" t="s">
        <v>178</v>
      </c>
      <c r="E713" s="59" t="s">
        <v>4</v>
      </c>
      <c r="F713" s="64"/>
      <c r="G713" s="64"/>
      <c r="H713" s="34"/>
      <c r="I713" s="61"/>
      <c r="J713" s="61"/>
      <c r="K713" s="61"/>
      <c r="L713" s="34"/>
      <c r="M713" s="64"/>
      <c r="N713" s="64"/>
      <c r="O713" s="87"/>
      <c r="P713" s="87"/>
      <c r="Q713" s="87"/>
      <c r="R713" s="87"/>
      <c r="S713" s="87"/>
      <c r="T713" s="87"/>
      <c r="U713" s="87"/>
      <c r="V713" s="87"/>
      <c r="W713" s="87"/>
    </row>
    <row r="714" spans="1:23" ht="13.2" x14ac:dyDescent="0.25">
      <c r="A714" s="59">
        <v>212</v>
      </c>
      <c r="B714" s="60" t="s">
        <v>828</v>
      </c>
      <c r="C714" s="16"/>
      <c r="D714" s="16" t="s">
        <v>178</v>
      </c>
      <c r="E714" s="59" t="s">
        <v>4</v>
      </c>
      <c r="F714" s="64"/>
      <c r="G714" s="64"/>
      <c r="H714" s="34"/>
      <c r="I714" s="34"/>
      <c r="J714" s="34"/>
      <c r="K714" s="34"/>
      <c r="L714" s="132"/>
      <c r="M714" s="132"/>
      <c r="N714" s="64"/>
      <c r="O714" s="87"/>
      <c r="P714" s="87"/>
      <c r="Q714" s="87"/>
      <c r="R714" s="87"/>
      <c r="S714" s="87"/>
      <c r="T714" s="87"/>
      <c r="U714" s="87"/>
      <c r="V714" s="87"/>
      <c r="W714" s="87"/>
    </row>
    <row r="715" spans="1:23" ht="13.2" x14ac:dyDescent="0.25">
      <c r="A715" s="59">
        <v>213</v>
      </c>
      <c r="B715" s="60" t="s">
        <v>829</v>
      </c>
      <c r="C715" s="16"/>
      <c r="D715" s="16" t="s">
        <v>178</v>
      </c>
      <c r="E715" s="59" t="s">
        <v>4</v>
      </c>
      <c r="F715" s="64"/>
      <c r="G715" s="64"/>
      <c r="H715" s="34"/>
      <c r="I715" s="132"/>
      <c r="J715" s="132"/>
      <c r="K715" s="132"/>
      <c r="L715" s="132"/>
      <c r="M715" s="34"/>
      <c r="N715" s="64"/>
      <c r="O715" s="87"/>
      <c r="P715" s="87"/>
      <c r="Q715" s="87"/>
      <c r="R715" s="87"/>
      <c r="S715" s="87"/>
      <c r="T715" s="87"/>
      <c r="U715" s="87"/>
      <c r="V715" s="87"/>
      <c r="W715" s="87"/>
    </row>
    <row r="716" spans="1:23" ht="13.2" x14ac:dyDescent="0.25">
      <c r="A716" s="59">
        <v>214</v>
      </c>
      <c r="B716" s="60" t="s">
        <v>830</v>
      </c>
      <c r="C716" s="9"/>
      <c r="D716" s="9" t="s">
        <v>178</v>
      </c>
      <c r="E716" s="59" t="s">
        <v>4</v>
      </c>
      <c r="F716" s="64"/>
      <c r="G716" s="64"/>
      <c r="H716" s="34"/>
      <c r="I716" s="64"/>
      <c r="J716" s="64"/>
      <c r="K716" s="64"/>
      <c r="L716" s="34"/>
      <c r="M716" s="64"/>
      <c r="N716" s="64"/>
      <c r="O716" s="87"/>
      <c r="P716" s="87"/>
      <c r="Q716" s="87"/>
      <c r="R716" s="87"/>
      <c r="S716" s="87"/>
      <c r="T716" s="87"/>
      <c r="U716" s="87"/>
      <c r="V716" s="87"/>
      <c r="W716" s="87"/>
    </row>
    <row r="717" spans="1:23" ht="13.2" x14ac:dyDescent="0.25">
      <c r="A717" s="59">
        <v>215</v>
      </c>
      <c r="B717" s="60" t="s">
        <v>831</v>
      </c>
      <c r="C717" s="9"/>
      <c r="D717" s="9" t="s">
        <v>178</v>
      </c>
      <c r="E717" s="59" t="s">
        <v>4</v>
      </c>
      <c r="F717" s="61"/>
      <c r="G717" s="64"/>
      <c r="H717" s="34"/>
      <c r="I717" s="64"/>
      <c r="J717" s="64"/>
      <c r="K717" s="64"/>
      <c r="L717" s="34"/>
      <c r="M717" s="64"/>
      <c r="N717" s="64"/>
      <c r="O717" s="87"/>
      <c r="P717" s="87"/>
      <c r="Q717" s="87"/>
      <c r="R717" s="87"/>
      <c r="S717" s="87"/>
      <c r="T717" s="87"/>
      <c r="U717" s="87"/>
      <c r="V717" s="87"/>
      <c r="W717" s="87"/>
    </row>
    <row r="718" spans="1:23" ht="13.2" x14ac:dyDescent="0.25">
      <c r="A718" s="59">
        <v>216</v>
      </c>
      <c r="B718" s="60" t="s">
        <v>832</v>
      </c>
      <c r="C718" s="9"/>
      <c r="D718" s="9" t="s">
        <v>178</v>
      </c>
      <c r="E718" s="59" t="s">
        <v>4</v>
      </c>
      <c r="F718" s="64"/>
      <c r="G718" s="64"/>
      <c r="H718" s="64"/>
      <c r="I718" s="34"/>
      <c r="J718" s="64"/>
      <c r="K718" s="64"/>
      <c r="L718" s="64"/>
      <c r="M718" s="64"/>
      <c r="N718" s="64"/>
      <c r="O718" s="87"/>
      <c r="P718" s="87"/>
      <c r="Q718" s="87"/>
      <c r="R718" s="87"/>
      <c r="S718" s="87"/>
      <c r="T718" s="87"/>
      <c r="U718" s="87"/>
      <c r="V718" s="87"/>
      <c r="W718" s="87"/>
    </row>
    <row r="719" spans="1:23" ht="13.2" x14ac:dyDescent="0.25">
      <c r="A719" s="59">
        <v>217</v>
      </c>
      <c r="B719" s="60" t="s">
        <v>833</v>
      </c>
      <c r="C719" s="9"/>
      <c r="D719" s="9" t="s">
        <v>178</v>
      </c>
      <c r="E719" s="59" t="s">
        <v>4</v>
      </c>
      <c r="F719" s="64"/>
      <c r="G719" s="64"/>
      <c r="H719" s="64"/>
      <c r="I719" s="34"/>
      <c r="J719" s="64"/>
      <c r="K719" s="64"/>
      <c r="L719" s="64"/>
      <c r="M719" s="64"/>
      <c r="N719" s="64"/>
      <c r="O719" s="87"/>
      <c r="P719" s="87"/>
      <c r="Q719" s="87"/>
      <c r="R719" s="87"/>
      <c r="S719" s="87"/>
      <c r="T719" s="87"/>
      <c r="U719" s="87"/>
      <c r="V719" s="87"/>
      <c r="W719" s="87"/>
    </row>
    <row r="720" spans="1:23" ht="13.2" x14ac:dyDescent="0.25">
      <c r="A720" s="59">
        <v>218</v>
      </c>
      <c r="B720" s="60" t="s">
        <v>834</v>
      </c>
      <c r="C720" s="9"/>
      <c r="D720" s="9" t="s">
        <v>178</v>
      </c>
      <c r="E720" s="59" t="s">
        <v>4</v>
      </c>
      <c r="F720" s="64"/>
      <c r="G720" s="64"/>
      <c r="H720" s="34"/>
      <c r="I720" s="64"/>
      <c r="J720" s="64"/>
      <c r="K720" s="64"/>
      <c r="L720" s="34"/>
      <c r="M720" s="64"/>
      <c r="N720" s="64"/>
      <c r="O720" s="87"/>
      <c r="P720" s="87"/>
      <c r="Q720" s="87"/>
      <c r="R720" s="87"/>
      <c r="S720" s="87"/>
      <c r="T720" s="87"/>
      <c r="U720" s="87"/>
      <c r="V720" s="87"/>
      <c r="W720" s="87"/>
    </row>
    <row r="721" spans="1:23" ht="13.2" x14ac:dyDescent="0.25">
      <c r="A721" s="59">
        <v>219</v>
      </c>
      <c r="B721" s="60" t="s">
        <v>835</v>
      </c>
      <c r="C721" s="9"/>
      <c r="D721" s="9" t="s">
        <v>179</v>
      </c>
      <c r="E721" s="59" t="s">
        <v>4</v>
      </c>
      <c r="F721" s="64"/>
      <c r="G721" s="64"/>
      <c r="H721" s="34"/>
      <c r="I721" s="64"/>
      <c r="J721" s="64"/>
      <c r="K721" s="64"/>
      <c r="L721" s="34"/>
      <c r="M721" s="64"/>
      <c r="N721" s="64"/>
      <c r="O721" s="87"/>
      <c r="P721" s="87"/>
      <c r="Q721" s="87"/>
      <c r="R721" s="87"/>
      <c r="S721" s="87"/>
      <c r="T721" s="87"/>
      <c r="U721" s="87"/>
      <c r="V721" s="87"/>
      <c r="W721" s="87"/>
    </row>
    <row r="722" spans="1:23" ht="13.2" x14ac:dyDescent="0.25">
      <c r="A722" s="59">
        <v>220</v>
      </c>
      <c r="B722" s="60" t="s">
        <v>836</v>
      </c>
      <c r="C722" s="9"/>
      <c r="D722" s="9" t="s">
        <v>179</v>
      </c>
      <c r="E722" s="59" t="s">
        <v>4</v>
      </c>
      <c r="F722" s="61"/>
      <c r="G722" s="64"/>
      <c r="H722" s="34"/>
      <c r="I722" s="64"/>
      <c r="J722" s="64"/>
      <c r="K722" s="64"/>
      <c r="L722" s="34"/>
      <c r="M722" s="64"/>
      <c r="N722" s="64"/>
      <c r="O722" s="87"/>
      <c r="P722" s="87"/>
      <c r="Q722" s="87"/>
      <c r="R722" s="87"/>
      <c r="S722" s="87"/>
      <c r="T722" s="87"/>
      <c r="U722" s="87"/>
      <c r="V722" s="87"/>
      <c r="W722" s="87"/>
    </row>
    <row r="723" spans="1:23" ht="13.2" x14ac:dyDescent="0.25">
      <c r="A723" s="59">
        <v>221</v>
      </c>
      <c r="B723" s="60" t="s">
        <v>837</v>
      </c>
      <c r="C723" s="9"/>
      <c r="D723" s="9" t="s">
        <v>179</v>
      </c>
      <c r="E723" s="59" t="s">
        <v>4</v>
      </c>
      <c r="F723" s="61"/>
      <c r="G723" s="64"/>
      <c r="H723" s="34"/>
      <c r="I723" s="64"/>
      <c r="J723" s="64"/>
      <c r="K723" s="64"/>
      <c r="L723" s="34"/>
      <c r="M723" s="64"/>
      <c r="N723" s="64"/>
      <c r="O723" s="87"/>
      <c r="P723" s="87"/>
      <c r="Q723" s="87"/>
      <c r="R723" s="87"/>
      <c r="S723" s="87"/>
      <c r="T723" s="87"/>
      <c r="U723" s="87"/>
      <c r="V723" s="87"/>
      <c r="W723" s="87"/>
    </row>
    <row r="724" spans="1:23" ht="13.2" x14ac:dyDescent="0.25">
      <c r="A724" s="59">
        <v>222</v>
      </c>
      <c r="B724" s="60" t="s">
        <v>838</v>
      </c>
      <c r="C724" s="9"/>
      <c r="D724" s="9" t="s">
        <v>179</v>
      </c>
      <c r="E724" s="59" t="s">
        <v>4</v>
      </c>
      <c r="F724" s="61"/>
      <c r="G724" s="64"/>
      <c r="H724" s="34"/>
      <c r="I724" s="64"/>
      <c r="J724" s="64"/>
      <c r="K724" s="64"/>
      <c r="L724" s="34"/>
      <c r="M724" s="64"/>
      <c r="N724" s="64"/>
      <c r="O724" s="87"/>
      <c r="P724" s="87"/>
      <c r="Q724" s="87"/>
      <c r="R724" s="87"/>
      <c r="S724" s="87"/>
      <c r="T724" s="87"/>
      <c r="U724" s="87"/>
      <c r="V724" s="87"/>
      <c r="W724" s="87"/>
    </row>
    <row r="725" spans="1:23" ht="13.2" x14ac:dyDescent="0.25">
      <c r="A725" s="61">
        <v>223</v>
      </c>
      <c r="B725" s="60" t="s">
        <v>839</v>
      </c>
      <c r="C725" s="9"/>
      <c r="D725" s="9" t="s">
        <v>179</v>
      </c>
      <c r="E725" s="59" t="s">
        <v>4</v>
      </c>
      <c r="F725" s="68"/>
      <c r="G725" s="68"/>
      <c r="H725" s="68"/>
      <c r="I725" s="147"/>
      <c r="J725" s="147"/>
      <c r="K725" s="147"/>
      <c r="L725" s="147"/>
      <c r="M725" s="147"/>
      <c r="N725" s="147"/>
      <c r="O725" s="87"/>
      <c r="P725" s="87"/>
      <c r="Q725" s="87"/>
      <c r="R725" s="87"/>
      <c r="S725" s="87"/>
      <c r="T725" s="87"/>
      <c r="U725" s="87"/>
      <c r="V725" s="87"/>
      <c r="W725" s="87"/>
    </row>
    <row r="726" spans="1:23" ht="13.2" x14ac:dyDescent="0.25">
      <c r="A726" s="61">
        <v>224</v>
      </c>
      <c r="B726" s="60" t="s">
        <v>840</v>
      </c>
      <c r="C726" s="9"/>
      <c r="D726" s="9" t="s">
        <v>179</v>
      </c>
      <c r="E726" s="59" t="s">
        <v>4</v>
      </c>
      <c r="F726" s="68"/>
      <c r="G726" s="68"/>
      <c r="H726" s="68"/>
      <c r="I726" s="147"/>
      <c r="J726" s="147"/>
      <c r="K726" s="147"/>
      <c r="L726" s="147"/>
      <c r="M726" s="147"/>
      <c r="N726" s="147"/>
      <c r="O726" s="87"/>
      <c r="P726" s="87"/>
      <c r="Q726" s="87"/>
      <c r="R726" s="87"/>
      <c r="S726" s="87"/>
      <c r="T726" s="87"/>
      <c r="U726" s="87"/>
      <c r="V726" s="87"/>
      <c r="W726" s="87"/>
    </row>
    <row r="727" spans="1:23" ht="13.2" x14ac:dyDescent="0.25">
      <c r="A727" s="61">
        <v>225</v>
      </c>
      <c r="B727" s="60" t="s">
        <v>841</v>
      </c>
      <c r="C727" s="9"/>
      <c r="D727" s="9" t="s">
        <v>179</v>
      </c>
      <c r="E727" s="59" t="s">
        <v>4</v>
      </c>
      <c r="F727" s="68"/>
      <c r="G727" s="68"/>
      <c r="H727" s="68"/>
      <c r="I727" s="68"/>
      <c r="J727" s="68"/>
      <c r="K727" s="68"/>
      <c r="L727" s="68"/>
      <c r="M727" s="68"/>
      <c r="N727" s="68"/>
      <c r="O727" s="87"/>
      <c r="P727" s="87"/>
      <c r="Q727" s="87"/>
      <c r="R727" s="87"/>
      <c r="S727" s="87"/>
      <c r="T727" s="87"/>
      <c r="U727" s="87"/>
      <c r="V727" s="87"/>
      <c r="W727" s="87"/>
    </row>
    <row r="728" spans="1:23" ht="13.2" x14ac:dyDescent="0.25">
      <c r="A728" s="61">
        <v>226</v>
      </c>
      <c r="B728" s="60" t="s">
        <v>842</v>
      </c>
      <c r="C728" s="9"/>
      <c r="D728" s="9" t="s">
        <v>179</v>
      </c>
      <c r="E728" s="59" t="s">
        <v>4</v>
      </c>
      <c r="F728" s="147"/>
      <c r="G728" s="68"/>
      <c r="H728" s="68"/>
      <c r="I728" s="68"/>
      <c r="J728" s="68"/>
      <c r="K728" s="68"/>
      <c r="L728" s="68"/>
      <c r="M728" s="68"/>
      <c r="N728" s="68"/>
      <c r="O728" s="87"/>
      <c r="P728" s="87"/>
      <c r="Q728" s="87"/>
      <c r="R728" s="87"/>
      <c r="S728" s="87"/>
      <c r="T728" s="87"/>
      <c r="U728" s="87"/>
      <c r="V728" s="87"/>
      <c r="W728" s="87"/>
    </row>
    <row r="729" spans="1:23" ht="13.2" x14ac:dyDescent="0.25">
      <c r="A729" s="126"/>
      <c r="B729" s="127"/>
      <c r="C729" s="56"/>
      <c r="D729" s="56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</row>
    <row r="730" spans="1:23" ht="13.2" x14ac:dyDescent="0.25">
      <c r="A730" s="86" t="s">
        <v>0</v>
      </c>
      <c r="B730" s="58" t="s">
        <v>1</v>
      </c>
      <c r="C730" s="44" t="s">
        <v>2</v>
      </c>
      <c r="D730" s="44" t="s">
        <v>3</v>
      </c>
      <c r="E730" s="57" t="s">
        <v>195</v>
      </c>
      <c r="F730" s="57" t="s">
        <v>9</v>
      </c>
      <c r="G730" s="144" t="s">
        <v>14</v>
      </c>
      <c r="H730" s="144" t="s">
        <v>17</v>
      </c>
      <c r="I730" s="144" t="s">
        <v>20</v>
      </c>
      <c r="J730" s="144" t="s">
        <v>23</v>
      </c>
      <c r="K730" s="144" t="s">
        <v>26</v>
      </c>
      <c r="L730" s="144" t="s">
        <v>29</v>
      </c>
      <c r="M730" s="144" t="s">
        <v>33</v>
      </c>
      <c r="N730" s="144" t="s">
        <v>37</v>
      </c>
      <c r="O730" s="87"/>
      <c r="P730" s="87"/>
      <c r="Q730" s="87"/>
      <c r="R730" s="87"/>
      <c r="S730" s="87"/>
      <c r="T730" s="87"/>
      <c r="U730" s="87"/>
      <c r="V730" s="87"/>
      <c r="W730" s="87"/>
    </row>
    <row r="731" spans="1:23" ht="13.2" x14ac:dyDescent="0.25">
      <c r="A731" s="61">
        <v>227</v>
      </c>
      <c r="B731" s="60" t="s">
        <v>843</v>
      </c>
      <c r="C731" s="9"/>
      <c r="D731" s="9" t="s">
        <v>179</v>
      </c>
      <c r="E731" s="61" t="s">
        <v>19</v>
      </c>
      <c r="F731" s="61"/>
      <c r="G731" s="68"/>
      <c r="H731" s="68"/>
      <c r="I731" s="68"/>
      <c r="J731" s="68"/>
      <c r="K731" s="68"/>
      <c r="L731" s="68"/>
      <c r="M731" s="68"/>
      <c r="N731" s="68"/>
      <c r="O731" s="87"/>
      <c r="P731" s="87"/>
      <c r="Q731" s="87"/>
      <c r="R731" s="87"/>
      <c r="S731" s="87"/>
      <c r="T731" s="87"/>
      <c r="U731" s="87"/>
      <c r="V731" s="87"/>
      <c r="W731" s="87"/>
    </row>
    <row r="732" spans="1:23" ht="13.2" x14ac:dyDescent="0.25">
      <c r="A732" s="59">
        <v>228</v>
      </c>
      <c r="B732" s="60" t="s">
        <v>844</v>
      </c>
      <c r="C732" s="9"/>
      <c r="D732" s="9" t="s">
        <v>180</v>
      </c>
      <c r="E732" s="61" t="s">
        <v>19</v>
      </c>
      <c r="F732" s="67"/>
      <c r="G732" s="64"/>
      <c r="H732" s="64"/>
      <c r="I732" s="64"/>
      <c r="J732" s="64"/>
      <c r="K732" s="64"/>
      <c r="L732" s="64"/>
      <c r="M732" s="64"/>
      <c r="N732" s="64"/>
      <c r="O732" s="87"/>
      <c r="P732" s="87"/>
      <c r="Q732" s="87"/>
      <c r="R732" s="87"/>
      <c r="S732" s="87"/>
      <c r="T732" s="87"/>
      <c r="U732" s="87"/>
      <c r="V732" s="87"/>
      <c r="W732" s="87"/>
    </row>
    <row r="733" spans="1:23" ht="13.2" x14ac:dyDescent="0.25">
      <c r="A733" s="59">
        <v>229</v>
      </c>
      <c r="B733" s="60" t="s">
        <v>845</v>
      </c>
      <c r="C733" s="9"/>
      <c r="D733" s="9" t="s">
        <v>180</v>
      </c>
      <c r="E733" s="61" t="s">
        <v>19</v>
      </c>
      <c r="F733" s="67"/>
      <c r="G733" s="64"/>
      <c r="H733" s="64"/>
      <c r="I733" s="64"/>
      <c r="J733" s="64"/>
      <c r="K733" s="64"/>
      <c r="L733" s="64"/>
      <c r="M733" s="64"/>
      <c r="N733" s="64"/>
      <c r="O733" s="87"/>
      <c r="P733" s="87"/>
      <c r="Q733" s="87"/>
      <c r="R733" s="87"/>
      <c r="S733" s="87"/>
      <c r="T733" s="87"/>
      <c r="U733" s="87"/>
      <c r="V733" s="87"/>
      <c r="W733" s="87"/>
    </row>
    <row r="734" spans="1:23" ht="13.2" x14ac:dyDescent="0.25">
      <c r="A734" s="61">
        <v>230</v>
      </c>
      <c r="B734" s="60" t="s">
        <v>846</v>
      </c>
      <c r="C734" s="9"/>
      <c r="D734" s="9" t="s">
        <v>180</v>
      </c>
      <c r="E734" s="61" t="s">
        <v>19</v>
      </c>
      <c r="F734" s="59"/>
      <c r="G734" s="64"/>
      <c r="H734" s="64"/>
      <c r="I734" s="64"/>
      <c r="J734" s="64"/>
      <c r="K734" s="64"/>
      <c r="L734" s="64"/>
      <c r="M734" s="64"/>
      <c r="N734" s="64"/>
      <c r="O734" s="87"/>
      <c r="P734" s="87"/>
      <c r="Q734" s="87"/>
      <c r="R734" s="87"/>
      <c r="S734" s="87"/>
      <c r="T734" s="87"/>
      <c r="U734" s="87"/>
      <c r="V734" s="87"/>
      <c r="W734" s="87"/>
    </row>
    <row r="735" spans="1:23" ht="13.2" x14ac:dyDescent="0.25">
      <c r="A735" s="61">
        <v>231</v>
      </c>
      <c r="B735" s="60" t="s">
        <v>847</v>
      </c>
      <c r="C735" s="9"/>
      <c r="D735" s="9" t="s">
        <v>180</v>
      </c>
      <c r="E735" s="61" t="s">
        <v>19</v>
      </c>
      <c r="F735" s="59"/>
      <c r="G735" s="64"/>
      <c r="H735" s="64"/>
      <c r="I735" s="64"/>
      <c r="J735" s="64"/>
      <c r="K735" s="64"/>
      <c r="L735" s="64"/>
      <c r="M735" s="64"/>
      <c r="N735" s="64"/>
      <c r="O735" s="87"/>
      <c r="P735" s="87"/>
      <c r="Q735" s="87"/>
      <c r="R735" s="87"/>
      <c r="S735" s="87"/>
      <c r="T735" s="87"/>
      <c r="U735" s="87"/>
      <c r="V735" s="87"/>
      <c r="W735" s="87"/>
    </row>
    <row r="736" spans="1:23" ht="13.2" x14ac:dyDescent="0.25">
      <c r="A736" s="61">
        <v>232</v>
      </c>
      <c r="B736" s="60" t="s">
        <v>848</v>
      </c>
      <c r="C736" s="9"/>
      <c r="D736" s="9" t="s">
        <v>180</v>
      </c>
      <c r="E736" s="61" t="s">
        <v>19</v>
      </c>
      <c r="F736" s="59"/>
      <c r="G736" s="64"/>
      <c r="H736" s="64"/>
      <c r="I736" s="64"/>
      <c r="J736" s="64"/>
      <c r="K736" s="64"/>
      <c r="L736" s="64"/>
      <c r="M736" s="64"/>
      <c r="N736" s="64"/>
      <c r="O736" s="87"/>
      <c r="P736" s="87"/>
      <c r="Q736" s="87"/>
      <c r="R736" s="87"/>
      <c r="S736" s="87"/>
      <c r="T736" s="87"/>
      <c r="U736" s="87"/>
      <c r="V736" s="87"/>
      <c r="W736" s="87"/>
    </row>
    <row r="737" spans="1:23" ht="13.2" x14ac:dyDescent="0.25">
      <c r="A737" s="61">
        <v>233</v>
      </c>
      <c r="B737" s="60" t="s">
        <v>849</v>
      </c>
      <c r="C737" s="9"/>
      <c r="D737" s="9" t="s">
        <v>180</v>
      </c>
      <c r="E737" s="61" t="s">
        <v>19</v>
      </c>
      <c r="F737" s="59"/>
      <c r="G737" s="64"/>
      <c r="H737" s="64"/>
      <c r="I737" s="64"/>
      <c r="J737" s="64"/>
      <c r="K737" s="64"/>
      <c r="L737" s="64"/>
      <c r="M737" s="64"/>
      <c r="N737" s="64"/>
      <c r="O737" s="87"/>
      <c r="P737" s="87"/>
      <c r="Q737" s="87"/>
      <c r="R737" s="87"/>
      <c r="S737" s="87"/>
      <c r="T737" s="87"/>
      <c r="U737" s="87"/>
      <c r="V737" s="87"/>
      <c r="W737" s="87"/>
    </row>
    <row r="738" spans="1:23" ht="13.2" x14ac:dyDescent="0.25">
      <c r="A738" s="59">
        <v>234</v>
      </c>
      <c r="B738" s="60" t="s">
        <v>181</v>
      </c>
      <c r="C738" s="9"/>
      <c r="D738" s="9" t="s">
        <v>181</v>
      </c>
      <c r="E738" s="61" t="s">
        <v>19</v>
      </c>
      <c r="F738" s="65"/>
      <c r="G738" s="65"/>
      <c r="H738" s="65"/>
      <c r="I738" s="59"/>
      <c r="J738" s="59"/>
      <c r="K738" s="59"/>
      <c r="L738" s="65"/>
      <c r="M738" s="65"/>
      <c r="N738" s="65"/>
      <c r="O738" s="87"/>
      <c r="P738" s="87"/>
      <c r="Q738" s="87"/>
      <c r="R738" s="87"/>
      <c r="S738" s="87"/>
      <c r="T738" s="87"/>
      <c r="U738" s="87"/>
      <c r="V738" s="87"/>
      <c r="W738" s="87"/>
    </row>
    <row r="739" spans="1:23" ht="13.2" x14ac:dyDescent="0.25">
      <c r="A739" s="59">
        <v>235</v>
      </c>
      <c r="B739" s="60" t="s">
        <v>850</v>
      </c>
      <c r="C739" s="9"/>
      <c r="D739" s="9" t="s">
        <v>182</v>
      </c>
      <c r="E739" s="61" t="s">
        <v>19</v>
      </c>
      <c r="F739" s="59"/>
      <c r="G739" s="148"/>
      <c r="H739" s="148"/>
      <c r="I739" s="148"/>
      <c r="J739" s="148"/>
      <c r="K739" s="148"/>
      <c r="L739" s="149"/>
      <c r="M739" s="148"/>
      <c r="N739" s="148"/>
      <c r="O739" s="87"/>
      <c r="P739" s="87"/>
      <c r="Q739" s="87"/>
      <c r="R739" s="87"/>
      <c r="S739" s="87"/>
      <c r="T739" s="87"/>
      <c r="U739" s="87"/>
      <c r="V739" s="87"/>
      <c r="W739" s="87"/>
    </row>
    <row r="740" spans="1:23" ht="13.2" x14ac:dyDescent="0.25">
      <c r="A740" s="61">
        <v>236</v>
      </c>
      <c r="B740" s="60" t="s">
        <v>851</v>
      </c>
      <c r="C740" s="9"/>
      <c r="D740" s="9" t="s">
        <v>183</v>
      </c>
      <c r="E740" s="61" t="s">
        <v>19</v>
      </c>
      <c r="F740" s="59"/>
      <c r="G740" s="150"/>
      <c r="H740" s="150"/>
      <c r="I740" s="150"/>
      <c r="J740" s="150"/>
      <c r="K740" s="150"/>
      <c r="L740" s="150"/>
      <c r="M740" s="150"/>
      <c r="N740" s="150"/>
      <c r="O740" s="87"/>
      <c r="P740" s="87"/>
      <c r="Q740" s="87"/>
      <c r="R740" s="87"/>
      <c r="S740" s="87"/>
      <c r="T740" s="87"/>
      <c r="U740" s="87"/>
      <c r="V740" s="87"/>
      <c r="W740" s="87"/>
    </row>
    <row r="741" spans="1:23" ht="13.2" x14ac:dyDescent="0.25">
      <c r="A741" s="61">
        <v>237</v>
      </c>
      <c r="B741" s="60" t="s">
        <v>852</v>
      </c>
      <c r="C741" s="9"/>
      <c r="D741" s="9" t="s">
        <v>184</v>
      </c>
      <c r="E741" s="61" t="s">
        <v>19</v>
      </c>
      <c r="F741" s="148"/>
      <c r="G741" s="61"/>
      <c r="H741" s="61"/>
      <c r="I741" s="61"/>
      <c r="J741" s="61"/>
      <c r="K741" s="151"/>
      <c r="L741" s="151"/>
      <c r="M741" s="151"/>
      <c r="N741" s="151"/>
      <c r="O741" s="87"/>
      <c r="P741" s="87"/>
      <c r="Q741" s="87"/>
      <c r="R741" s="87"/>
      <c r="S741" s="87"/>
      <c r="T741" s="87"/>
      <c r="U741" s="87"/>
      <c r="V741" s="87"/>
      <c r="W741" s="87"/>
    </row>
    <row r="742" spans="1:23" ht="13.2" x14ac:dyDescent="0.25">
      <c r="A742" s="61">
        <v>238</v>
      </c>
      <c r="B742" s="60" t="s">
        <v>853</v>
      </c>
      <c r="C742" s="9"/>
      <c r="D742" s="9" t="s">
        <v>184</v>
      </c>
      <c r="E742" s="61" t="s">
        <v>19</v>
      </c>
      <c r="F742" s="148"/>
      <c r="G742" s="151"/>
      <c r="H742" s="61"/>
      <c r="I742" s="61"/>
      <c r="J742" s="61"/>
      <c r="K742" s="61"/>
      <c r="L742" s="151"/>
      <c r="M742" s="151"/>
      <c r="N742" s="151"/>
      <c r="O742" s="87"/>
      <c r="P742" s="87"/>
      <c r="Q742" s="87"/>
      <c r="R742" s="87"/>
      <c r="S742" s="87"/>
      <c r="T742" s="87"/>
      <c r="U742" s="87"/>
      <c r="V742" s="87"/>
      <c r="W742" s="87"/>
    </row>
    <row r="743" spans="1:23" ht="13.2" x14ac:dyDescent="0.25">
      <c r="A743" s="61">
        <v>239</v>
      </c>
      <c r="B743" s="60" t="s">
        <v>854</v>
      </c>
      <c r="C743" s="9"/>
      <c r="D743" s="9" t="s">
        <v>185</v>
      </c>
      <c r="E743" s="61" t="s">
        <v>19</v>
      </c>
      <c r="F743" s="59"/>
      <c r="G743" s="151"/>
      <c r="H743" s="151"/>
      <c r="I743" s="151"/>
      <c r="J743" s="151"/>
      <c r="K743" s="151"/>
      <c r="L743" s="151"/>
      <c r="M743" s="151"/>
      <c r="N743" s="151"/>
      <c r="O743" s="87"/>
      <c r="P743" s="87"/>
      <c r="Q743" s="87"/>
      <c r="R743" s="87"/>
      <c r="S743" s="87"/>
      <c r="T743" s="87"/>
      <c r="U743" s="87"/>
      <c r="V743" s="87"/>
      <c r="W743" s="87"/>
    </row>
    <row r="744" spans="1:23" ht="13.2" x14ac:dyDescent="0.25">
      <c r="A744" s="61">
        <v>240</v>
      </c>
      <c r="B744" s="60" t="s">
        <v>855</v>
      </c>
      <c r="C744" s="9"/>
      <c r="D744" s="9" t="s">
        <v>186</v>
      </c>
      <c r="E744" s="61" t="s">
        <v>19</v>
      </c>
      <c r="F744" s="59"/>
      <c r="G744" s="151"/>
      <c r="H744" s="151"/>
      <c r="I744" s="151"/>
      <c r="J744" s="151"/>
      <c r="K744" s="151"/>
      <c r="L744" s="151"/>
      <c r="M744" s="151"/>
      <c r="N744" s="151"/>
      <c r="O744" s="87"/>
      <c r="P744" s="87"/>
      <c r="Q744" s="87"/>
      <c r="R744" s="87"/>
      <c r="S744" s="87"/>
      <c r="T744" s="87"/>
      <c r="U744" s="87"/>
      <c r="V744" s="87"/>
      <c r="W744" s="87"/>
    </row>
    <row r="745" spans="1:23" ht="13.2" x14ac:dyDescent="0.25">
      <c r="A745" s="61">
        <v>241</v>
      </c>
      <c r="B745" s="60" t="s">
        <v>856</v>
      </c>
      <c r="C745" s="9"/>
      <c r="D745" s="9" t="s">
        <v>187</v>
      </c>
      <c r="E745" s="61" t="s">
        <v>19</v>
      </c>
      <c r="F745" s="59"/>
      <c r="G745" s="151"/>
      <c r="H745" s="151"/>
      <c r="I745" s="151"/>
      <c r="J745" s="151"/>
      <c r="K745" s="151"/>
      <c r="L745" s="151"/>
      <c r="M745" s="151"/>
      <c r="N745" s="151"/>
      <c r="O745" s="87"/>
      <c r="P745" s="87"/>
      <c r="Q745" s="87"/>
      <c r="R745" s="87"/>
      <c r="S745" s="87"/>
      <c r="T745" s="87"/>
      <c r="U745" s="87"/>
      <c r="V745" s="87"/>
      <c r="W745" s="87"/>
    </row>
    <row r="746" spans="1:23" ht="13.2" x14ac:dyDescent="0.25">
      <c r="A746" s="59">
        <v>242</v>
      </c>
      <c r="B746" s="60" t="s">
        <v>857</v>
      </c>
      <c r="C746" s="16"/>
      <c r="D746" s="16" t="s">
        <v>188</v>
      </c>
      <c r="E746" s="61" t="s">
        <v>19</v>
      </c>
      <c r="F746" s="152"/>
      <c r="G746" s="148"/>
      <c r="H746" s="67"/>
      <c r="I746" s="67"/>
      <c r="J746" s="67"/>
      <c r="K746" s="67"/>
      <c r="L746" s="67"/>
      <c r="M746" s="67"/>
      <c r="N746" s="148"/>
      <c r="O746" s="87"/>
      <c r="P746" s="87"/>
      <c r="Q746" s="87"/>
      <c r="R746" s="87"/>
      <c r="S746" s="87"/>
      <c r="T746" s="87"/>
      <c r="U746" s="87"/>
      <c r="V746" s="87"/>
      <c r="W746" s="87"/>
    </row>
    <row r="747" spans="1:23" ht="13.2" x14ac:dyDescent="0.25">
      <c r="A747" s="59">
        <v>243</v>
      </c>
      <c r="B747" s="60" t="s">
        <v>858</v>
      </c>
      <c r="C747" s="9"/>
      <c r="D747" s="9" t="s">
        <v>189</v>
      </c>
      <c r="E747" s="61" t="s">
        <v>19</v>
      </c>
      <c r="F747" s="59"/>
      <c r="G747" s="148"/>
      <c r="H747" s="148"/>
      <c r="I747" s="148"/>
      <c r="J747" s="148"/>
      <c r="K747" s="148"/>
      <c r="L747" s="148"/>
      <c r="M747" s="148"/>
      <c r="N747" s="148"/>
      <c r="O747" s="87"/>
      <c r="P747" s="87"/>
      <c r="Q747" s="87"/>
      <c r="R747" s="87"/>
      <c r="S747" s="87"/>
      <c r="T747" s="87"/>
      <c r="U747" s="87"/>
      <c r="V747" s="87"/>
      <c r="W747" s="87"/>
    </row>
    <row r="748" spans="1:23" ht="13.2" x14ac:dyDescent="0.25">
      <c r="A748" s="59">
        <v>244</v>
      </c>
      <c r="B748" s="60" t="s">
        <v>859</v>
      </c>
      <c r="C748" s="9"/>
      <c r="D748" s="9" t="s">
        <v>190</v>
      </c>
      <c r="E748" s="61" t="s">
        <v>19</v>
      </c>
      <c r="F748" s="59"/>
      <c r="G748" s="148"/>
      <c r="H748" s="148"/>
      <c r="I748" s="148"/>
      <c r="J748" s="148"/>
      <c r="K748" s="148"/>
      <c r="L748" s="148"/>
      <c r="M748" s="148"/>
      <c r="N748" s="148"/>
      <c r="O748" s="87"/>
      <c r="P748" s="87"/>
      <c r="Q748" s="87"/>
      <c r="R748" s="87"/>
      <c r="S748" s="87"/>
      <c r="T748" s="87"/>
      <c r="U748" s="87"/>
      <c r="V748" s="87"/>
      <c r="W748" s="87"/>
    </row>
    <row r="749" spans="1:23" ht="13.2" x14ac:dyDescent="0.25">
      <c r="A749" s="59">
        <v>245</v>
      </c>
      <c r="B749" s="60" t="s">
        <v>860</v>
      </c>
      <c r="C749" s="9"/>
      <c r="D749" s="9" t="s">
        <v>191</v>
      </c>
      <c r="E749" s="61" t="s">
        <v>19</v>
      </c>
      <c r="F749" s="59"/>
      <c r="G749" s="148"/>
      <c r="H749" s="148"/>
      <c r="I749" s="148"/>
      <c r="J749" s="148"/>
      <c r="K749" s="148"/>
      <c r="L749" s="148"/>
      <c r="M749" s="148"/>
      <c r="N749" s="148"/>
      <c r="O749" s="87"/>
      <c r="P749" s="87"/>
      <c r="Q749" s="87"/>
      <c r="R749" s="87"/>
      <c r="S749" s="87"/>
      <c r="T749" s="87"/>
      <c r="U749" s="87"/>
      <c r="V749" s="87"/>
      <c r="W749" s="87"/>
    </row>
    <row r="750" spans="1:23" ht="13.2" x14ac:dyDescent="0.25">
      <c r="A750" s="59">
        <v>246</v>
      </c>
      <c r="B750" s="60" t="s">
        <v>861</v>
      </c>
      <c r="C750" s="9"/>
      <c r="D750" s="9" t="s">
        <v>192</v>
      </c>
      <c r="E750" s="61" t="s">
        <v>19</v>
      </c>
      <c r="F750" s="59"/>
      <c r="G750" s="149"/>
      <c r="H750" s="149"/>
      <c r="I750" s="149"/>
      <c r="J750" s="149"/>
      <c r="K750" s="149"/>
      <c r="L750" s="149"/>
      <c r="M750" s="149"/>
      <c r="N750" s="149"/>
      <c r="O750" s="87"/>
      <c r="P750" s="87"/>
      <c r="Q750" s="87"/>
      <c r="R750" s="87"/>
      <c r="S750" s="87"/>
      <c r="T750" s="87"/>
      <c r="U750" s="87"/>
      <c r="V750" s="87"/>
      <c r="W750" s="87"/>
    </row>
    <row r="751" spans="1:23" ht="13.2" x14ac:dyDescent="0.25">
      <c r="A751" s="59">
        <v>247</v>
      </c>
      <c r="B751" s="60" t="s">
        <v>862</v>
      </c>
      <c r="C751" s="9"/>
      <c r="D751" s="9" t="s">
        <v>193</v>
      </c>
      <c r="E751" s="61" t="s">
        <v>19</v>
      </c>
      <c r="F751" s="59"/>
      <c r="G751" s="148"/>
      <c r="H751" s="148"/>
      <c r="I751" s="148"/>
      <c r="J751" s="148"/>
      <c r="K751" s="148"/>
      <c r="L751" s="149"/>
      <c r="M751" s="148"/>
      <c r="N751" s="148"/>
      <c r="O751" s="87"/>
      <c r="P751" s="87"/>
      <c r="Q751" s="87"/>
      <c r="R751" s="87"/>
      <c r="S751" s="87"/>
      <c r="T751" s="87"/>
      <c r="U751" s="87"/>
      <c r="V751" s="87"/>
      <c r="W751" s="87"/>
    </row>
    <row r="752" spans="1:23" ht="13.2" x14ac:dyDescent="0.25">
      <c r="A752" s="59">
        <v>248</v>
      </c>
      <c r="B752" s="60" t="s">
        <v>863</v>
      </c>
      <c r="C752" s="9"/>
      <c r="D752" s="9" t="s">
        <v>194</v>
      </c>
      <c r="E752" s="61" t="s">
        <v>19</v>
      </c>
      <c r="F752" s="59"/>
      <c r="G752" s="148"/>
      <c r="H752" s="148"/>
      <c r="I752" s="148"/>
      <c r="J752" s="148"/>
      <c r="K752" s="148"/>
      <c r="L752" s="148"/>
      <c r="M752" s="148"/>
      <c r="N752" s="148"/>
      <c r="O752" s="87"/>
      <c r="P752" s="87"/>
      <c r="Q752" s="87"/>
      <c r="R752" s="87"/>
      <c r="S752" s="87"/>
      <c r="T752" s="87"/>
      <c r="U752" s="87"/>
      <c r="V752" s="87"/>
      <c r="W752" s="87"/>
    </row>
    <row r="753" spans="1:23" ht="13.2" x14ac:dyDescent="0.25">
      <c r="A753" s="126"/>
      <c r="B753" s="127"/>
      <c r="C753" s="56"/>
      <c r="D753" s="56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87"/>
      <c r="P753" s="87"/>
      <c r="Q753" s="87"/>
      <c r="R753" s="87"/>
      <c r="S753" s="87"/>
      <c r="T753" s="87"/>
      <c r="U753" s="87"/>
      <c r="V753" s="87"/>
      <c r="W753" s="87"/>
    </row>
    <row r="754" spans="1:23" ht="13.2" x14ac:dyDescent="0.25">
      <c r="A754" s="86" t="s">
        <v>0</v>
      </c>
      <c r="B754" s="58" t="s">
        <v>1</v>
      </c>
      <c r="C754" s="44" t="s">
        <v>2</v>
      </c>
      <c r="D754" s="44" t="s">
        <v>3</v>
      </c>
      <c r="E754" s="57" t="s">
        <v>195</v>
      </c>
      <c r="F754" s="57" t="s">
        <v>9</v>
      </c>
      <c r="G754" s="144" t="s">
        <v>14</v>
      </c>
      <c r="H754" s="144" t="s">
        <v>17</v>
      </c>
      <c r="I754" s="144" t="s">
        <v>20</v>
      </c>
      <c r="J754" s="144" t="s">
        <v>23</v>
      </c>
      <c r="K754" s="144" t="s">
        <v>26</v>
      </c>
      <c r="L754" s="144" t="s">
        <v>29</v>
      </c>
      <c r="M754" s="144" t="s">
        <v>33</v>
      </c>
      <c r="N754" s="144" t="s">
        <v>37</v>
      </c>
      <c r="O754" s="87"/>
      <c r="P754" s="87"/>
      <c r="Q754" s="87"/>
      <c r="R754" s="87"/>
      <c r="S754" s="87"/>
      <c r="T754" s="87"/>
      <c r="U754" s="87"/>
      <c r="V754" s="87"/>
      <c r="W754" s="87"/>
    </row>
    <row r="755" spans="1:23" ht="13.2" x14ac:dyDescent="0.25">
      <c r="A755" s="61">
        <v>227</v>
      </c>
      <c r="B755" s="60" t="s">
        <v>843</v>
      </c>
      <c r="C755" s="9"/>
      <c r="D755" s="9" t="s">
        <v>179</v>
      </c>
      <c r="E755" s="61" t="s">
        <v>12</v>
      </c>
      <c r="F755" s="61"/>
      <c r="G755" s="68"/>
      <c r="H755" s="68"/>
      <c r="I755" s="68"/>
      <c r="J755" s="68"/>
      <c r="K755" s="68"/>
      <c r="L755" s="68"/>
      <c r="M755" s="68"/>
      <c r="N755" s="68"/>
      <c r="O755" s="87"/>
      <c r="P755" s="87"/>
      <c r="Q755" s="87"/>
      <c r="R755" s="87"/>
      <c r="S755" s="87"/>
      <c r="T755" s="87"/>
      <c r="U755" s="87"/>
      <c r="V755" s="87"/>
      <c r="W755" s="87"/>
    </row>
    <row r="756" spans="1:23" ht="13.2" x14ac:dyDescent="0.25">
      <c r="A756" s="59">
        <v>228</v>
      </c>
      <c r="B756" s="60" t="s">
        <v>844</v>
      </c>
      <c r="C756" s="9"/>
      <c r="D756" s="9" t="s">
        <v>180</v>
      </c>
      <c r="E756" s="61" t="s">
        <v>12</v>
      </c>
      <c r="F756" s="64"/>
      <c r="G756" s="64"/>
      <c r="H756" s="34"/>
      <c r="I756" s="61"/>
      <c r="J756" s="61"/>
      <c r="K756" s="61"/>
      <c r="L756" s="132"/>
      <c r="M756" s="64"/>
      <c r="N756" s="64"/>
      <c r="O756" s="87"/>
      <c r="P756" s="87"/>
      <c r="Q756" s="87"/>
      <c r="R756" s="87"/>
      <c r="S756" s="87"/>
      <c r="T756" s="87"/>
      <c r="U756" s="87"/>
      <c r="V756" s="87"/>
      <c r="W756" s="87"/>
    </row>
    <row r="757" spans="1:23" ht="13.2" x14ac:dyDescent="0.25">
      <c r="A757" s="59">
        <v>229</v>
      </c>
      <c r="B757" s="60" t="s">
        <v>845</v>
      </c>
      <c r="C757" s="9"/>
      <c r="D757" s="9" t="s">
        <v>180</v>
      </c>
      <c r="E757" s="61" t="s">
        <v>12</v>
      </c>
      <c r="F757" s="61"/>
      <c r="G757" s="64"/>
      <c r="H757" s="34"/>
      <c r="I757" s="61"/>
      <c r="J757" s="61"/>
      <c r="K757" s="61"/>
      <c r="L757" s="34"/>
      <c r="M757" s="64"/>
      <c r="N757" s="64"/>
      <c r="O757" s="87"/>
      <c r="P757" s="87"/>
      <c r="Q757" s="87"/>
      <c r="R757" s="87"/>
      <c r="S757" s="87"/>
      <c r="T757" s="87"/>
      <c r="U757" s="87"/>
      <c r="V757" s="87"/>
      <c r="W757" s="87"/>
    </row>
    <row r="758" spans="1:23" ht="13.2" x14ac:dyDescent="0.25">
      <c r="A758" s="61">
        <v>230</v>
      </c>
      <c r="B758" s="60" t="s">
        <v>846</v>
      </c>
      <c r="C758" s="9"/>
      <c r="D758" s="9" t="s">
        <v>180</v>
      </c>
      <c r="E758" s="61" t="s">
        <v>12</v>
      </c>
      <c r="F758" s="64"/>
      <c r="G758" s="64"/>
      <c r="H758" s="64"/>
      <c r="I758" s="61"/>
      <c r="J758" s="61"/>
      <c r="K758" s="61"/>
      <c r="L758" s="61"/>
      <c r="M758" s="64"/>
      <c r="N758" s="64"/>
      <c r="O758" s="87"/>
      <c r="P758" s="87"/>
      <c r="Q758" s="87"/>
      <c r="R758" s="87"/>
      <c r="S758" s="87"/>
      <c r="T758" s="87"/>
      <c r="U758" s="87"/>
      <c r="V758" s="87"/>
      <c r="W758" s="87"/>
    </row>
    <row r="759" spans="1:23" ht="13.2" x14ac:dyDescent="0.25">
      <c r="A759" s="61">
        <v>231</v>
      </c>
      <c r="B759" s="60" t="s">
        <v>847</v>
      </c>
      <c r="C759" s="9"/>
      <c r="D759" s="9" t="s">
        <v>180</v>
      </c>
      <c r="E759" s="61" t="s">
        <v>12</v>
      </c>
      <c r="F759" s="64"/>
      <c r="G759" s="64"/>
      <c r="H759" s="64"/>
      <c r="I759" s="61"/>
      <c r="J759" s="61"/>
      <c r="K759" s="61"/>
      <c r="L759" s="61"/>
      <c r="M759" s="64"/>
      <c r="N759" s="64"/>
      <c r="O759" s="87"/>
      <c r="P759" s="87"/>
      <c r="Q759" s="87"/>
      <c r="R759" s="87"/>
      <c r="S759" s="87"/>
      <c r="T759" s="87"/>
      <c r="U759" s="87"/>
      <c r="V759" s="87"/>
      <c r="W759" s="87"/>
    </row>
    <row r="760" spans="1:23" ht="13.2" x14ac:dyDescent="0.25">
      <c r="A760" s="61">
        <v>232</v>
      </c>
      <c r="B760" s="60" t="s">
        <v>848</v>
      </c>
      <c r="C760" s="9"/>
      <c r="D760" s="9" t="s">
        <v>180</v>
      </c>
      <c r="E760" s="61" t="s">
        <v>12</v>
      </c>
      <c r="F760" s="64"/>
      <c r="G760" s="64"/>
      <c r="H760" s="64"/>
      <c r="I760" s="64"/>
      <c r="J760" s="64"/>
      <c r="K760" s="64"/>
      <c r="L760" s="64"/>
      <c r="M760" s="64"/>
      <c r="N760" s="64"/>
      <c r="O760" s="87"/>
      <c r="P760" s="87"/>
      <c r="Q760" s="87"/>
      <c r="R760" s="87"/>
      <c r="S760" s="87"/>
      <c r="T760" s="87"/>
      <c r="U760" s="87"/>
      <c r="V760" s="87"/>
      <c r="W760" s="87"/>
    </row>
    <row r="761" spans="1:23" ht="13.2" x14ac:dyDescent="0.25">
      <c r="A761" s="61">
        <v>233</v>
      </c>
      <c r="B761" s="60" t="s">
        <v>849</v>
      </c>
      <c r="C761" s="9"/>
      <c r="D761" s="9" t="s">
        <v>180</v>
      </c>
      <c r="E761" s="61" t="s">
        <v>12</v>
      </c>
      <c r="F761" s="64"/>
      <c r="G761" s="64"/>
      <c r="H761" s="64"/>
      <c r="I761" s="64"/>
      <c r="J761" s="64"/>
      <c r="K761" s="64"/>
      <c r="L761" s="64"/>
      <c r="M761" s="64"/>
      <c r="N761" s="64"/>
      <c r="O761" s="87"/>
      <c r="P761" s="87"/>
      <c r="Q761" s="87"/>
      <c r="R761" s="87"/>
      <c r="S761" s="87"/>
      <c r="T761" s="87"/>
      <c r="U761" s="87"/>
      <c r="V761" s="87"/>
      <c r="W761" s="87"/>
    </row>
    <row r="762" spans="1:23" ht="13.2" x14ac:dyDescent="0.25">
      <c r="A762" s="59">
        <v>234</v>
      </c>
      <c r="B762" s="60" t="s">
        <v>181</v>
      </c>
      <c r="C762" s="9"/>
      <c r="D762" s="9" t="s">
        <v>181</v>
      </c>
      <c r="E762" s="61" t="s">
        <v>12</v>
      </c>
      <c r="F762" s="65"/>
      <c r="G762" s="65"/>
      <c r="H762" s="65"/>
      <c r="I762" s="59"/>
      <c r="J762" s="59"/>
      <c r="K762" s="59"/>
      <c r="L762" s="65"/>
      <c r="M762" s="65"/>
      <c r="N762" s="65"/>
      <c r="O762" s="87"/>
      <c r="P762" s="87"/>
      <c r="Q762" s="87"/>
      <c r="R762" s="87"/>
      <c r="S762" s="87"/>
      <c r="T762" s="87"/>
      <c r="U762" s="87"/>
      <c r="V762" s="87"/>
      <c r="W762" s="87"/>
    </row>
    <row r="763" spans="1:23" ht="13.2" x14ac:dyDescent="0.25">
      <c r="A763" s="59">
        <v>235</v>
      </c>
      <c r="B763" s="60" t="s">
        <v>850</v>
      </c>
      <c r="C763" s="9"/>
      <c r="D763" s="9" t="s">
        <v>182</v>
      </c>
      <c r="E763" s="61" t="s">
        <v>12</v>
      </c>
      <c r="F763" s="59"/>
      <c r="G763" s="148"/>
      <c r="H763" s="148"/>
      <c r="I763" s="148"/>
      <c r="J763" s="148"/>
      <c r="K763" s="148"/>
      <c r="L763" s="148"/>
      <c r="M763" s="148"/>
      <c r="N763" s="148"/>
      <c r="O763" s="87"/>
      <c r="P763" s="87"/>
      <c r="Q763" s="87"/>
      <c r="R763" s="87"/>
      <c r="S763" s="87"/>
      <c r="T763" s="87"/>
      <c r="U763" s="87"/>
      <c r="V763" s="87"/>
      <c r="W763" s="87"/>
    </row>
    <row r="764" spans="1:23" ht="13.2" x14ac:dyDescent="0.25">
      <c r="A764" s="61">
        <v>236</v>
      </c>
      <c r="B764" s="60" t="s">
        <v>851</v>
      </c>
      <c r="C764" s="9"/>
      <c r="D764" s="9" t="s">
        <v>183</v>
      </c>
      <c r="E764" s="61" t="s">
        <v>12</v>
      </c>
      <c r="F764" s="151"/>
      <c r="G764" s="150"/>
      <c r="H764" s="150"/>
      <c r="I764" s="150"/>
      <c r="J764" s="150"/>
      <c r="K764" s="150"/>
      <c r="L764" s="150"/>
      <c r="M764" s="150"/>
      <c r="N764" s="150"/>
      <c r="O764" s="87"/>
      <c r="P764" s="87"/>
      <c r="Q764" s="87"/>
      <c r="R764" s="87"/>
      <c r="S764" s="87"/>
      <c r="T764" s="87"/>
      <c r="U764" s="87"/>
      <c r="V764" s="87"/>
      <c r="W764" s="87"/>
    </row>
    <row r="765" spans="1:23" ht="13.2" x14ac:dyDescent="0.25">
      <c r="A765" s="61">
        <v>237</v>
      </c>
      <c r="B765" s="60" t="s">
        <v>852</v>
      </c>
      <c r="C765" s="9"/>
      <c r="D765" s="9" t="s">
        <v>184</v>
      </c>
      <c r="E765" s="61" t="s">
        <v>12</v>
      </c>
      <c r="F765" s="151"/>
      <c r="G765" s="61"/>
      <c r="H765" s="61"/>
      <c r="I765" s="61"/>
      <c r="J765" s="61"/>
      <c r="K765" s="151"/>
      <c r="L765" s="151"/>
      <c r="M765" s="151"/>
      <c r="N765" s="151"/>
      <c r="O765" s="87"/>
      <c r="P765" s="87"/>
      <c r="Q765" s="87"/>
      <c r="R765" s="87"/>
      <c r="S765" s="87"/>
      <c r="T765" s="87"/>
      <c r="U765" s="87"/>
      <c r="V765" s="87"/>
      <c r="W765" s="87"/>
    </row>
    <row r="766" spans="1:23" ht="13.2" x14ac:dyDescent="0.25">
      <c r="A766" s="61">
        <v>238</v>
      </c>
      <c r="B766" s="60" t="s">
        <v>853</v>
      </c>
      <c r="C766" s="9"/>
      <c r="D766" s="9" t="s">
        <v>184</v>
      </c>
      <c r="E766" s="61" t="s">
        <v>12</v>
      </c>
      <c r="F766" s="151"/>
      <c r="G766" s="151"/>
      <c r="H766" s="61"/>
      <c r="I766" s="61"/>
      <c r="J766" s="61"/>
      <c r="K766" s="61"/>
      <c r="L766" s="151"/>
      <c r="M766" s="151"/>
      <c r="N766" s="151"/>
      <c r="O766" s="87"/>
      <c r="P766" s="87"/>
      <c r="Q766" s="87"/>
      <c r="R766" s="87"/>
      <c r="S766" s="87"/>
      <c r="T766" s="87"/>
      <c r="U766" s="87"/>
      <c r="V766" s="87"/>
      <c r="W766" s="87"/>
    </row>
    <row r="767" spans="1:23" ht="13.2" x14ac:dyDescent="0.25">
      <c r="A767" s="61">
        <v>239</v>
      </c>
      <c r="B767" s="60" t="s">
        <v>854</v>
      </c>
      <c r="C767" s="9"/>
      <c r="D767" s="9" t="s">
        <v>185</v>
      </c>
      <c r="E767" s="61" t="s">
        <v>12</v>
      </c>
      <c r="F767" s="151"/>
      <c r="G767" s="151"/>
      <c r="H767" s="151"/>
      <c r="I767" s="61"/>
      <c r="J767" s="61"/>
      <c r="K767" s="61"/>
      <c r="L767" s="61"/>
      <c r="M767" s="61"/>
      <c r="N767" s="151"/>
      <c r="O767" s="87"/>
      <c r="P767" s="87"/>
      <c r="Q767" s="87"/>
      <c r="R767" s="87"/>
      <c r="S767" s="87"/>
      <c r="T767" s="87"/>
      <c r="U767" s="87"/>
      <c r="V767" s="87"/>
      <c r="W767" s="87"/>
    </row>
    <row r="768" spans="1:23" ht="13.2" x14ac:dyDescent="0.25">
      <c r="A768" s="61">
        <v>240</v>
      </c>
      <c r="B768" s="60" t="s">
        <v>855</v>
      </c>
      <c r="C768" s="9"/>
      <c r="D768" s="9" t="s">
        <v>186</v>
      </c>
      <c r="E768" s="61" t="s">
        <v>12</v>
      </c>
      <c r="F768" s="61"/>
      <c r="G768" s="151"/>
      <c r="H768" s="151"/>
      <c r="I768" s="61"/>
      <c r="J768" s="61"/>
      <c r="K768" s="61"/>
      <c r="L768" s="151"/>
      <c r="M768" s="151"/>
      <c r="N768" s="151"/>
      <c r="O768" s="87"/>
      <c r="P768" s="87"/>
      <c r="Q768" s="87"/>
      <c r="R768" s="87"/>
      <c r="S768" s="87"/>
      <c r="T768" s="87"/>
      <c r="U768" s="87"/>
      <c r="V768" s="87"/>
      <c r="W768" s="87"/>
    </row>
    <row r="769" spans="1:23" ht="13.2" x14ac:dyDescent="0.25">
      <c r="A769" s="61">
        <v>241</v>
      </c>
      <c r="B769" s="60" t="s">
        <v>856</v>
      </c>
      <c r="C769" s="9"/>
      <c r="D769" s="9" t="s">
        <v>187</v>
      </c>
      <c r="E769" s="61" t="s">
        <v>12</v>
      </c>
      <c r="F769" s="61"/>
      <c r="G769" s="151"/>
      <c r="H769" s="151"/>
      <c r="I769" s="151"/>
      <c r="J769" s="151"/>
      <c r="K769" s="151"/>
      <c r="L769" s="151"/>
      <c r="M769" s="151"/>
      <c r="N769" s="151"/>
      <c r="O769" s="87"/>
      <c r="P769" s="87"/>
      <c r="Q769" s="87"/>
      <c r="R769" s="87"/>
      <c r="S769" s="87"/>
      <c r="T769" s="87"/>
      <c r="U769" s="87"/>
      <c r="V769" s="87"/>
      <c r="W769" s="87"/>
    </row>
    <row r="770" spans="1:23" ht="13.2" x14ac:dyDescent="0.25">
      <c r="A770" s="59">
        <v>242</v>
      </c>
      <c r="B770" s="60" t="s">
        <v>857</v>
      </c>
      <c r="C770" s="16"/>
      <c r="D770" s="16" t="s">
        <v>188</v>
      </c>
      <c r="E770" s="61" t="s">
        <v>12</v>
      </c>
      <c r="F770" s="152"/>
      <c r="G770" s="148"/>
      <c r="H770" s="67"/>
      <c r="I770" s="67"/>
      <c r="J770" s="67"/>
      <c r="K770" s="67"/>
      <c r="L770" s="67"/>
      <c r="M770" s="67"/>
      <c r="N770" s="67"/>
      <c r="O770" s="87"/>
      <c r="P770" s="87"/>
      <c r="Q770" s="87"/>
      <c r="R770" s="87"/>
      <c r="S770" s="87"/>
      <c r="T770" s="87"/>
      <c r="U770" s="87"/>
      <c r="V770" s="87"/>
      <c r="W770" s="87"/>
    </row>
    <row r="771" spans="1:23" ht="13.2" x14ac:dyDescent="0.25">
      <c r="A771" s="59">
        <v>243</v>
      </c>
      <c r="B771" s="60" t="s">
        <v>858</v>
      </c>
      <c r="C771" s="9"/>
      <c r="D771" s="9" t="s">
        <v>189</v>
      </c>
      <c r="E771" s="61" t="s">
        <v>12</v>
      </c>
      <c r="F771" s="148"/>
      <c r="G771" s="148"/>
      <c r="H771" s="148"/>
      <c r="I771" s="148"/>
      <c r="J771" s="148"/>
      <c r="K771" s="148"/>
      <c r="L771" s="148"/>
      <c r="M771" s="148"/>
      <c r="N771" s="148"/>
      <c r="O771" s="87"/>
      <c r="P771" s="87"/>
      <c r="Q771" s="87"/>
      <c r="R771" s="87"/>
      <c r="S771" s="87"/>
      <c r="T771" s="87"/>
      <c r="U771" s="87"/>
      <c r="V771" s="87"/>
      <c r="W771" s="87"/>
    </row>
    <row r="772" spans="1:23" ht="13.2" x14ac:dyDescent="0.25">
      <c r="A772" s="59">
        <v>244</v>
      </c>
      <c r="B772" s="60" t="s">
        <v>859</v>
      </c>
      <c r="C772" s="9"/>
      <c r="D772" s="9" t="s">
        <v>190</v>
      </c>
      <c r="E772" s="61" t="s">
        <v>12</v>
      </c>
      <c r="F772" s="59"/>
      <c r="G772" s="148"/>
      <c r="H772" s="148"/>
      <c r="I772" s="148"/>
      <c r="J772" s="148"/>
      <c r="K772" s="148"/>
      <c r="L772" s="148"/>
      <c r="M772" s="148"/>
      <c r="N772" s="148"/>
      <c r="O772" s="87"/>
      <c r="P772" s="87"/>
      <c r="Q772" s="87"/>
      <c r="R772" s="87"/>
      <c r="S772" s="87"/>
      <c r="T772" s="87"/>
      <c r="U772" s="87"/>
      <c r="V772" s="87"/>
      <c r="W772" s="87"/>
    </row>
    <row r="773" spans="1:23" ht="13.2" x14ac:dyDescent="0.25">
      <c r="A773" s="59">
        <v>245</v>
      </c>
      <c r="B773" s="60" t="s">
        <v>860</v>
      </c>
      <c r="C773" s="9"/>
      <c r="D773" s="9" t="s">
        <v>191</v>
      </c>
      <c r="E773" s="61" t="s">
        <v>12</v>
      </c>
      <c r="F773" s="148"/>
      <c r="G773" s="148"/>
      <c r="H773" s="148"/>
      <c r="I773" s="148"/>
      <c r="J773" s="148"/>
      <c r="K773" s="148"/>
      <c r="L773" s="148"/>
      <c r="M773" s="148"/>
      <c r="N773" s="148"/>
      <c r="O773" s="87"/>
      <c r="P773" s="87"/>
      <c r="Q773" s="87"/>
      <c r="R773" s="87"/>
      <c r="S773" s="87"/>
      <c r="T773" s="87"/>
      <c r="U773" s="87"/>
      <c r="V773" s="87"/>
      <c r="W773" s="87"/>
    </row>
    <row r="774" spans="1:23" ht="13.2" x14ac:dyDescent="0.25">
      <c r="A774" s="59">
        <v>246</v>
      </c>
      <c r="B774" s="60" t="s">
        <v>861</v>
      </c>
      <c r="C774" s="9"/>
      <c r="D774" s="9" t="s">
        <v>192</v>
      </c>
      <c r="E774" s="61" t="s">
        <v>12</v>
      </c>
      <c r="F774" s="149"/>
      <c r="G774" s="149"/>
      <c r="H774" s="148"/>
      <c r="I774" s="59"/>
      <c r="J774" s="59"/>
      <c r="K774" s="59"/>
      <c r="L774" s="148"/>
      <c r="M774" s="148"/>
      <c r="N774" s="149"/>
      <c r="O774" s="87"/>
      <c r="P774" s="87"/>
      <c r="Q774" s="87"/>
      <c r="R774" s="87"/>
      <c r="S774" s="87"/>
      <c r="T774" s="87"/>
      <c r="U774" s="87"/>
      <c r="V774" s="87"/>
      <c r="W774" s="87"/>
    </row>
    <row r="775" spans="1:23" ht="13.2" x14ac:dyDescent="0.25">
      <c r="A775" s="59">
        <v>247</v>
      </c>
      <c r="B775" s="60" t="s">
        <v>862</v>
      </c>
      <c r="C775" s="9"/>
      <c r="D775" s="9" t="s">
        <v>193</v>
      </c>
      <c r="E775" s="61" t="s">
        <v>12</v>
      </c>
      <c r="F775" s="148"/>
      <c r="G775" s="148"/>
      <c r="H775" s="148"/>
      <c r="I775" s="148"/>
      <c r="J775" s="148"/>
      <c r="K775" s="148"/>
      <c r="L775" s="148"/>
      <c r="M775" s="148"/>
      <c r="N775" s="148"/>
      <c r="O775" s="87"/>
      <c r="P775" s="87"/>
      <c r="Q775" s="87"/>
      <c r="R775" s="87"/>
      <c r="S775" s="87"/>
      <c r="T775" s="87"/>
      <c r="U775" s="87"/>
      <c r="V775" s="87"/>
      <c r="W775" s="87"/>
    </row>
    <row r="776" spans="1:23" ht="13.2" x14ac:dyDescent="0.25">
      <c r="A776" s="59">
        <v>248</v>
      </c>
      <c r="B776" s="60" t="s">
        <v>863</v>
      </c>
      <c r="C776" s="9"/>
      <c r="D776" s="9" t="s">
        <v>194</v>
      </c>
      <c r="E776" s="61" t="s">
        <v>12</v>
      </c>
      <c r="F776" s="148"/>
      <c r="G776" s="148"/>
      <c r="H776" s="148"/>
      <c r="I776" s="148"/>
      <c r="J776" s="148"/>
      <c r="K776" s="148"/>
      <c r="L776" s="148"/>
      <c r="M776" s="148"/>
      <c r="N776" s="148"/>
      <c r="O776" s="87"/>
      <c r="P776" s="87"/>
      <c r="Q776" s="87"/>
      <c r="R776" s="87"/>
      <c r="S776" s="87"/>
      <c r="T776" s="87"/>
      <c r="U776" s="87"/>
      <c r="V776" s="87"/>
      <c r="W776" s="87"/>
    </row>
    <row r="777" spans="1:23" ht="13.2" x14ac:dyDescent="0.25">
      <c r="A777" s="126"/>
      <c r="B777" s="127"/>
      <c r="C777" s="56"/>
      <c r="D777" s="56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87"/>
      <c r="P777" s="87"/>
      <c r="Q777" s="87"/>
      <c r="R777" s="87"/>
      <c r="S777" s="87"/>
      <c r="T777" s="87"/>
      <c r="U777" s="87"/>
      <c r="V777" s="87"/>
      <c r="W777" s="87"/>
    </row>
    <row r="778" spans="1:23" ht="13.2" x14ac:dyDescent="0.25">
      <c r="A778" s="86" t="s">
        <v>0</v>
      </c>
      <c r="B778" s="58" t="s">
        <v>1</v>
      </c>
      <c r="C778" s="44" t="s">
        <v>2</v>
      </c>
      <c r="D778" s="44" t="s">
        <v>3</v>
      </c>
      <c r="E778" s="57" t="s">
        <v>195</v>
      </c>
      <c r="F778" s="57" t="s">
        <v>9</v>
      </c>
      <c r="G778" s="144" t="s">
        <v>14</v>
      </c>
      <c r="H778" s="144" t="s">
        <v>17</v>
      </c>
      <c r="I778" s="144" t="s">
        <v>20</v>
      </c>
      <c r="J778" s="144" t="s">
        <v>23</v>
      </c>
      <c r="K778" s="144" t="s">
        <v>26</v>
      </c>
      <c r="L778" s="144" t="s">
        <v>29</v>
      </c>
      <c r="M778" s="144" t="s">
        <v>33</v>
      </c>
      <c r="N778" s="144" t="s">
        <v>37</v>
      </c>
      <c r="O778" s="87"/>
      <c r="P778" s="87"/>
      <c r="Q778" s="87"/>
      <c r="R778" s="87"/>
      <c r="S778" s="87"/>
      <c r="T778" s="87"/>
      <c r="U778" s="87"/>
      <c r="V778" s="87"/>
      <c r="W778" s="87"/>
    </row>
    <row r="779" spans="1:23" ht="13.2" x14ac:dyDescent="0.25">
      <c r="A779" s="61">
        <v>227</v>
      </c>
      <c r="B779" s="60" t="s">
        <v>843</v>
      </c>
      <c r="C779" s="9"/>
      <c r="D779" s="9" t="s">
        <v>179</v>
      </c>
      <c r="E779" s="61" t="s">
        <v>4</v>
      </c>
      <c r="F779" s="61"/>
      <c r="G779" s="68"/>
      <c r="H779" s="68"/>
      <c r="I779" s="68"/>
      <c r="J779" s="68"/>
      <c r="K779" s="68"/>
      <c r="L779" s="68"/>
      <c r="M779" s="68"/>
      <c r="N779" s="68"/>
      <c r="O779" s="87"/>
      <c r="P779" s="87"/>
      <c r="Q779" s="87"/>
      <c r="R779" s="87"/>
      <c r="S779" s="87"/>
      <c r="T779" s="87"/>
      <c r="U779" s="87"/>
      <c r="V779" s="87"/>
      <c r="W779" s="87"/>
    </row>
    <row r="780" spans="1:23" ht="13.2" x14ac:dyDescent="0.25">
      <c r="A780" s="59">
        <v>228</v>
      </c>
      <c r="B780" s="60" t="s">
        <v>844</v>
      </c>
      <c r="C780" s="9"/>
      <c r="D780" s="9" t="s">
        <v>180</v>
      </c>
      <c r="E780" s="61" t="s">
        <v>4</v>
      </c>
      <c r="F780" s="64"/>
      <c r="G780" s="64"/>
      <c r="H780" s="34"/>
      <c r="I780" s="61"/>
      <c r="J780" s="61"/>
      <c r="K780" s="61"/>
      <c r="L780" s="132"/>
      <c r="M780" s="64"/>
      <c r="N780" s="64"/>
      <c r="O780" s="87"/>
      <c r="P780" s="87"/>
      <c r="Q780" s="87"/>
      <c r="R780" s="87"/>
      <c r="S780" s="87"/>
      <c r="T780" s="87"/>
      <c r="U780" s="87"/>
      <c r="V780" s="87"/>
      <c r="W780" s="87"/>
    </row>
    <row r="781" spans="1:23" ht="13.2" x14ac:dyDescent="0.25">
      <c r="A781" s="59">
        <v>229</v>
      </c>
      <c r="B781" s="60" t="s">
        <v>845</v>
      </c>
      <c r="C781" s="9"/>
      <c r="D781" s="9" t="s">
        <v>180</v>
      </c>
      <c r="E781" s="61" t="s">
        <v>4</v>
      </c>
      <c r="F781" s="61"/>
      <c r="G781" s="64"/>
      <c r="H781" s="34"/>
      <c r="I781" s="61"/>
      <c r="J781" s="61"/>
      <c r="K781" s="61"/>
      <c r="L781" s="34"/>
      <c r="M781" s="64"/>
      <c r="N781" s="64"/>
      <c r="O781" s="87"/>
      <c r="P781" s="87"/>
      <c r="Q781" s="87"/>
      <c r="R781" s="87"/>
      <c r="S781" s="87"/>
      <c r="T781" s="87"/>
      <c r="U781" s="87"/>
      <c r="V781" s="87"/>
      <c r="W781" s="87"/>
    </row>
    <row r="782" spans="1:23" ht="13.2" x14ac:dyDescent="0.25">
      <c r="A782" s="61">
        <v>230</v>
      </c>
      <c r="B782" s="60" t="s">
        <v>846</v>
      </c>
      <c r="C782" s="9"/>
      <c r="D782" s="9" t="s">
        <v>180</v>
      </c>
      <c r="E782" s="61" t="s">
        <v>4</v>
      </c>
      <c r="F782" s="64"/>
      <c r="G782" s="64"/>
      <c r="H782" s="64"/>
      <c r="I782" s="61"/>
      <c r="J782" s="61"/>
      <c r="K782" s="61"/>
      <c r="L782" s="61"/>
      <c r="M782" s="64"/>
      <c r="N782" s="64"/>
      <c r="O782" s="87"/>
      <c r="P782" s="87"/>
      <c r="Q782" s="87"/>
      <c r="R782" s="87"/>
      <c r="S782" s="87"/>
      <c r="T782" s="87"/>
      <c r="U782" s="87"/>
      <c r="V782" s="87"/>
      <c r="W782" s="87"/>
    </row>
    <row r="783" spans="1:23" ht="13.2" x14ac:dyDescent="0.25">
      <c r="A783" s="61">
        <v>231</v>
      </c>
      <c r="B783" s="60" t="s">
        <v>847</v>
      </c>
      <c r="C783" s="9"/>
      <c r="D783" s="9" t="s">
        <v>180</v>
      </c>
      <c r="E783" s="61" t="s">
        <v>4</v>
      </c>
      <c r="F783" s="64"/>
      <c r="G783" s="64"/>
      <c r="H783" s="64"/>
      <c r="I783" s="61"/>
      <c r="J783" s="61"/>
      <c r="K783" s="61"/>
      <c r="L783" s="61"/>
      <c r="M783" s="64"/>
      <c r="N783" s="64"/>
      <c r="O783" s="87"/>
      <c r="P783" s="87"/>
      <c r="Q783" s="87"/>
      <c r="R783" s="87"/>
      <c r="S783" s="87"/>
      <c r="T783" s="87"/>
      <c r="U783" s="87"/>
      <c r="V783" s="87"/>
      <c r="W783" s="87"/>
    </row>
    <row r="784" spans="1:23" ht="13.2" x14ac:dyDescent="0.25">
      <c r="A784" s="61">
        <v>232</v>
      </c>
      <c r="B784" s="60" t="s">
        <v>848</v>
      </c>
      <c r="C784" s="9"/>
      <c r="D784" s="9" t="s">
        <v>180</v>
      </c>
      <c r="E784" s="61" t="s">
        <v>4</v>
      </c>
      <c r="F784" s="64"/>
      <c r="G784" s="64"/>
      <c r="H784" s="64"/>
      <c r="I784" s="64"/>
      <c r="J784" s="64"/>
      <c r="K784" s="64"/>
      <c r="L784" s="64"/>
      <c r="M784" s="64"/>
      <c r="N784" s="64"/>
      <c r="O784" s="87"/>
      <c r="P784" s="87"/>
      <c r="Q784" s="87"/>
      <c r="R784" s="87"/>
      <c r="S784" s="87"/>
      <c r="T784" s="87"/>
      <c r="U784" s="87"/>
      <c r="V784" s="87"/>
      <c r="W784" s="87"/>
    </row>
    <row r="785" spans="1:23" ht="13.2" x14ac:dyDescent="0.25">
      <c r="A785" s="61">
        <v>233</v>
      </c>
      <c r="B785" s="60" t="s">
        <v>849</v>
      </c>
      <c r="C785" s="9"/>
      <c r="D785" s="9" t="s">
        <v>180</v>
      </c>
      <c r="E785" s="61" t="s">
        <v>4</v>
      </c>
      <c r="F785" s="64"/>
      <c r="G785" s="64"/>
      <c r="H785" s="64"/>
      <c r="I785" s="64"/>
      <c r="J785" s="64"/>
      <c r="K785" s="64"/>
      <c r="L785" s="64"/>
      <c r="M785" s="64"/>
      <c r="N785" s="64"/>
      <c r="O785" s="87"/>
      <c r="P785" s="87"/>
      <c r="Q785" s="87"/>
      <c r="R785" s="87"/>
      <c r="S785" s="87"/>
      <c r="T785" s="87"/>
      <c r="U785" s="87"/>
      <c r="V785" s="87"/>
      <c r="W785" s="87"/>
    </row>
    <row r="786" spans="1:23" ht="13.2" x14ac:dyDescent="0.25">
      <c r="A786" s="59">
        <v>234</v>
      </c>
      <c r="B786" s="60" t="s">
        <v>181</v>
      </c>
      <c r="C786" s="9"/>
      <c r="D786" s="9" t="s">
        <v>181</v>
      </c>
      <c r="E786" s="61" t="s">
        <v>4</v>
      </c>
      <c r="F786" s="65"/>
      <c r="G786" s="65"/>
      <c r="H786" s="65"/>
      <c r="I786" s="59"/>
      <c r="J786" s="59"/>
      <c r="K786" s="59"/>
      <c r="L786" s="65"/>
      <c r="M786" s="65"/>
      <c r="N786" s="65"/>
      <c r="O786" s="87"/>
      <c r="P786" s="87"/>
      <c r="Q786" s="87"/>
      <c r="R786" s="87"/>
      <c r="S786" s="87"/>
      <c r="T786" s="87"/>
      <c r="U786" s="87"/>
      <c r="V786" s="87"/>
      <c r="W786" s="87"/>
    </row>
    <row r="787" spans="1:23" ht="13.2" x14ac:dyDescent="0.25">
      <c r="A787" s="59">
        <v>235</v>
      </c>
      <c r="B787" s="60" t="s">
        <v>850</v>
      </c>
      <c r="C787" s="9"/>
      <c r="D787" s="9" t="s">
        <v>182</v>
      </c>
      <c r="E787" s="61" t="s">
        <v>4</v>
      </c>
      <c r="F787" s="59"/>
      <c r="G787" s="148"/>
      <c r="H787" s="148"/>
      <c r="I787" s="148"/>
      <c r="J787" s="148"/>
      <c r="K787" s="148"/>
      <c r="L787" s="148"/>
      <c r="M787" s="148"/>
      <c r="N787" s="148"/>
      <c r="O787" s="87"/>
      <c r="P787" s="87"/>
      <c r="Q787" s="87"/>
      <c r="R787" s="87"/>
      <c r="S787" s="87"/>
      <c r="T787" s="87"/>
      <c r="U787" s="87"/>
      <c r="V787" s="87"/>
      <c r="W787" s="87"/>
    </row>
    <row r="788" spans="1:23" ht="13.2" x14ac:dyDescent="0.25">
      <c r="A788" s="61">
        <v>236</v>
      </c>
      <c r="B788" s="60" t="s">
        <v>851</v>
      </c>
      <c r="C788" s="9"/>
      <c r="D788" s="9" t="s">
        <v>183</v>
      </c>
      <c r="E788" s="61" t="s">
        <v>4</v>
      </c>
      <c r="F788" s="151"/>
      <c r="G788" s="150"/>
      <c r="H788" s="150"/>
      <c r="I788" s="150"/>
      <c r="J788" s="150"/>
      <c r="K788" s="150"/>
      <c r="L788" s="150"/>
      <c r="M788" s="150"/>
      <c r="N788" s="150"/>
      <c r="O788" s="87"/>
      <c r="P788" s="87"/>
      <c r="Q788" s="87"/>
      <c r="R788" s="87"/>
      <c r="S788" s="87"/>
      <c r="T788" s="87"/>
      <c r="U788" s="87"/>
      <c r="V788" s="87"/>
      <c r="W788" s="87"/>
    </row>
    <row r="789" spans="1:23" ht="13.2" x14ac:dyDescent="0.25">
      <c r="A789" s="61">
        <v>237</v>
      </c>
      <c r="B789" s="60" t="s">
        <v>852</v>
      </c>
      <c r="C789" s="9"/>
      <c r="D789" s="9" t="s">
        <v>184</v>
      </c>
      <c r="E789" s="61" t="s">
        <v>4</v>
      </c>
      <c r="F789" s="151"/>
      <c r="G789" s="61"/>
      <c r="H789" s="61"/>
      <c r="I789" s="61"/>
      <c r="J789" s="61"/>
      <c r="K789" s="151"/>
      <c r="L789" s="151"/>
      <c r="M789" s="151"/>
      <c r="N789" s="151"/>
      <c r="O789" s="87"/>
      <c r="P789" s="87"/>
      <c r="Q789" s="87"/>
      <c r="R789" s="87"/>
      <c r="S789" s="87"/>
      <c r="T789" s="87"/>
      <c r="U789" s="87"/>
      <c r="V789" s="87"/>
      <c r="W789" s="87"/>
    </row>
    <row r="790" spans="1:23" ht="13.2" x14ac:dyDescent="0.25">
      <c r="A790" s="61">
        <v>238</v>
      </c>
      <c r="B790" s="60" t="s">
        <v>853</v>
      </c>
      <c r="C790" s="9"/>
      <c r="D790" s="9" t="s">
        <v>184</v>
      </c>
      <c r="E790" s="61" t="s">
        <v>4</v>
      </c>
      <c r="F790" s="151"/>
      <c r="G790" s="151"/>
      <c r="H790" s="61"/>
      <c r="I790" s="61"/>
      <c r="J790" s="61"/>
      <c r="K790" s="61"/>
      <c r="L790" s="151"/>
      <c r="M790" s="151"/>
      <c r="N790" s="151"/>
      <c r="O790" s="87"/>
      <c r="P790" s="87"/>
      <c r="Q790" s="87"/>
      <c r="R790" s="87"/>
      <c r="S790" s="87"/>
      <c r="T790" s="87"/>
      <c r="U790" s="87"/>
      <c r="V790" s="87"/>
      <c r="W790" s="87"/>
    </row>
    <row r="791" spans="1:23" ht="13.2" x14ac:dyDescent="0.25">
      <c r="A791" s="61">
        <v>239</v>
      </c>
      <c r="B791" s="60" t="s">
        <v>854</v>
      </c>
      <c r="C791" s="9"/>
      <c r="D791" s="9" t="s">
        <v>185</v>
      </c>
      <c r="E791" s="61" t="s">
        <v>4</v>
      </c>
      <c r="F791" s="151"/>
      <c r="G791" s="151"/>
      <c r="H791" s="151"/>
      <c r="I791" s="61"/>
      <c r="J791" s="61"/>
      <c r="K791" s="61"/>
      <c r="L791" s="61"/>
      <c r="M791" s="61"/>
      <c r="N791" s="151"/>
      <c r="O791" s="87"/>
      <c r="P791" s="87"/>
      <c r="Q791" s="87"/>
      <c r="R791" s="87"/>
      <c r="S791" s="87"/>
      <c r="T791" s="87"/>
      <c r="U791" s="87"/>
      <c r="V791" s="87"/>
      <c r="W791" s="87"/>
    </row>
    <row r="792" spans="1:23" ht="13.2" x14ac:dyDescent="0.25">
      <c r="A792" s="61">
        <v>240</v>
      </c>
      <c r="B792" s="60" t="s">
        <v>855</v>
      </c>
      <c r="C792" s="9"/>
      <c r="D792" s="9" t="s">
        <v>186</v>
      </c>
      <c r="E792" s="61" t="s">
        <v>4</v>
      </c>
      <c r="F792" s="61"/>
      <c r="G792" s="151"/>
      <c r="H792" s="151"/>
      <c r="I792" s="61"/>
      <c r="J792" s="61"/>
      <c r="K792" s="61"/>
      <c r="L792" s="151"/>
      <c r="M792" s="151"/>
      <c r="N792" s="151"/>
      <c r="O792" s="87"/>
      <c r="P792" s="87"/>
      <c r="Q792" s="87"/>
      <c r="R792" s="87"/>
      <c r="S792" s="87"/>
      <c r="T792" s="87"/>
      <c r="U792" s="87"/>
      <c r="V792" s="87"/>
      <c r="W792" s="87"/>
    </row>
    <row r="793" spans="1:23" ht="13.2" x14ac:dyDescent="0.25">
      <c r="A793" s="61">
        <v>241</v>
      </c>
      <c r="B793" s="60" t="s">
        <v>856</v>
      </c>
      <c r="C793" s="9"/>
      <c r="D793" s="9" t="s">
        <v>187</v>
      </c>
      <c r="E793" s="61" t="s">
        <v>4</v>
      </c>
      <c r="F793" s="61"/>
      <c r="G793" s="151"/>
      <c r="H793" s="151"/>
      <c r="I793" s="151"/>
      <c r="J793" s="151"/>
      <c r="K793" s="151"/>
      <c r="L793" s="151"/>
      <c r="M793" s="151"/>
      <c r="N793" s="151"/>
      <c r="O793" s="87"/>
      <c r="P793" s="87"/>
      <c r="Q793" s="87"/>
      <c r="R793" s="87"/>
      <c r="S793" s="87"/>
      <c r="T793" s="87"/>
      <c r="U793" s="87"/>
      <c r="V793" s="87"/>
      <c r="W793" s="87"/>
    </row>
    <row r="794" spans="1:23" ht="13.2" x14ac:dyDescent="0.25">
      <c r="A794" s="59">
        <v>242</v>
      </c>
      <c r="B794" s="60" t="s">
        <v>857</v>
      </c>
      <c r="C794" s="16"/>
      <c r="D794" s="16" t="s">
        <v>188</v>
      </c>
      <c r="E794" s="61" t="s">
        <v>4</v>
      </c>
      <c r="F794" s="152"/>
      <c r="G794" s="148"/>
      <c r="H794" s="67"/>
      <c r="I794" s="67"/>
      <c r="J794" s="67"/>
      <c r="K794" s="67"/>
      <c r="L794" s="67"/>
      <c r="M794" s="67"/>
      <c r="N794" s="67"/>
      <c r="O794" s="87"/>
      <c r="P794" s="87"/>
      <c r="Q794" s="87"/>
      <c r="R794" s="87"/>
      <c r="S794" s="87"/>
      <c r="T794" s="87"/>
      <c r="U794" s="87"/>
      <c r="V794" s="87"/>
      <c r="W794" s="87"/>
    </row>
    <row r="795" spans="1:23" ht="13.2" x14ac:dyDescent="0.25">
      <c r="A795" s="59">
        <v>243</v>
      </c>
      <c r="B795" s="60" t="s">
        <v>858</v>
      </c>
      <c r="C795" s="9"/>
      <c r="D795" s="9" t="s">
        <v>189</v>
      </c>
      <c r="E795" s="61" t="s">
        <v>4</v>
      </c>
      <c r="F795" s="148"/>
      <c r="G795" s="148"/>
      <c r="H795" s="148"/>
      <c r="I795" s="148"/>
      <c r="J795" s="148"/>
      <c r="K795" s="148"/>
      <c r="L795" s="148"/>
      <c r="M795" s="148"/>
      <c r="N795" s="148"/>
      <c r="O795" s="87"/>
      <c r="P795" s="87"/>
      <c r="Q795" s="87"/>
      <c r="R795" s="87"/>
      <c r="S795" s="87"/>
      <c r="T795" s="87"/>
      <c r="U795" s="87"/>
      <c r="V795" s="87"/>
      <c r="W795" s="87"/>
    </row>
    <row r="796" spans="1:23" ht="13.2" x14ac:dyDescent="0.25">
      <c r="A796" s="59">
        <v>244</v>
      </c>
      <c r="B796" s="60" t="s">
        <v>859</v>
      </c>
      <c r="C796" s="9"/>
      <c r="D796" s="9" t="s">
        <v>190</v>
      </c>
      <c r="E796" s="61" t="s">
        <v>4</v>
      </c>
      <c r="F796" s="59"/>
      <c r="G796" s="148"/>
      <c r="H796" s="148"/>
      <c r="I796" s="148"/>
      <c r="J796" s="148"/>
      <c r="K796" s="148"/>
      <c r="L796" s="148"/>
      <c r="M796" s="148"/>
      <c r="N796" s="148"/>
      <c r="O796" s="87"/>
      <c r="P796" s="87"/>
      <c r="Q796" s="87"/>
      <c r="R796" s="87"/>
      <c r="S796" s="87"/>
      <c r="T796" s="87"/>
      <c r="U796" s="87"/>
      <c r="V796" s="87"/>
      <c r="W796" s="87"/>
    </row>
    <row r="797" spans="1:23" ht="13.2" x14ac:dyDescent="0.25">
      <c r="A797" s="59">
        <v>245</v>
      </c>
      <c r="B797" s="60" t="s">
        <v>860</v>
      </c>
      <c r="C797" s="9"/>
      <c r="D797" s="9" t="s">
        <v>191</v>
      </c>
      <c r="E797" s="61" t="s">
        <v>4</v>
      </c>
      <c r="F797" s="148"/>
      <c r="G797" s="148"/>
      <c r="H797" s="148"/>
      <c r="I797" s="148"/>
      <c r="J797" s="148"/>
      <c r="K797" s="148"/>
      <c r="L797" s="148"/>
      <c r="M797" s="148"/>
      <c r="N797" s="148"/>
      <c r="O797" s="87"/>
      <c r="P797" s="87"/>
      <c r="Q797" s="87"/>
      <c r="R797" s="87"/>
      <c r="S797" s="87"/>
      <c r="T797" s="87"/>
      <c r="U797" s="87"/>
      <c r="V797" s="87"/>
      <c r="W797" s="87"/>
    </row>
    <row r="798" spans="1:23" ht="13.2" x14ac:dyDescent="0.25">
      <c r="A798" s="59">
        <v>246</v>
      </c>
      <c r="B798" s="60" t="s">
        <v>861</v>
      </c>
      <c r="C798" s="9"/>
      <c r="D798" s="9" t="s">
        <v>192</v>
      </c>
      <c r="E798" s="61" t="s">
        <v>4</v>
      </c>
      <c r="F798" s="149"/>
      <c r="G798" s="149"/>
      <c r="H798" s="148"/>
      <c r="I798" s="59"/>
      <c r="J798" s="59"/>
      <c r="K798" s="59"/>
      <c r="L798" s="148"/>
      <c r="M798" s="148"/>
      <c r="N798" s="149"/>
      <c r="O798" s="87"/>
      <c r="P798" s="87"/>
      <c r="Q798" s="87"/>
      <c r="R798" s="87"/>
      <c r="S798" s="87"/>
      <c r="T798" s="87"/>
      <c r="U798" s="87"/>
      <c r="V798" s="87"/>
      <c r="W798" s="87"/>
    </row>
    <row r="799" spans="1:23" ht="13.2" x14ac:dyDescent="0.25">
      <c r="A799" s="59">
        <v>247</v>
      </c>
      <c r="B799" s="60" t="s">
        <v>862</v>
      </c>
      <c r="C799" s="9"/>
      <c r="D799" s="9" t="s">
        <v>193</v>
      </c>
      <c r="E799" s="61" t="s">
        <v>4</v>
      </c>
      <c r="F799" s="148"/>
      <c r="G799" s="148"/>
      <c r="H799" s="148"/>
      <c r="I799" s="148"/>
      <c r="J799" s="148"/>
      <c r="K799" s="148"/>
      <c r="L799" s="148"/>
      <c r="M799" s="148"/>
      <c r="N799" s="148"/>
      <c r="O799" s="87"/>
      <c r="P799" s="87"/>
      <c r="Q799" s="87"/>
      <c r="R799" s="87"/>
      <c r="S799" s="87"/>
      <c r="T799" s="87"/>
      <c r="U799" s="87"/>
      <c r="V799" s="87"/>
      <c r="W799" s="87"/>
    </row>
    <row r="800" spans="1:23" ht="13.2" x14ac:dyDescent="0.25">
      <c r="A800" s="59">
        <v>248</v>
      </c>
      <c r="B800" s="60" t="s">
        <v>863</v>
      </c>
      <c r="C800" s="9"/>
      <c r="D800" s="9" t="s">
        <v>194</v>
      </c>
      <c r="E800" s="61" t="s">
        <v>4</v>
      </c>
      <c r="F800" s="148"/>
      <c r="G800" s="148"/>
      <c r="H800" s="148"/>
      <c r="I800" s="148"/>
      <c r="J800" s="148"/>
      <c r="K800" s="148"/>
      <c r="L800" s="148"/>
      <c r="M800" s="148"/>
      <c r="N800" s="148"/>
      <c r="O800" s="87"/>
      <c r="P800" s="87"/>
      <c r="Q800" s="87"/>
      <c r="R800" s="87"/>
      <c r="S800" s="87"/>
      <c r="T800" s="87"/>
      <c r="U800" s="87"/>
      <c r="V800" s="87"/>
      <c r="W800" s="87"/>
    </row>
    <row r="801" spans="1:23" ht="13.2" x14ac:dyDescent="0.25">
      <c r="A801" s="45"/>
      <c r="B801" s="46"/>
      <c r="C801" s="43"/>
      <c r="D801" s="43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</row>
    <row r="802" spans="1:23" ht="13.2" x14ac:dyDescent="0.25">
      <c r="A802" s="45"/>
      <c r="B802" s="46"/>
      <c r="C802" s="43"/>
      <c r="D802" s="43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</row>
    <row r="803" spans="1:23" ht="13.2" x14ac:dyDescent="0.25">
      <c r="A803" s="45"/>
      <c r="B803" s="46"/>
      <c r="C803" s="43"/>
      <c r="D803" s="43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</row>
    <row r="804" spans="1:23" ht="13.2" x14ac:dyDescent="0.25">
      <c r="A804" s="45"/>
      <c r="B804" s="46"/>
      <c r="C804" s="43"/>
      <c r="D804" s="43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</row>
    <row r="805" spans="1:23" ht="13.2" x14ac:dyDescent="0.25">
      <c r="A805" s="45"/>
      <c r="B805" s="46"/>
      <c r="C805" s="43"/>
      <c r="D805" s="43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</row>
    <row r="806" spans="1:23" ht="13.2" x14ac:dyDescent="0.25">
      <c r="A806" s="45"/>
      <c r="B806" s="46"/>
      <c r="C806" s="43"/>
      <c r="D806" s="43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</row>
    <row r="807" spans="1:23" ht="13.2" x14ac:dyDescent="0.25">
      <c r="A807" s="45"/>
      <c r="B807" s="46"/>
      <c r="C807" s="43"/>
      <c r="D807" s="43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</row>
    <row r="808" spans="1:23" ht="13.2" x14ac:dyDescent="0.25">
      <c r="A808" s="45"/>
      <c r="B808" s="46"/>
      <c r="C808" s="43"/>
      <c r="D808" s="43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</row>
    <row r="809" spans="1:23" ht="13.2" x14ac:dyDescent="0.25">
      <c r="A809" s="45"/>
      <c r="B809" s="46"/>
      <c r="C809" s="43"/>
      <c r="D809" s="43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</row>
    <row r="810" spans="1:23" ht="13.2" x14ac:dyDescent="0.25">
      <c r="A810" s="45"/>
      <c r="B810" s="46"/>
      <c r="C810" s="43"/>
      <c r="D810" s="43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</row>
    <row r="811" spans="1:23" ht="13.2" x14ac:dyDescent="0.25">
      <c r="A811" s="45"/>
      <c r="B811" s="46"/>
      <c r="C811" s="43"/>
      <c r="D811" s="43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</row>
    <row r="812" spans="1:23" ht="13.2" x14ac:dyDescent="0.25">
      <c r="A812" s="45"/>
      <c r="B812" s="46"/>
      <c r="C812" s="43"/>
      <c r="D812" s="43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</row>
    <row r="813" spans="1:23" ht="13.2" x14ac:dyDescent="0.25">
      <c r="A813" s="45"/>
      <c r="B813" s="46"/>
      <c r="C813" s="43"/>
      <c r="D813" s="43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</row>
    <row r="814" spans="1:23" ht="13.2" x14ac:dyDescent="0.25">
      <c r="A814" s="45"/>
      <c r="B814" s="46"/>
      <c r="C814" s="43"/>
      <c r="D814" s="43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</row>
    <row r="815" spans="1:23" ht="13.2" x14ac:dyDescent="0.25">
      <c r="A815" s="45"/>
      <c r="B815" s="46"/>
      <c r="C815" s="43"/>
      <c r="D815" s="43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</row>
    <row r="816" spans="1:23" ht="13.2" x14ac:dyDescent="0.25">
      <c r="A816" s="45"/>
      <c r="B816" s="46"/>
      <c r="C816" s="43"/>
      <c r="D816" s="43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</row>
    <row r="817" spans="1:23" ht="13.2" x14ac:dyDescent="0.25">
      <c r="A817" s="45"/>
      <c r="B817" s="46"/>
      <c r="C817" s="43"/>
      <c r="D817" s="43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</row>
    <row r="818" spans="1:23" ht="13.2" x14ac:dyDescent="0.25">
      <c r="A818" s="45"/>
      <c r="B818" s="46"/>
      <c r="C818" s="43"/>
      <c r="D818" s="43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</row>
    <row r="819" spans="1:23" ht="13.2" x14ac:dyDescent="0.25">
      <c r="A819" s="45"/>
      <c r="B819" s="46"/>
      <c r="C819" s="43"/>
      <c r="D819" s="43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</row>
    <row r="820" spans="1:23" ht="13.2" x14ac:dyDescent="0.25">
      <c r="A820" s="45"/>
      <c r="B820" s="46"/>
      <c r="C820" s="43"/>
      <c r="D820" s="43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</row>
    <row r="821" spans="1:23" ht="13.2" x14ac:dyDescent="0.25">
      <c r="A821" s="45"/>
      <c r="B821" s="46"/>
      <c r="C821" s="43"/>
      <c r="D821" s="43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</row>
    <row r="822" spans="1:23" ht="13.2" x14ac:dyDescent="0.25">
      <c r="A822" s="45"/>
      <c r="B822" s="46"/>
      <c r="C822" s="43"/>
      <c r="D822" s="43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</row>
    <row r="823" spans="1:23" ht="13.2" x14ac:dyDescent="0.25">
      <c r="A823" s="45"/>
      <c r="B823" s="46"/>
      <c r="C823" s="43"/>
      <c r="D823" s="43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</row>
    <row r="824" spans="1:23" ht="13.2" x14ac:dyDescent="0.25">
      <c r="A824" s="45"/>
      <c r="B824" s="46"/>
      <c r="C824" s="43"/>
      <c r="D824" s="43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</row>
    <row r="825" spans="1:23" ht="13.2" x14ac:dyDescent="0.25">
      <c r="A825" s="45"/>
      <c r="B825" s="46"/>
      <c r="C825" s="43"/>
      <c r="D825" s="43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</row>
    <row r="826" spans="1:23" ht="13.2" x14ac:dyDescent="0.25">
      <c r="A826" s="45"/>
      <c r="B826" s="46"/>
      <c r="C826" s="43"/>
      <c r="D826" s="43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</row>
    <row r="827" spans="1:23" ht="13.2" x14ac:dyDescent="0.25">
      <c r="A827" s="45"/>
      <c r="B827" s="46"/>
      <c r="C827" s="43"/>
      <c r="D827" s="43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</row>
    <row r="828" spans="1:23" ht="13.2" x14ac:dyDescent="0.25">
      <c r="A828" s="45"/>
      <c r="B828" s="46"/>
      <c r="C828" s="43"/>
      <c r="D828" s="43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</row>
    <row r="829" spans="1:23" ht="13.2" x14ac:dyDescent="0.25">
      <c r="A829" s="45"/>
      <c r="B829" s="46"/>
      <c r="C829" s="43"/>
      <c r="D829" s="43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</row>
    <row r="830" spans="1:23" ht="13.2" x14ac:dyDescent="0.25">
      <c r="A830" s="45"/>
      <c r="B830" s="46"/>
      <c r="C830" s="43"/>
      <c r="D830" s="43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</row>
    <row r="831" spans="1:23" ht="13.2" x14ac:dyDescent="0.25">
      <c r="A831" s="45"/>
      <c r="B831" s="46"/>
      <c r="C831" s="43"/>
      <c r="D831" s="43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</row>
    <row r="832" spans="1:23" ht="13.2" x14ac:dyDescent="0.25">
      <c r="A832" s="45"/>
      <c r="B832" s="46"/>
      <c r="C832" s="43"/>
      <c r="D832" s="43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</row>
    <row r="833" spans="1:23" ht="13.2" x14ac:dyDescent="0.25">
      <c r="A833" s="45"/>
      <c r="B833" s="46"/>
      <c r="C833" s="43"/>
      <c r="D833" s="43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</row>
    <row r="834" spans="1:23" ht="13.2" x14ac:dyDescent="0.25">
      <c r="A834" s="45"/>
      <c r="B834" s="46"/>
      <c r="C834" s="43"/>
      <c r="D834" s="43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</row>
    <row r="835" spans="1:23" ht="13.2" x14ac:dyDescent="0.25">
      <c r="A835" s="45"/>
      <c r="B835" s="46"/>
      <c r="C835" s="43"/>
      <c r="D835" s="43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</row>
    <row r="836" spans="1:23" ht="13.2" x14ac:dyDescent="0.25">
      <c r="A836" s="45"/>
      <c r="B836" s="46"/>
      <c r="C836" s="43"/>
      <c r="D836" s="43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</row>
    <row r="837" spans="1:23" ht="13.2" x14ac:dyDescent="0.25">
      <c r="A837" s="45"/>
      <c r="B837" s="46"/>
      <c r="C837" s="43"/>
      <c r="D837" s="43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</row>
    <row r="838" spans="1:23" ht="13.2" x14ac:dyDescent="0.25">
      <c r="A838" s="45"/>
      <c r="B838" s="46"/>
      <c r="C838" s="43"/>
      <c r="D838" s="43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</row>
    <row r="839" spans="1:23" ht="13.2" x14ac:dyDescent="0.25">
      <c r="A839" s="45"/>
      <c r="B839" s="46"/>
      <c r="C839" s="43"/>
      <c r="D839" s="43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</row>
    <row r="840" spans="1:23" ht="13.2" x14ac:dyDescent="0.25">
      <c r="A840" s="45"/>
      <c r="B840" s="46"/>
      <c r="C840" s="43"/>
      <c r="D840" s="43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</row>
    <row r="841" spans="1:23" ht="13.2" x14ac:dyDescent="0.25">
      <c r="A841" s="45"/>
      <c r="B841" s="46"/>
      <c r="C841" s="43"/>
      <c r="D841" s="43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</row>
    <row r="842" spans="1:23" ht="13.2" x14ac:dyDescent="0.25">
      <c r="A842" s="45"/>
      <c r="B842" s="46"/>
      <c r="C842" s="43"/>
      <c r="D842" s="43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</row>
    <row r="843" spans="1:23" ht="13.2" x14ac:dyDescent="0.25">
      <c r="A843" s="45"/>
      <c r="B843" s="46"/>
      <c r="C843" s="43"/>
      <c r="D843" s="43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</row>
    <row r="844" spans="1:23" ht="13.2" x14ac:dyDescent="0.25">
      <c r="A844" s="45"/>
      <c r="B844" s="46"/>
      <c r="C844" s="43"/>
      <c r="D844" s="43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</row>
    <row r="845" spans="1:23" ht="13.2" x14ac:dyDescent="0.25">
      <c r="A845" s="45"/>
      <c r="B845" s="46"/>
      <c r="C845" s="43"/>
      <c r="D845" s="43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</row>
    <row r="846" spans="1:23" ht="13.2" x14ac:dyDescent="0.25">
      <c r="A846" s="45"/>
      <c r="B846" s="46"/>
      <c r="C846" s="43"/>
      <c r="D846" s="43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</row>
    <row r="847" spans="1:23" ht="13.2" x14ac:dyDescent="0.25">
      <c r="A847" s="45"/>
      <c r="B847" s="46"/>
      <c r="C847" s="43"/>
      <c r="D847" s="43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</row>
    <row r="848" spans="1:23" ht="13.2" x14ac:dyDescent="0.25">
      <c r="A848" s="45"/>
      <c r="B848" s="46"/>
      <c r="C848" s="43"/>
      <c r="D848" s="43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</row>
    <row r="849" spans="1:23" ht="13.2" x14ac:dyDescent="0.25">
      <c r="A849" s="45"/>
      <c r="B849" s="46"/>
      <c r="C849" s="43"/>
      <c r="D849" s="43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</row>
    <row r="850" spans="1:23" ht="13.2" x14ac:dyDescent="0.25">
      <c r="A850" s="45"/>
      <c r="B850" s="46"/>
      <c r="C850" s="43"/>
      <c r="D850" s="43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</row>
    <row r="851" spans="1:23" ht="13.2" x14ac:dyDescent="0.25">
      <c r="A851" s="45"/>
      <c r="B851" s="46"/>
      <c r="C851" s="43"/>
      <c r="D851" s="43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</row>
    <row r="852" spans="1:23" ht="13.2" x14ac:dyDescent="0.25">
      <c r="A852" s="45"/>
      <c r="B852" s="46"/>
      <c r="C852" s="43"/>
      <c r="D852" s="43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</row>
    <row r="853" spans="1:23" ht="13.2" x14ac:dyDescent="0.25">
      <c r="A853" s="45"/>
      <c r="B853" s="46"/>
      <c r="C853" s="43"/>
      <c r="D853" s="43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</row>
    <row r="854" spans="1:23" ht="13.2" x14ac:dyDescent="0.25">
      <c r="A854" s="45"/>
      <c r="B854" s="46"/>
      <c r="C854" s="43"/>
      <c r="D854" s="43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</row>
    <row r="855" spans="1:23" ht="13.2" x14ac:dyDescent="0.25">
      <c r="A855" s="45"/>
      <c r="B855" s="46"/>
      <c r="C855" s="43"/>
      <c r="D855" s="43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</row>
    <row r="856" spans="1:23" ht="13.2" x14ac:dyDescent="0.25">
      <c r="A856" s="45"/>
      <c r="B856" s="46"/>
      <c r="C856" s="43"/>
      <c r="D856" s="43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</row>
    <row r="857" spans="1:23" ht="13.2" x14ac:dyDescent="0.25">
      <c r="A857" s="45"/>
      <c r="B857" s="46"/>
      <c r="C857" s="43"/>
      <c r="D857" s="43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</row>
    <row r="858" spans="1:23" ht="13.2" x14ac:dyDescent="0.25">
      <c r="A858" s="45"/>
      <c r="B858" s="46"/>
      <c r="C858" s="43"/>
      <c r="D858" s="43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</row>
    <row r="859" spans="1:23" ht="13.2" x14ac:dyDescent="0.25">
      <c r="A859" s="45"/>
      <c r="B859" s="46"/>
      <c r="C859" s="43"/>
      <c r="D859" s="43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</row>
    <row r="860" spans="1:23" ht="13.2" x14ac:dyDescent="0.25">
      <c r="A860" s="45"/>
      <c r="B860" s="46"/>
      <c r="C860" s="43"/>
      <c r="D860" s="43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</row>
    <row r="861" spans="1:23" ht="13.2" x14ac:dyDescent="0.25">
      <c r="A861" s="45"/>
      <c r="B861" s="46"/>
      <c r="C861" s="43"/>
      <c r="D861" s="43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</row>
    <row r="862" spans="1:23" ht="13.2" x14ac:dyDescent="0.25">
      <c r="A862" s="45"/>
      <c r="B862" s="46"/>
      <c r="C862" s="43"/>
      <c r="D862" s="43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</row>
    <row r="863" spans="1:23" ht="13.2" x14ac:dyDescent="0.25">
      <c r="A863" s="45"/>
      <c r="B863" s="46"/>
      <c r="C863" s="43"/>
      <c r="D863" s="43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</row>
    <row r="864" spans="1:23" ht="13.2" x14ac:dyDescent="0.25">
      <c r="A864" s="45"/>
      <c r="B864" s="46"/>
      <c r="C864" s="43"/>
      <c r="D864" s="43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</row>
    <row r="865" spans="1:23" ht="13.2" x14ac:dyDescent="0.25">
      <c r="A865" s="45"/>
      <c r="B865" s="46"/>
      <c r="C865" s="43"/>
      <c r="D865" s="43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</row>
    <row r="866" spans="1:23" ht="13.2" x14ac:dyDescent="0.25">
      <c r="A866" s="45"/>
      <c r="B866" s="46"/>
      <c r="C866" s="43"/>
      <c r="D866" s="43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</row>
    <row r="867" spans="1:23" ht="13.2" x14ac:dyDescent="0.25">
      <c r="A867" s="45"/>
      <c r="B867" s="46"/>
      <c r="C867" s="43"/>
      <c r="D867" s="43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</row>
    <row r="868" spans="1:23" ht="13.2" x14ac:dyDescent="0.25">
      <c r="A868" s="45"/>
      <c r="B868" s="46"/>
      <c r="C868" s="43"/>
      <c r="D868" s="43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</row>
    <row r="869" spans="1:23" ht="13.2" x14ac:dyDescent="0.25">
      <c r="A869" s="45"/>
      <c r="B869" s="46"/>
      <c r="C869" s="43"/>
      <c r="D869" s="43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</row>
    <row r="870" spans="1:23" ht="13.2" x14ac:dyDescent="0.25">
      <c r="A870" s="45"/>
      <c r="B870" s="46"/>
      <c r="C870" s="43"/>
      <c r="D870" s="43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</row>
    <row r="871" spans="1:23" ht="13.2" x14ac:dyDescent="0.25">
      <c r="A871" s="45"/>
      <c r="B871" s="46"/>
      <c r="C871" s="43"/>
      <c r="D871" s="43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</row>
    <row r="872" spans="1:23" ht="13.2" x14ac:dyDescent="0.25">
      <c r="A872" s="45"/>
      <c r="B872" s="46"/>
      <c r="C872" s="43"/>
      <c r="D872" s="43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</row>
    <row r="873" spans="1:23" ht="13.2" x14ac:dyDescent="0.25">
      <c r="A873" s="45"/>
      <c r="B873" s="46"/>
      <c r="C873" s="43"/>
      <c r="D873" s="43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</row>
    <row r="874" spans="1:23" ht="13.2" x14ac:dyDescent="0.25">
      <c r="A874" s="45"/>
      <c r="B874" s="46"/>
      <c r="C874" s="43"/>
      <c r="D874" s="43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</row>
    <row r="875" spans="1:23" ht="13.2" x14ac:dyDescent="0.25">
      <c r="A875" s="45"/>
      <c r="B875" s="46"/>
      <c r="C875" s="43"/>
      <c r="D875" s="43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</row>
    <row r="876" spans="1:23" ht="13.2" x14ac:dyDescent="0.25">
      <c r="A876" s="45"/>
      <c r="B876" s="46"/>
      <c r="C876" s="43"/>
      <c r="D876" s="43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</row>
    <row r="877" spans="1:23" ht="13.2" x14ac:dyDescent="0.25">
      <c r="A877" s="45"/>
      <c r="B877" s="46"/>
      <c r="C877" s="43"/>
      <c r="D877" s="43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</row>
    <row r="878" spans="1:23" ht="13.2" x14ac:dyDescent="0.25">
      <c r="A878" s="45"/>
      <c r="B878" s="46"/>
      <c r="C878" s="43"/>
      <c r="D878" s="43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</row>
    <row r="879" spans="1:23" ht="13.2" x14ac:dyDescent="0.25">
      <c r="A879" s="45"/>
      <c r="B879" s="46"/>
      <c r="C879" s="43"/>
      <c r="D879" s="43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</row>
    <row r="880" spans="1:23" ht="13.2" x14ac:dyDescent="0.25">
      <c r="A880" s="45"/>
      <c r="B880" s="46"/>
      <c r="C880" s="43"/>
      <c r="D880" s="43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</row>
    <row r="881" spans="1:23" ht="13.2" x14ac:dyDescent="0.25">
      <c r="A881" s="45"/>
      <c r="B881" s="46"/>
      <c r="C881" s="43"/>
      <c r="D881" s="43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</row>
    <row r="882" spans="1:23" ht="13.2" x14ac:dyDescent="0.25">
      <c r="A882" s="45"/>
      <c r="B882" s="46"/>
      <c r="C882" s="43"/>
      <c r="D882" s="43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</row>
    <row r="883" spans="1:23" ht="13.2" x14ac:dyDescent="0.25">
      <c r="A883" s="45"/>
      <c r="B883" s="46"/>
      <c r="C883" s="43"/>
      <c r="D883" s="43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</row>
    <row r="884" spans="1:23" ht="13.2" x14ac:dyDescent="0.25">
      <c r="A884" s="45"/>
      <c r="B884" s="46"/>
      <c r="C884" s="43"/>
      <c r="D884" s="43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</row>
    <row r="885" spans="1:23" ht="13.2" x14ac:dyDescent="0.25">
      <c r="A885" s="45"/>
      <c r="B885" s="46"/>
      <c r="C885" s="43"/>
      <c r="D885" s="43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</row>
    <row r="886" spans="1:23" ht="13.2" x14ac:dyDescent="0.25">
      <c r="A886" s="45"/>
      <c r="B886" s="46"/>
      <c r="C886" s="43"/>
      <c r="D886" s="43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</row>
    <row r="887" spans="1:23" ht="13.2" x14ac:dyDescent="0.25">
      <c r="A887" s="45"/>
      <c r="B887" s="46"/>
      <c r="C887" s="43"/>
      <c r="D887" s="43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</row>
    <row r="888" spans="1:23" ht="13.2" x14ac:dyDescent="0.25">
      <c r="A888" s="45"/>
      <c r="B888" s="46"/>
      <c r="C888" s="43"/>
      <c r="D888" s="43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</row>
    <row r="889" spans="1:23" ht="13.2" x14ac:dyDescent="0.25">
      <c r="A889" s="45"/>
      <c r="B889" s="46"/>
      <c r="C889" s="43"/>
      <c r="D889" s="43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</row>
    <row r="890" spans="1:23" ht="13.2" x14ac:dyDescent="0.25">
      <c r="A890" s="45"/>
      <c r="B890" s="46"/>
      <c r="C890" s="43"/>
      <c r="D890" s="43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</row>
    <row r="891" spans="1:23" ht="13.2" x14ac:dyDescent="0.25">
      <c r="A891" s="45"/>
      <c r="B891" s="46"/>
      <c r="C891" s="43"/>
      <c r="D891" s="43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</row>
    <row r="892" spans="1:23" ht="13.2" x14ac:dyDescent="0.25">
      <c r="A892" s="45"/>
      <c r="B892" s="46"/>
      <c r="C892" s="43"/>
      <c r="D892" s="43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</row>
    <row r="893" spans="1:23" ht="13.2" x14ac:dyDescent="0.25">
      <c r="A893" s="45"/>
      <c r="B893" s="46"/>
      <c r="C893" s="43"/>
      <c r="D893" s="43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</row>
    <row r="894" spans="1:23" ht="13.2" x14ac:dyDescent="0.25">
      <c r="A894" s="45"/>
      <c r="B894" s="46"/>
      <c r="C894" s="43"/>
      <c r="D894" s="43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</row>
    <row r="895" spans="1:23" ht="13.2" x14ac:dyDescent="0.25">
      <c r="A895" s="45"/>
      <c r="B895" s="46"/>
      <c r="C895" s="43"/>
      <c r="D895" s="43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</row>
    <row r="896" spans="1:23" ht="13.2" x14ac:dyDescent="0.25">
      <c r="A896" s="45"/>
      <c r="B896" s="46"/>
      <c r="C896" s="43"/>
      <c r="D896" s="43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</row>
    <row r="897" spans="1:23" ht="13.2" x14ac:dyDescent="0.25">
      <c r="A897" s="45"/>
      <c r="B897" s="46"/>
      <c r="C897" s="43"/>
      <c r="D897" s="43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</row>
    <row r="898" spans="1:23" ht="13.2" x14ac:dyDescent="0.25">
      <c r="A898" s="45"/>
      <c r="B898" s="46"/>
      <c r="C898" s="43"/>
      <c r="D898" s="43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</row>
    <row r="899" spans="1:23" ht="13.2" x14ac:dyDescent="0.25">
      <c r="A899" s="45"/>
      <c r="B899" s="46"/>
      <c r="C899" s="43"/>
      <c r="D899" s="43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</row>
    <row r="900" spans="1:23" ht="13.2" x14ac:dyDescent="0.25">
      <c r="A900" s="45"/>
      <c r="B900" s="46"/>
      <c r="C900" s="43"/>
      <c r="D900" s="43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</row>
    <row r="901" spans="1:23" ht="13.2" x14ac:dyDescent="0.25">
      <c r="A901" s="45"/>
      <c r="B901" s="46"/>
      <c r="C901" s="43"/>
      <c r="D901" s="43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</row>
    <row r="902" spans="1:23" ht="13.2" x14ac:dyDescent="0.25">
      <c r="A902" s="45"/>
      <c r="B902" s="46"/>
      <c r="C902" s="43"/>
      <c r="D902" s="43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</row>
    <row r="903" spans="1:23" ht="13.2" x14ac:dyDescent="0.25">
      <c r="A903" s="45"/>
      <c r="B903" s="46"/>
      <c r="C903" s="43"/>
      <c r="D903" s="43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</row>
    <row r="904" spans="1:23" ht="13.2" x14ac:dyDescent="0.25">
      <c r="A904" s="45"/>
      <c r="B904" s="46"/>
      <c r="C904" s="43"/>
      <c r="D904" s="43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</row>
    <row r="905" spans="1:23" ht="13.2" x14ac:dyDescent="0.25">
      <c r="A905" s="45"/>
      <c r="B905" s="46"/>
      <c r="C905" s="43"/>
      <c r="D905" s="43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</row>
    <row r="906" spans="1:23" ht="13.2" x14ac:dyDescent="0.25">
      <c r="A906" s="45"/>
      <c r="B906" s="46"/>
      <c r="C906" s="43"/>
      <c r="D906" s="43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</row>
    <row r="907" spans="1:23" ht="13.2" x14ac:dyDescent="0.25">
      <c r="A907" s="45"/>
      <c r="B907" s="46"/>
      <c r="C907" s="43"/>
      <c r="D907" s="43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</row>
    <row r="908" spans="1:23" ht="13.2" x14ac:dyDescent="0.25">
      <c r="A908" s="45"/>
      <c r="B908" s="46"/>
      <c r="C908" s="43"/>
      <c r="D908" s="43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</row>
    <row r="909" spans="1:23" ht="13.2" x14ac:dyDescent="0.25">
      <c r="A909" s="45"/>
      <c r="B909" s="46"/>
      <c r="C909" s="43"/>
      <c r="D909" s="43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</row>
    <row r="910" spans="1:23" ht="13.2" x14ac:dyDescent="0.25">
      <c r="A910" s="45"/>
      <c r="B910" s="46"/>
      <c r="C910" s="43"/>
      <c r="D910" s="43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</row>
    <row r="911" spans="1:23" ht="13.2" x14ac:dyDescent="0.25">
      <c r="A911" s="45"/>
      <c r="B911" s="46"/>
      <c r="C911" s="43"/>
      <c r="D911" s="43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</row>
    <row r="912" spans="1:23" ht="13.2" x14ac:dyDescent="0.25">
      <c r="A912" s="45"/>
      <c r="B912" s="46"/>
      <c r="C912" s="43"/>
      <c r="D912" s="43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</row>
    <row r="913" spans="1:23" ht="13.2" x14ac:dyDescent="0.25">
      <c r="A913" s="45"/>
      <c r="B913" s="46"/>
      <c r="C913" s="43"/>
      <c r="D913" s="43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</row>
    <row r="914" spans="1:23" ht="13.2" x14ac:dyDescent="0.25">
      <c r="A914" s="45"/>
      <c r="B914" s="46"/>
      <c r="C914" s="43"/>
      <c r="D914" s="43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</row>
    <row r="915" spans="1:23" ht="13.2" x14ac:dyDescent="0.25">
      <c r="A915" s="45"/>
      <c r="B915" s="46"/>
      <c r="C915" s="43"/>
      <c r="D915" s="43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</row>
    <row r="916" spans="1:23" ht="13.2" x14ac:dyDescent="0.25">
      <c r="A916" s="45"/>
      <c r="B916" s="46"/>
      <c r="C916" s="43"/>
      <c r="D916" s="43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</row>
    <row r="917" spans="1:23" ht="13.2" x14ac:dyDescent="0.25">
      <c r="A917" s="45"/>
      <c r="B917" s="46"/>
      <c r="C917" s="43"/>
      <c r="D917" s="43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</row>
    <row r="918" spans="1:23" ht="13.2" x14ac:dyDescent="0.25">
      <c r="A918" s="45"/>
      <c r="B918" s="46"/>
      <c r="C918" s="43"/>
      <c r="D918" s="43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</row>
    <row r="919" spans="1:23" ht="13.2" x14ac:dyDescent="0.25">
      <c r="A919" s="45"/>
      <c r="B919" s="46"/>
      <c r="C919" s="43"/>
      <c r="D919" s="43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</row>
    <row r="920" spans="1:23" ht="13.2" x14ac:dyDescent="0.25">
      <c r="A920" s="45"/>
      <c r="B920" s="46"/>
      <c r="C920" s="43"/>
      <c r="D920" s="43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</row>
    <row r="921" spans="1:23" ht="13.2" x14ac:dyDescent="0.25">
      <c r="A921" s="45"/>
      <c r="B921" s="46"/>
      <c r="C921" s="43"/>
      <c r="D921" s="43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</row>
    <row r="922" spans="1:23" ht="13.2" x14ac:dyDescent="0.25">
      <c r="A922" s="45"/>
      <c r="B922" s="46"/>
      <c r="C922" s="43"/>
      <c r="D922" s="43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</row>
    <row r="923" spans="1:23" ht="13.2" x14ac:dyDescent="0.25">
      <c r="A923" s="45"/>
      <c r="B923" s="46"/>
      <c r="C923" s="43"/>
      <c r="D923" s="43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</row>
    <row r="924" spans="1:23" ht="13.2" x14ac:dyDescent="0.25">
      <c r="A924" s="45"/>
      <c r="B924" s="46"/>
      <c r="C924" s="43"/>
      <c r="D924" s="43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</row>
    <row r="925" spans="1:23" ht="13.2" x14ac:dyDescent="0.25">
      <c r="A925" s="45"/>
      <c r="B925" s="46"/>
      <c r="C925" s="43"/>
      <c r="D925" s="43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</row>
    <row r="926" spans="1:23" ht="13.2" x14ac:dyDescent="0.25">
      <c r="A926" s="45"/>
      <c r="B926" s="46"/>
      <c r="C926" s="43"/>
      <c r="D926" s="43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</row>
    <row r="927" spans="1:23" ht="13.2" x14ac:dyDescent="0.25">
      <c r="A927" s="45"/>
      <c r="B927" s="46"/>
      <c r="C927" s="43"/>
      <c r="D927" s="43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</row>
    <row r="928" spans="1:23" ht="13.2" x14ac:dyDescent="0.25">
      <c r="A928" s="45"/>
      <c r="B928" s="46"/>
      <c r="C928" s="43"/>
      <c r="D928" s="43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</row>
    <row r="929" spans="1:23" ht="13.2" x14ac:dyDescent="0.25">
      <c r="A929" s="45"/>
      <c r="B929" s="46"/>
      <c r="C929" s="43"/>
      <c r="D929" s="43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</row>
    <row r="930" spans="1:23" ht="13.2" x14ac:dyDescent="0.25">
      <c r="A930" s="45"/>
      <c r="B930" s="46"/>
      <c r="C930" s="43"/>
      <c r="D930" s="43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</row>
    <row r="931" spans="1:23" ht="13.2" x14ac:dyDescent="0.25">
      <c r="A931" s="45"/>
      <c r="B931" s="46"/>
      <c r="C931" s="43"/>
      <c r="D931" s="43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</row>
    <row r="932" spans="1:23" ht="13.2" x14ac:dyDescent="0.25">
      <c r="A932" s="45"/>
      <c r="B932" s="46"/>
      <c r="C932" s="43"/>
      <c r="D932" s="43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</row>
    <row r="933" spans="1:23" ht="13.2" x14ac:dyDescent="0.25">
      <c r="A933" s="45"/>
      <c r="B933" s="46"/>
      <c r="C933" s="43"/>
      <c r="D933" s="43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</row>
    <row r="934" spans="1:23" ht="13.2" x14ac:dyDescent="0.25">
      <c r="A934" s="45"/>
      <c r="B934" s="46"/>
      <c r="C934" s="43"/>
      <c r="D934" s="43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</row>
    <row r="935" spans="1:23" ht="13.2" x14ac:dyDescent="0.25">
      <c r="A935" s="45"/>
      <c r="B935" s="46"/>
      <c r="C935" s="43"/>
      <c r="D935" s="43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</row>
    <row r="936" spans="1:23" ht="13.2" x14ac:dyDescent="0.25">
      <c r="A936" s="45"/>
      <c r="B936" s="46"/>
      <c r="C936" s="43"/>
      <c r="D936" s="43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</row>
    <row r="937" spans="1:23" ht="13.2" x14ac:dyDescent="0.25">
      <c r="A937" s="45"/>
      <c r="B937" s="46"/>
      <c r="C937" s="43"/>
      <c r="D937" s="43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</row>
    <row r="938" spans="1:23" ht="13.2" x14ac:dyDescent="0.25">
      <c r="A938" s="45"/>
      <c r="B938" s="46"/>
      <c r="C938" s="43"/>
      <c r="D938" s="43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</row>
    <row r="939" spans="1:23" ht="13.2" x14ac:dyDescent="0.25">
      <c r="A939" s="45"/>
      <c r="B939" s="46"/>
      <c r="C939" s="43"/>
      <c r="D939" s="43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</row>
    <row r="940" spans="1:23" ht="13.2" x14ac:dyDescent="0.25">
      <c r="A940" s="45"/>
      <c r="B940" s="46"/>
      <c r="C940" s="43"/>
      <c r="D940" s="43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</row>
    <row r="941" spans="1:23" ht="13.2" x14ac:dyDescent="0.25">
      <c r="A941" s="45"/>
      <c r="B941" s="46"/>
      <c r="C941" s="43"/>
      <c r="D941" s="43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</row>
    <row r="942" spans="1:23" ht="13.2" x14ac:dyDescent="0.25">
      <c r="A942" s="45"/>
      <c r="B942" s="46"/>
      <c r="C942" s="43"/>
      <c r="D942" s="43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</row>
    <row r="943" spans="1:23" ht="13.2" x14ac:dyDescent="0.25">
      <c r="A943" s="45"/>
      <c r="B943" s="46"/>
      <c r="C943" s="43"/>
      <c r="D943" s="43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</row>
    <row r="944" spans="1:23" ht="13.2" x14ac:dyDescent="0.25">
      <c r="A944" s="45"/>
      <c r="B944" s="46"/>
      <c r="C944" s="43"/>
      <c r="D944" s="43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</row>
    <row r="945" spans="1:23" ht="13.2" x14ac:dyDescent="0.25">
      <c r="A945" s="45"/>
      <c r="B945" s="46"/>
      <c r="C945" s="43"/>
      <c r="D945" s="43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</row>
    <row r="946" spans="1:23" ht="13.2" x14ac:dyDescent="0.25">
      <c r="A946" s="45"/>
      <c r="B946" s="46"/>
      <c r="C946" s="43"/>
      <c r="D946" s="43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</row>
    <row r="947" spans="1:23" ht="13.2" x14ac:dyDescent="0.25">
      <c r="A947" s="45"/>
      <c r="B947" s="46"/>
      <c r="C947" s="43"/>
      <c r="D947" s="43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</row>
    <row r="948" spans="1:23" ht="13.2" x14ac:dyDescent="0.25">
      <c r="A948" s="45"/>
      <c r="B948" s="46"/>
      <c r="C948" s="43"/>
      <c r="D948" s="43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</row>
    <row r="949" spans="1:23" ht="13.2" x14ac:dyDescent="0.25">
      <c r="A949" s="45"/>
      <c r="B949" s="46"/>
      <c r="C949" s="43"/>
      <c r="D949" s="43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</row>
    <row r="950" spans="1:23" ht="13.2" x14ac:dyDescent="0.25">
      <c r="A950" s="45"/>
      <c r="B950" s="46"/>
      <c r="C950" s="43"/>
      <c r="D950" s="43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</row>
    <row r="951" spans="1:23" ht="13.2" x14ac:dyDescent="0.25">
      <c r="A951" s="45"/>
      <c r="B951" s="46"/>
      <c r="C951" s="43"/>
      <c r="D951" s="43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</row>
    <row r="952" spans="1:23" ht="13.2" x14ac:dyDescent="0.25">
      <c r="A952" s="45"/>
      <c r="B952" s="46"/>
      <c r="C952" s="43"/>
      <c r="D952" s="43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</row>
    <row r="953" spans="1:23" ht="13.2" x14ac:dyDescent="0.25">
      <c r="A953" s="45"/>
      <c r="B953" s="46"/>
      <c r="C953" s="43"/>
      <c r="D953" s="43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</row>
    <row r="954" spans="1:23" ht="13.2" x14ac:dyDescent="0.25">
      <c r="A954" s="45"/>
      <c r="B954" s="46"/>
      <c r="C954" s="43"/>
      <c r="D954" s="43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</row>
    <row r="955" spans="1:23" ht="13.2" x14ac:dyDescent="0.25">
      <c r="A955" s="45"/>
      <c r="B955" s="46"/>
      <c r="C955" s="43"/>
      <c r="D955" s="43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</row>
    <row r="956" spans="1:23" ht="13.2" x14ac:dyDescent="0.25">
      <c r="A956" s="45"/>
      <c r="B956" s="46"/>
      <c r="C956" s="43"/>
      <c r="D956" s="43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</row>
    <row r="957" spans="1:23" ht="13.2" x14ac:dyDescent="0.25">
      <c r="A957" s="45"/>
      <c r="B957" s="46"/>
      <c r="C957" s="43"/>
      <c r="D957" s="43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</row>
    <row r="958" spans="1:23" ht="13.2" x14ac:dyDescent="0.25">
      <c r="A958" s="45"/>
      <c r="B958" s="46"/>
      <c r="C958" s="43"/>
      <c r="D958" s="43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</row>
    <row r="959" spans="1:23" ht="13.2" x14ac:dyDescent="0.25">
      <c r="A959" s="45"/>
      <c r="B959" s="46"/>
      <c r="C959" s="43"/>
      <c r="D959" s="43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</row>
    <row r="960" spans="1:23" ht="13.2" x14ac:dyDescent="0.25">
      <c r="A960" s="45"/>
      <c r="B960" s="46"/>
      <c r="C960" s="43"/>
      <c r="D960" s="43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</row>
    <row r="961" spans="1:23" ht="13.2" x14ac:dyDescent="0.25">
      <c r="A961" s="45"/>
      <c r="B961" s="46"/>
      <c r="C961" s="43"/>
      <c r="D961" s="43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</row>
    <row r="962" spans="1:23" ht="13.2" x14ac:dyDescent="0.25">
      <c r="A962" s="45"/>
      <c r="B962" s="46"/>
      <c r="C962" s="43"/>
      <c r="D962" s="43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</row>
    <row r="963" spans="1:23" ht="13.2" x14ac:dyDescent="0.25">
      <c r="A963" s="45"/>
      <c r="B963" s="46"/>
      <c r="C963" s="43"/>
      <c r="D963" s="43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</row>
    <row r="964" spans="1:23" ht="13.2" x14ac:dyDescent="0.25">
      <c r="A964" s="45"/>
      <c r="B964" s="46"/>
      <c r="C964" s="43"/>
      <c r="D964" s="43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</row>
    <row r="965" spans="1:23" ht="13.2" x14ac:dyDescent="0.25">
      <c r="A965" s="45"/>
      <c r="B965" s="46"/>
      <c r="C965" s="43"/>
      <c r="D965" s="43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</row>
    <row r="966" spans="1:23" ht="13.2" x14ac:dyDescent="0.25">
      <c r="A966" s="45"/>
      <c r="B966" s="46"/>
      <c r="C966" s="43"/>
      <c r="D966" s="43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</row>
    <row r="967" spans="1:23" ht="13.2" x14ac:dyDescent="0.25">
      <c r="A967" s="45"/>
      <c r="B967" s="46"/>
      <c r="C967" s="43"/>
      <c r="D967" s="43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</row>
    <row r="968" spans="1:23" ht="13.2" x14ac:dyDescent="0.25">
      <c r="A968" s="45"/>
      <c r="B968" s="46"/>
      <c r="C968" s="43"/>
      <c r="D968" s="43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</row>
    <row r="969" spans="1:23" ht="13.2" x14ac:dyDescent="0.25">
      <c r="A969" s="45"/>
      <c r="B969" s="46"/>
      <c r="C969" s="43"/>
      <c r="D969" s="43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</row>
    <row r="970" spans="1:23" ht="13.2" x14ac:dyDescent="0.25">
      <c r="A970" s="45"/>
      <c r="B970" s="46"/>
      <c r="C970" s="43"/>
      <c r="D970" s="43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</row>
    <row r="971" spans="1:23" ht="13.2" x14ac:dyDescent="0.25">
      <c r="A971" s="45"/>
      <c r="B971" s="46"/>
      <c r="C971" s="43"/>
      <c r="D971" s="43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</row>
    <row r="972" spans="1:23" ht="13.2" x14ac:dyDescent="0.25">
      <c r="A972" s="45"/>
      <c r="B972" s="46"/>
      <c r="C972" s="43"/>
      <c r="D972" s="43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</row>
    <row r="973" spans="1:23" ht="13.2" x14ac:dyDescent="0.25">
      <c r="A973" s="45"/>
      <c r="B973" s="46"/>
      <c r="C973" s="43"/>
      <c r="D973" s="43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</row>
    <row r="974" spans="1:23" ht="13.2" x14ac:dyDescent="0.25">
      <c r="A974" s="45"/>
      <c r="B974" s="46"/>
      <c r="C974" s="43"/>
      <c r="D974" s="43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</row>
    <row r="975" spans="1:23" ht="13.2" x14ac:dyDescent="0.25">
      <c r="A975" s="45"/>
      <c r="B975" s="46"/>
      <c r="C975" s="43"/>
      <c r="D975" s="43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</row>
    <row r="976" spans="1:23" ht="13.2" x14ac:dyDescent="0.25">
      <c r="A976" s="45"/>
      <c r="B976" s="46"/>
      <c r="C976" s="43"/>
      <c r="D976" s="43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</row>
    <row r="977" spans="1:23" ht="13.2" x14ac:dyDescent="0.25">
      <c r="A977" s="45"/>
      <c r="B977" s="46"/>
      <c r="C977" s="43"/>
      <c r="D977" s="43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</row>
    <row r="978" spans="1:23" ht="13.2" x14ac:dyDescent="0.25">
      <c r="A978" s="45"/>
      <c r="B978" s="46"/>
      <c r="C978" s="43"/>
      <c r="D978" s="43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</row>
    <row r="979" spans="1:23" ht="13.2" x14ac:dyDescent="0.25">
      <c r="A979" s="45"/>
      <c r="B979" s="46"/>
      <c r="C979" s="43"/>
      <c r="D979" s="43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</row>
    <row r="980" spans="1:23" ht="13.2" x14ac:dyDescent="0.25">
      <c r="A980" s="45"/>
      <c r="B980" s="46"/>
      <c r="C980" s="43"/>
      <c r="D980" s="43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</row>
    <row r="981" spans="1:23" ht="13.2" x14ac:dyDescent="0.25">
      <c r="A981" s="45"/>
      <c r="B981" s="46"/>
      <c r="C981" s="43"/>
      <c r="D981" s="43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</row>
    <row r="982" spans="1:23" ht="13.2" x14ac:dyDescent="0.25">
      <c r="A982" s="45"/>
      <c r="B982" s="46"/>
      <c r="C982" s="43"/>
      <c r="D982" s="43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</row>
    <row r="983" spans="1:23" ht="13.2" x14ac:dyDescent="0.25">
      <c r="A983" s="45"/>
      <c r="B983" s="46"/>
      <c r="C983" s="43"/>
      <c r="D983" s="43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</row>
    <row r="984" spans="1:23" ht="13.2" x14ac:dyDescent="0.25">
      <c r="A984" s="45"/>
      <c r="B984" s="46"/>
      <c r="C984" s="43"/>
      <c r="D984" s="43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</row>
    <row r="985" spans="1:23" ht="13.2" x14ac:dyDescent="0.25">
      <c r="A985" s="45"/>
      <c r="B985" s="46"/>
      <c r="C985" s="43"/>
      <c r="D985" s="43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</row>
    <row r="986" spans="1:23" ht="13.2" x14ac:dyDescent="0.25">
      <c r="A986" s="45"/>
      <c r="B986" s="46"/>
      <c r="C986" s="43"/>
      <c r="D986" s="43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</row>
    <row r="987" spans="1:23" ht="13.2" x14ac:dyDescent="0.25">
      <c r="A987" s="45"/>
      <c r="B987" s="46"/>
      <c r="C987" s="43"/>
      <c r="D987" s="43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</row>
    <row r="988" spans="1:23" ht="13.2" x14ac:dyDescent="0.25">
      <c r="A988" s="45"/>
      <c r="B988" s="46"/>
      <c r="C988" s="43"/>
      <c r="D988" s="43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</row>
    <row r="989" spans="1:23" ht="13.2" x14ac:dyDescent="0.25">
      <c r="A989" s="45"/>
      <c r="B989" s="46"/>
      <c r="C989" s="43"/>
      <c r="D989" s="43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</row>
    <row r="990" spans="1:23" ht="13.2" x14ac:dyDescent="0.25">
      <c r="A990" s="45"/>
      <c r="B990" s="46"/>
      <c r="C990" s="43"/>
      <c r="D990" s="43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</row>
    <row r="991" spans="1:23" ht="13.2" x14ac:dyDescent="0.25">
      <c r="A991" s="45"/>
      <c r="B991" s="46"/>
      <c r="C991" s="43"/>
      <c r="D991" s="43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</row>
    <row r="992" spans="1:23" ht="13.2" x14ac:dyDescent="0.25">
      <c r="A992" s="45"/>
      <c r="B992" s="46"/>
      <c r="C992" s="43"/>
      <c r="D992" s="43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</row>
    <row r="993" spans="1:23" ht="13.2" x14ac:dyDescent="0.25">
      <c r="A993" s="45"/>
      <c r="B993" s="46"/>
      <c r="C993" s="43"/>
      <c r="D993" s="43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</row>
    <row r="994" spans="1:23" ht="13.2" x14ac:dyDescent="0.25">
      <c r="A994" s="45"/>
      <c r="B994" s="46"/>
      <c r="C994" s="43"/>
      <c r="D994" s="43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</row>
    <row r="995" spans="1:23" ht="13.2" x14ac:dyDescent="0.25">
      <c r="A995" s="45"/>
      <c r="B995" s="46"/>
      <c r="C995" s="43"/>
      <c r="D995" s="43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</row>
    <row r="996" spans="1:23" ht="13.2" x14ac:dyDescent="0.25">
      <c r="A996" s="45"/>
      <c r="B996" s="46"/>
      <c r="C996" s="43"/>
      <c r="D996" s="43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</row>
    <row r="997" spans="1:23" ht="13.2" x14ac:dyDescent="0.25">
      <c r="A997" s="45"/>
      <c r="B997" s="46"/>
      <c r="C997" s="43"/>
      <c r="D997" s="43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</row>
    <row r="998" spans="1:23" ht="13.2" x14ac:dyDescent="0.25">
      <c r="A998" s="45"/>
      <c r="B998" s="46"/>
      <c r="C998" s="43"/>
      <c r="D998" s="43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</row>
    <row r="999" spans="1:23" ht="13.2" x14ac:dyDescent="0.25">
      <c r="A999" s="45"/>
      <c r="B999" s="46"/>
      <c r="C999" s="43"/>
      <c r="D999" s="43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</row>
    <row r="1000" spans="1:23" ht="13.2" x14ac:dyDescent="0.25">
      <c r="A1000" s="45"/>
      <c r="B1000" s="46"/>
      <c r="C1000" s="43"/>
      <c r="D1000" s="43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</row>
    <row r="1001" spans="1:23" ht="13.2" x14ac:dyDescent="0.25">
      <c r="A1001" s="45"/>
      <c r="B1001" s="46"/>
      <c r="C1001" s="43"/>
      <c r="D1001" s="43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</row>
    <row r="1002" spans="1:23" ht="13.2" x14ac:dyDescent="0.25">
      <c r="A1002" s="45"/>
      <c r="B1002" s="46"/>
      <c r="C1002" s="43"/>
      <c r="D1002" s="43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</row>
    <row r="1003" spans="1:23" ht="13.2" x14ac:dyDescent="0.25">
      <c r="A1003" s="45"/>
      <c r="B1003" s="46"/>
      <c r="C1003" s="43"/>
      <c r="D1003" s="43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</row>
    <row r="1004" spans="1:23" ht="13.2" x14ac:dyDescent="0.25">
      <c r="A1004" s="45"/>
      <c r="B1004" s="46"/>
      <c r="C1004" s="43"/>
      <c r="D1004" s="43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</row>
    <row r="1005" spans="1:23" ht="13.2" x14ac:dyDescent="0.25">
      <c r="A1005" s="45"/>
      <c r="B1005" s="46"/>
      <c r="C1005" s="43"/>
      <c r="D1005" s="43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</row>
    <row r="1006" spans="1:23" ht="13.2" x14ac:dyDescent="0.25">
      <c r="A1006" s="45"/>
      <c r="B1006" s="46"/>
      <c r="C1006" s="43"/>
      <c r="D1006" s="43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</row>
    <row r="1007" spans="1:23" ht="13.2" x14ac:dyDescent="0.25">
      <c r="A1007" s="45"/>
      <c r="B1007" s="46"/>
      <c r="C1007" s="43"/>
      <c r="D1007" s="43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</row>
    <row r="1008" spans="1:23" ht="13.2" x14ac:dyDescent="0.25">
      <c r="A1008" s="45"/>
      <c r="B1008" s="46"/>
      <c r="C1008" s="43"/>
      <c r="D1008" s="43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</row>
    <row r="1009" spans="1:23" ht="13.2" x14ac:dyDescent="0.25">
      <c r="A1009" s="45"/>
      <c r="B1009" s="46"/>
      <c r="C1009" s="43"/>
      <c r="D1009" s="43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</row>
    <row r="1010" spans="1:23" ht="13.2" x14ac:dyDescent="0.25">
      <c r="A1010" s="45"/>
      <c r="B1010" s="46"/>
      <c r="C1010" s="43"/>
      <c r="D1010" s="43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</row>
    <row r="1011" spans="1:23" ht="13.2" x14ac:dyDescent="0.25">
      <c r="A1011" s="45"/>
      <c r="B1011" s="46"/>
      <c r="C1011" s="43"/>
      <c r="D1011" s="43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</row>
    <row r="1012" spans="1:23" ht="13.2" x14ac:dyDescent="0.25">
      <c r="A1012" s="45"/>
      <c r="B1012" s="46"/>
      <c r="C1012" s="43"/>
      <c r="D1012" s="43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</row>
    <row r="1013" spans="1:23" ht="13.2" x14ac:dyDescent="0.25">
      <c r="A1013" s="45"/>
      <c r="B1013" s="46"/>
      <c r="C1013" s="43"/>
      <c r="D1013" s="43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</row>
    <row r="1014" spans="1:23" ht="13.2" x14ac:dyDescent="0.25">
      <c r="A1014" s="45"/>
      <c r="B1014" s="46"/>
      <c r="C1014" s="43"/>
      <c r="D1014" s="43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</row>
    <row r="1015" spans="1:23" ht="13.2" x14ac:dyDescent="0.25">
      <c r="A1015" s="45"/>
      <c r="B1015" s="46"/>
      <c r="C1015" s="43"/>
      <c r="D1015" s="43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</row>
    <row r="1016" spans="1:23" ht="13.2" x14ac:dyDescent="0.25">
      <c r="A1016" s="45"/>
      <c r="B1016" s="46"/>
      <c r="C1016" s="43"/>
      <c r="D1016" s="43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</row>
    <row r="1017" spans="1:23" ht="13.2" x14ac:dyDescent="0.25">
      <c r="A1017" s="45"/>
      <c r="B1017" s="46"/>
      <c r="C1017" s="43"/>
      <c r="D1017" s="43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</row>
    <row r="1018" spans="1:23" ht="13.2" x14ac:dyDescent="0.25">
      <c r="A1018" s="45"/>
      <c r="B1018" s="46"/>
      <c r="C1018" s="43"/>
      <c r="D1018" s="43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</row>
    <row r="1019" spans="1:23" ht="13.2" x14ac:dyDescent="0.25">
      <c r="A1019" s="45"/>
      <c r="B1019" s="46"/>
      <c r="C1019" s="43"/>
      <c r="D1019" s="43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</row>
    <row r="1020" spans="1:23" ht="13.2" x14ac:dyDescent="0.25">
      <c r="A1020" s="45"/>
      <c r="B1020" s="46"/>
      <c r="C1020" s="43"/>
      <c r="D1020" s="43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</row>
    <row r="1021" spans="1:23" ht="13.2" x14ac:dyDescent="0.25">
      <c r="A1021" s="45"/>
      <c r="B1021" s="46"/>
      <c r="C1021" s="43"/>
      <c r="D1021" s="43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</row>
    <row r="1022" spans="1:23" ht="13.2" x14ac:dyDescent="0.25">
      <c r="A1022" s="45"/>
      <c r="B1022" s="46"/>
      <c r="C1022" s="43"/>
      <c r="D1022" s="43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</row>
    <row r="1023" spans="1:23" ht="13.2" x14ac:dyDescent="0.25">
      <c r="A1023" s="45"/>
      <c r="B1023" s="46"/>
      <c r="C1023" s="43"/>
      <c r="D1023" s="43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</row>
    <row r="1024" spans="1:23" ht="13.2" x14ac:dyDescent="0.25">
      <c r="A1024" s="45"/>
      <c r="B1024" s="46"/>
      <c r="C1024" s="43"/>
      <c r="D1024" s="43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</row>
    <row r="1025" spans="1:23" ht="13.2" x14ac:dyDescent="0.25">
      <c r="A1025" s="45"/>
      <c r="B1025" s="46"/>
      <c r="C1025" s="43"/>
      <c r="D1025" s="43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</row>
    <row r="1026" spans="1:23" ht="13.2" x14ac:dyDescent="0.25">
      <c r="A1026" s="45"/>
      <c r="B1026" s="46"/>
      <c r="C1026" s="43"/>
      <c r="D1026" s="43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</row>
    <row r="1027" spans="1:23" ht="13.2" x14ac:dyDescent="0.25">
      <c r="A1027" s="45"/>
      <c r="B1027" s="46"/>
      <c r="C1027" s="43"/>
      <c r="D1027" s="43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</row>
    <row r="1028" spans="1:23" ht="13.2" x14ac:dyDescent="0.25">
      <c r="A1028" s="45"/>
      <c r="B1028" s="46"/>
      <c r="C1028" s="43"/>
      <c r="D1028" s="43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</row>
    <row r="1029" spans="1:23" ht="13.2" x14ac:dyDescent="0.25">
      <c r="A1029" s="45"/>
      <c r="B1029" s="46"/>
      <c r="C1029" s="43"/>
      <c r="D1029" s="43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</row>
    <row r="1030" spans="1:23" ht="13.2" x14ac:dyDescent="0.25">
      <c r="A1030" s="45"/>
      <c r="B1030" s="46"/>
      <c r="C1030" s="43"/>
      <c r="D1030" s="43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</row>
    <row r="1031" spans="1:23" ht="13.2" x14ac:dyDescent="0.25">
      <c r="A1031" s="45"/>
      <c r="B1031" s="46"/>
      <c r="C1031" s="43"/>
      <c r="D1031" s="43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</row>
    <row r="1032" spans="1:23" ht="13.2" x14ac:dyDescent="0.25">
      <c r="A1032" s="45"/>
      <c r="B1032" s="46"/>
      <c r="C1032" s="43"/>
      <c r="D1032" s="43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</row>
    <row r="1033" spans="1:23" ht="13.2" x14ac:dyDescent="0.25">
      <c r="A1033" s="45"/>
      <c r="B1033" s="46"/>
      <c r="C1033" s="43"/>
      <c r="D1033" s="43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</row>
    <row r="1034" spans="1:23" ht="13.2" x14ac:dyDescent="0.25">
      <c r="A1034" s="45"/>
      <c r="B1034" s="46"/>
      <c r="C1034" s="43"/>
      <c r="D1034" s="43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</row>
    <row r="1035" spans="1:23" ht="13.2" x14ac:dyDescent="0.25">
      <c r="A1035" s="45"/>
      <c r="B1035" s="46"/>
      <c r="C1035" s="43"/>
      <c r="D1035" s="43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</row>
    <row r="1036" spans="1:23" ht="13.2" x14ac:dyDescent="0.25">
      <c r="A1036" s="45"/>
      <c r="B1036" s="46"/>
      <c r="C1036" s="43"/>
      <c r="D1036" s="43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</row>
    <row r="1037" spans="1:23" ht="13.2" x14ac:dyDescent="0.25">
      <c r="A1037" s="45"/>
      <c r="B1037" s="46"/>
      <c r="C1037" s="43"/>
      <c r="D1037" s="43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</row>
    <row r="1038" spans="1:23" ht="13.2" x14ac:dyDescent="0.25">
      <c r="A1038" s="45"/>
      <c r="B1038" s="46"/>
      <c r="C1038" s="43"/>
      <c r="D1038" s="43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</row>
    <row r="1039" spans="1:23" ht="13.2" x14ac:dyDescent="0.25">
      <c r="A1039" s="45"/>
      <c r="B1039" s="46"/>
      <c r="C1039" s="43"/>
      <c r="D1039" s="43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</row>
    <row r="1040" spans="1:23" ht="13.2" x14ac:dyDescent="0.25">
      <c r="A1040" s="45"/>
      <c r="B1040" s="46"/>
      <c r="C1040" s="43"/>
      <c r="D1040" s="43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</row>
    <row r="1041" spans="1:23" ht="13.2" x14ac:dyDescent="0.25">
      <c r="A1041" s="45"/>
      <c r="B1041" s="46"/>
      <c r="C1041" s="43"/>
      <c r="D1041" s="43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</row>
    <row r="1042" spans="1:23" ht="13.2" x14ac:dyDescent="0.25">
      <c r="A1042" s="45"/>
      <c r="B1042" s="46"/>
      <c r="C1042" s="43"/>
      <c r="D1042" s="43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</row>
    <row r="1043" spans="1:23" ht="13.2" x14ac:dyDescent="0.25">
      <c r="A1043" s="45"/>
      <c r="B1043" s="46"/>
      <c r="C1043" s="43"/>
      <c r="D1043" s="43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</row>
    <row r="1044" spans="1:23" ht="13.2" x14ac:dyDescent="0.25">
      <c r="A1044" s="45"/>
      <c r="B1044" s="46"/>
      <c r="C1044" s="43"/>
      <c r="D1044" s="43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</row>
    <row r="1045" spans="1:23" ht="13.2" x14ac:dyDescent="0.25">
      <c r="A1045" s="45"/>
      <c r="B1045" s="46"/>
      <c r="C1045" s="43"/>
      <c r="D1045" s="43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</row>
    <row r="1046" spans="1:23" ht="13.2" x14ac:dyDescent="0.25">
      <c r="A1046" s="45"/>
      <c r="B1046" s="46"/>
      <c r="C1046" s="43"/>
      <c r="D1046" s="43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</row>
    <row r="1047" spans="1:23" ht="13.2" x14ac:dyDescent="0.25">
      <c r="A1047" s="45"/>
      <c r="B1047" s="46"/>
      <c r="C1047" s="43"/>
      <c r="D1047" s="43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</row>
    <row r="1048" spans="1:23" ht="13.2" x14ac:dyDescent="0.25">
      <c r="A1048" s="45"/>
      <c r="B1048" s="46"/>
      <c r="C1048" s="43"/>
      <c r="D1048" s="43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</row>
    <row r="1049" spans="1:23" ht="13.2" x14ac:dyDescent="0.25">
      <c r="A1049" s="45"/>
      <c r="B1049" s="46"/>
      <c r="C1049" s="43"/>
      <c r="D1049" s="43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</row>
    <row r="1050" spans="1:23" ht="13.2" x14ac:dyDescent="0.25">
      <c r="A1050" s="45"/>
      <c r="B1050" s="46"/>
      <c r="C1050" s="43"/>
      <c r="D1050" s="43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</row>
    <row r="1051" spans="1:23" ht="13.2" x14ac:dyDescent="0.25">
      <c r="A1051" s="45"/>
      <c r="B1051" s="46"/>
      <c r="C1051" s="43"/>
      <c r="D1051" s="43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</row>
    <row r="1052" spans="1:23" ht="13.2" x14ac:dyDescent="0.25">
      <c r="A1052" s="45"/>
      <c r="B1052" s="46"/>
      <c r="C1052" s="43"/>
      <c r="D1052" s="43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</row>
    <row r="1053" spans="1:23" ht="13.2" x14ac:dyDescent="0.25">
      <c r="A1053" s="45"/>
      <c r="B1053" s="46"/>
      <c r="C1053" s="43"/>
      <c r="D1053" s="43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</row>
    <row r="1054" spans="1:23" ht="13.2" x14ac:dyDescent="0.25">
      <c r="A1054" s="45"/>
      <c r="B1054" s="46"/>
      <c r="C1054" s="43"/>
      <c r="D1054" s="43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</row>
    <row r="1055" spans="1:23" ht="13.2" x14ac:dyDescent="0.25">
      <c r="A1055" s="45"/>
      <c r="B1055" s="46"/>
      <c r="C1055" s="43"/>
      <c r="D1055" s="43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</row>
    <row r="1056" spans="1:23" ht="13.2" x14ac:dyDescent="0.25">
      <c r="A1056" s="45"/>
      <c r="B1056" s="46"/>
      <c r="C1056" s="43"/>
      <c r="D1056" s="43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</row>
    <row r="1057" spans="1:23" ht="13.2" x14ac:dyDescent="0.25">
      <c r="A1057" s="45"/>
      <c r="B1057" s="46"/>
      <c r="C1057" s="43"/>
      <c r="D1057" s="43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</row>
    <row r="1058" spans="1:23" ht="13.2" x14ac:dyDescent="0.25">
      <c r="A1058" s="45"/>
      <c r="B1058" s="46"/>
      <c r="C1058" s="43"/>
      <c r="D1058" s="43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</row>
    <row r="1059" spans="1:23" ht="13.2" x14ac:dyDescent="0.25">
      <c r="A1059" s="45"/>
      <c r="B1059" s="46"/>
      <c r="C1059" s="43"/>
      <c r="D1059" s="43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</row>
    <row r="1060" spans="1:23" ht="13.2" x14ac:dyDescent="0.25">
      <c r="A1060" s="45"/>
      <c r="B1060" s="46"/>
      <c r="C1060" s="43"/>
      <c r="D1060" s="43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</row>
    <row r="1061" spans="1:23" ht="13.2" x14ac:dyDescent="0.25">
      <c r="A1061" s="45"/>
      <c r="B1061" s="46"/>
      <c r="C1061" s="43"/>
      <c r="D1061" s="43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</row>
    <row r="1062" spans="1:23" ht="13.2" x14ac:dyDescent="0.25">
      <c r="A1062" s="45"/>
      <c r="B1062" s="46"/>
      <c r="C1062" s="43"/>
      <c r="D1062" s="43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</row>
    <row r="1063" spans="1:23" ht="13.2" x14ac:dyDescent="0.25">
      <c r="A1063" s="45"/>
      <c r="B1063" s="46"/>
      <c r="C1063" s="43"/>
      <c r="D1063" s="43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</row>
    <row r="1064" spans="1:23" ht="13.2" x14ac:dyDescent="0.25">
      <c r="A1064" s="45"/>
      <c r="B1064" s="46"/>
      <c r="C1064" s="43"/>
      <c r="D1064" s="43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</row>
    <row r="1065" spans="1:23" ht="13.2" x14ac:dyDescent="0.25">
      <c r="A1065" s="45"/>
      <c r="B1065" s="46"/>
      <c r="C1065" s="43"/>
      <c r="D1065" s="43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</row>
    <row r="1066" spans="1:23" ht="13.2" x14ac:dyDescent="0.25">
      <c r="A1066" s="45"/>
      <c r="B1066" s="46"/>
      <c r="C1066" s="43"/>
      <c r="D1066" s="43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</row>
    <row r="1067" spans="1:23" ht="13.2" x14ac:dyDescent="0.25">
      <c r="A1067" s="45"/>
      <c r="B1067" s="46"/>
      <c r="C1067" s="43"/>
      <c r="D1067" s="43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</row>
    <row r="1068" spans="1:23" ht="13.2" x14ac:dyDescent="0.25">
      <c r="A1068" s="45"/>
      <c r="B1068" s="46"/>
      <c r="C1068" s="43"/>
      <c r="D1068" s="43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</row>
    <row r="1069" spans="1:23" ht="13.2" x14ac:dyDescent="0.25">
      <c r="A1069" s="45"/>
      <c r="B1069" s="46"/>
      <c r="C1069" s="43"/>
      <c r="D1069" s="43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</row>
    <row r="1070" spans="1:23" ht="13.2" x14ac:dyDescent="0.25">
      <c r="A1070" s="45"/>
      <c r="B1070" s="46"/>
      <c r="C1070" s="43"/>
      <c r="D1070" s="43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</row>
    <row r="1071" spans="1:23" ht="13.2" x14ac:dyDescent="0.25">
      <c r="A1071" s="45"/>
      <c r="B1071" s="46"/>
      <c r="C1071" s="43"/>
      <c r="D1071" s="43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</row>
    <row r="1072" spans="1:23" ht="13.2" x14ac:dyDescent="0.25">
      <c r="A1072" s="45"/>
      <c r="B1072" s="46"/>
      <c r="C1072" s="43"/>
      <c r="D1072" s="43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</row>
    <row r="1073" spans="1:23" ht="13.2" x14ac:dyDescent="0.25">
      <c r="A1073" s="45"/>
      <c r="B1073" s="46"/>
      <c r="C1073" s="43"/>
      <c r="D1073" s="43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</row>
    <row r="1074" spans="1:23" ht="13.2" x14ac:dyDescent="0.25">
      <c r="A1074" s="45"/>
      <c r="B1074" s="46"/>
      <c r="C1074" s="43"/>
      <c r="D1074" s="43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</row>
    <row r="1075" spans="1:23" ht="13.2" x14ac:dyDescent="0.25">
      <c r="A1075" s="45"/>
      <c r="B1075" s="46"/>
      <c r="C1075" s="43"/>
      <c r="D1075" s="43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</row>
    <row r="1076" spans="1:23" ht="13.2" x14ac:dyDescent="0.25">
      <c r="A1076" s="45"/>
      <c r="B1076" s="46"/>
      <c r="C1076" s="43"/>
      <c r="D1076" s="43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</row>
    <row r="1077" spans="1:23" ht="13.2" x14ac:dyDescent="0.25">
      <c r="A1077" s="45"/>
      <c r="B1077" s="46"/>
      <c r="C1077" s="43"/>
      <c r="D1077" s="43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</row>
    <row r="1078" spans="1:23" ht="13.2" x14ac:dyDescent="0.25">
      <c r="A1078" s="45"/>
      <c r="B1078" s="46"/>
      <c r="C1078" s="43"/>
      <c r="D1078" s="43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</row>
    <row r="1079" spans="1:23" ht="13.2" x14ac:dyDescent="0.25">
      <c r="A1079" s="45"/>
      <c r="B1079" s="46"/>
      <c r="C1079" s="43"/>
      <c r="D1079" s="43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</row>
    <row r="1080" spans="1:23" ht="13.2" x14ac:dyDescent="0.25">
      <c r="A1080" s="45"/>
      <c r="B1080" s="46"/>
      <c r="C1080" s="43"/>
      <c r="D1080" s="43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</row>
    <row r="1081" spans="1:23" ht="13.2" x14ac:dyDescent="0.25">
      <c r="A1081" s="45"/>
      <c r="B1081" s="46"/>
      <c r="C1081" s="43"/>
      <c r="D1081" s="43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</row>
    <row r="1082" spans="1:23" ht="13.2" x14ac:dyDescent="0.25">
      <c r="A1082" s="45"/>
      <c r="B1082" s="46"/>
      <c r="C1082" s="43"/>
      <c r="D1082" s="43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</row>
    <row r="1083" spans="1:23" ht="13.2" x14ac:dyDescent="0.25">
      <c r="A1083" s="45"/>
      <c r="B1083" s="46"/>
      <c r="C1083" s="43"/>
      <c r="D1083" s="43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</row>
    <row r="1084" spans="1:23" ht="13.2" x14ac:dyDescent="0.25">
      <c r="A1084" s="45"/>
      <c r="B1084" s="46"/>
      <c r="C1084" s="43"/>
      <c r="D1084" s="43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</row>
    <row r="1085" spans="1:23" ht="13.2" x14ac:dyDescent="0.25">
      <c r="A1085" s="45"/>
      <c r="B1085" s="46"/>
      <c r="C1085" s="43"/>
      <c r="D1085" s="43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</row>
    <row r="1086" spans="1:23" ht="13.2" x14ac:dyDescent="0.25">
      <c r="A1086" s="45"/>
      <c r="B1086" s="46"/>
      <c r="C1086" s="43"/>
      <c r="D1086" s="43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</row>
    <row r="1087" spans="1:23" ht="13.2" x14ac:dyDescent="0.25">
      <c r="A1087" s="45"/>
      <c r="B1087" s="46"/>
      <c r="C1087" s="43"/>
      <c r="D1087" s="43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</row>
    <row r="1088" spans="1:23" ht="13.2" x14ac:dyDescent="0.25">
      <c r="A1088" s="45"/>
      <c r="B1088" s="46"/>
      <c r="C1088" s="43"/>
      <c r="D1088" s="43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</row>
    <row r="1089" spans="1:23" ht="13.2" x14ac:dyDescent="0.25">
      <c r="A1089" s="45"/>
      <c r="B1089" s="46"/>
      <c r="C1089" s="43"/>
      <c r="D1089" s="43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</row>
    <row r="1090" spans="1:23" ht="13.2" x14ac:dyDescent="0.25">
      <c r="A1090" s="45"/>
      <c r="B1090" s="46"/>
      <c r="C1090" s="43"/>
      <c r="D1090" s="43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</row>
    <row r="1091" spans="1:23" ht="13.2" x14ac:dyDescent="0.25">
      <c r="A1091" s="45"/>
      <c r="B1091" s="46"/>
      <c r="C1091" s="43"/>
      <c r="D1091" s="43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</row>
    <row r="1092" spans="1:23" ht="13.2" x14ac:dyDescent="0.25">
      <c r="A1092" s="45"/>
      <c r="B1092" s="46"/>
      <c r="C1092" s="43"/>
      <c r="D1092" s="43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</row>
    <row r="1093" spans="1:23" ht="13.2" x14ac:dyDescent="0.25">
      <c r="A1093" s="45"/>
      <c r="B1093" s="46"/>
      <c r="C1093" s="43"/>
      <c r="D1093" s="43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</row>
    <row r="1094" spans="1:23" ht="13.2" x14ac:dyDescent="0.25">
      <c r="A1094" s="45"/>
      <c r="B1094" s="46"/>
      <c r="C1094" s="43"/>
      <c r="D1094" s="43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</row>
    <row r="1095" spans="1:23" ht="13.2" x14ac:dyDescent="0.25">
      <c r="A1095" s="45"/>
      <c r="B1095" s="46"/>
      <c r="C1095" s="43"/>
      <c r="D1095" s="43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</row>
    <row r="1096" spans="1:23" ht="13.2" x14ac:dyDescent="0.25">
      <c r="A1096" s="45"/>
      <c r="B1096" s="46"/>
      <c r="C1096" s="43"/>
      <c r="D1096" s="43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</row>
    <row r="1097" spans="1:23" ht="13.2" x14ac:dyDescent="0.25">
      <c r="A1097" s="45"/>
      <c r="B1097" s="46"/>
      <c r="C1097" s="43"/>
      <c r="D1097" s="43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</row>
    <row r="1098" spans="1:23" ht="13.2" x14ac:dyDescent="0.25">
      <c r="A1098" s="45"/>
      <c r="B1098" s="46"/>
      <c r="C1098" s="43"/>
      <c r="D1098" s="43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</row>
    <row r="1099" spans="1:23" ht="13.2" x14ac:dyDescent="0.25">
      <c r="A1099" s="45"/>
      <c r="B1099" s="46"/>
      <c r="C1099" s="43"/>
      <c r="D1099" s="43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</row>
    <row r="1100" spans="1:23" ht="13.2" x14ac:dyDescent="0.25">
      <c r="A1100" s="45"/>
      <c r="B1100" s="46"/>
      <c r="C1100" s="43"/>
      <c r="D1100" s="43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</row>
    <row r="1101" spans="1:23" ht="13.2" x14ac:dyDescent="0.25">
      <c r="A1101" s="45"/>
      <c r="B1101" s="46"/>
      <c r="C1101" s="43"/>
      <c r="D1101" s="43"/>
      <c r="E1101" s="87"/>
      <c r="F1101" s="87"/>
      <c r="G1101" s="87"/>
      <c r="H1101" s="87"/>
      <c r="I1101" s="87"/>
      <c r="J1101" s="87"/>
      <c r="K1101" s="87"/>
      <c r="L1101" s="87"/>
      <c r="M1101" s="87"/>
      <c r="N1101" s="87"/>
      <c r="O1101" s="87"/>
      <c r="P1101" s="87"/>
      <c r="Q1101" s="87"/>
      <c r="R1101" s="87"/>
      <c r="S1101" s="87"/>
      <c r="T1101" s="87"/>
      <c r="U1101" s="87"/>
      <c r="V1101" s="87"/>
      <c r="W1101" s="87"/>
    </row>
    <row r="1102" spans="1:23" ht="13.2" x14ac:dyDescent="0.25">
      <c r="A1102" s="45"/>
      <c r="B1102" s="46"/>
      <c r="C1102" s="43"/>
      <c r="D1102" s="43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</row>
    <row r="1103" spans="1:23" ht="13.2" x14ac:dyDescent="0.25">
      <c r="A1103" s="45"/>
      <c r="B1103" s="46"/>
      <c r="C1103" s="43"/>
      <c r="D1103" s="43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</row>
    <row r="1104" spans="1:23" ht="13.2" x14ac:dyDescent="0.25">
      <c r="A1104" s="45"/>
      <c r="B1104" s="46"/>
      <c r="C1104" s="43"/>
      <c r="D1104" s="43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</row>
    <row r="1105" spans="1:23" ht="13.2" x14ac:dyDescent="0.25">
      <c r="A1105" s="45"/>
      <c r="B1105" s="46"/>
      <c r="C1105" s="43"/>
      <c r="D1105" s="43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</row>
    <row r="1106" spans="1:23" ht="13.2" x14ac:dyDescent="0.25">
      <c r="A1106" s="45"/>
      <c r="B1106" s="46"/>
      <c r="C1106" s="43"/>
      <c r="D1106" s="43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</row>
    <row r="1107" spans="1:23" ht="13.2" x14ac:dyDescent="0.25">
      <c r="A1107" s="45"/>
      <c r="B1107" s="46"/>
      <c r="C1107" s="43"/>
      <c r="D1107" s="43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</row>
    <row r="1108" spans="1:23" ht="13.2" x14ac:dyDescent="0.25">
      <c r="A1108" s="45"/>
      <c r="B1108" s="46"/>
      <c r="C1108" s="43"/>
      <c r="D1108" s="43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</row>
    <row r="1109" spans="1:23" ht="13.2" x14ac:dyDescent="0.25">
      <c r="A1109" s="45"/>
      <c r="B1109" s="46"/>
      <c r="C1109" s="43"/>
      <c r="D1109" s="43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</row>
    <row r="1110" spans="1:23" ht="13.2" x14ac:dyDescent="0.25">
      <c r="A1110" s="45"/>
      <c r="B1110" s="46"/>
      <c r="C1110" s="43"/>
      <c r="D1110" s="43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</row>
    <row r="1111" spans="1:23" ht="13.2" x14ac:dyDescent="0.25">
      <c r="A1111" s="45"/>
      <c r="B1111" s="46"/>
      <c r="C1111" s="43"/>
      <c r="D1111" s="43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</row>
    <row r="1112" spans="1:23" ht="13.2" x14ac:dyDescent="0.25">
      <c r="A1112" s="45"/>
      <c r="B1112" s="46"/>
      <c r="C1112" s="43"/>
      <c r="D1112" s="43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</row>
    <row r="1113" spans="1:23" ht="13.2" x14ac:dyDescent="0.25">
      <c r="A1113" s="45"/>
      <c r="B1113" s="46"/>
      <c r="C1113" s="43"/>
      <c r="D1113" s="43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</row>
    <row r="1114" spans="1:23" ht="13.2" x14ac:dyDescent="0.25">
      <c r="A1114" s="45"/>
      <c r="B1114" s="46"/>
      <c r="C1114" s="43"/>
      <c r="D1114" s="43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</row>
    <row r="1115" spans="1:23" ht="13.2" x14ac:dyDescent="0.25">
      <c r="A1115" s="45"/>
      <c r="B1115" s="46"/>
      <c r="C1115" s="43"/>
      <c r="D1115" s="43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</row>
    <row r="1116" spans="1:23" ht="13.2" x14ac:dyDescent="0.25">
      <c r="A1116" s="45"/>
      <c r="B1116" s="46"/>
      <c r="C1116" s="43"/>
      <c r="D1116" s="43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</row>
    <row r="1117" spans="1:23" ht="13.2" x14ac:dyDescent="0.25">
      <c r="A1117" s="45"/>
      <c r="B1117" s="46"/>
      <c r="C1117" s="43"/>
      <c r="D1117" s="43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</row>
    <row r="1118" spans="1:23" ht="13.2" x14ac:dyDescent="0.25">
      <c r="A1118" s="45"/>
      <c r="B1118" s="46"/>
      <c r="C1118" s="43"/>
      <c r="D1118" s="43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</row>
    <row r="1119" spans="1:23" ht="13.2" x14ac:dyDescent="0.25">
      <c r="A1119" s="45"/>
      <c r="B1119" s="46"/>
      <c r="C1119" s="43"/>
      <c r="D1119" s="43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</row>
    <row r="1120" spans="1:23" ht="13.2" x14ac:dyDescent="0.25">
      <c r="A1120" s="45"/>
      <c r="B1120" s="46"/>
      <c r="C1120" s="43"/>
      <c r="D1120" s="43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</row>
    <row r="1121" spans="1:23" ht="13.2" x14ac:dyDescent="0.25">
      <c r="A1121" s="45"/>
      <c r="B1121" s="46"/>
      <c r="C1121" s="43"/>
      <c r="D1121" s="43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</row>
    <row r="1122" spans="1:23" ht="13.2" x14ac:dyDescent="0.25">
      <c r="A1122" s="45"/>
      <c r="B1122" s="46"/>
      <c r="C1122" s="43"/>
      <c r="D1122" s="43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</row>
    <row r="1123" spans="1:23" ht="13.2" x14ac:dyDescent="0.25">
      <c r="A1123" s="45"/>
      <c r="B1123" s="46"/>
      <c r="C1123" s="43"/>
      <c r="D1123" s="43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</row>
    <row r="1124" spans="1:23" ht="13.2" x14ac:dyDescent="0.25">
      <c r="A1124" s="45"/>
      <c r="B1124" s="46"/>
      <c r="C1124" s="43"/>
      <c r="D1124" s="43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</row>
    <row r="1125" spans="1:23" ht="13.2" x14ac:dyDescent="0.25">
      <c r="A1125" s="45"/>
      <c r="B1125" s="46"/>
      <c r="C1125" s="43"/>
      <c r="D1125" s="43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</row>
    <row r="1126" spans="1:23" ht="13.2" x14ac:dyDescent="0.25">
      <c r="A1126" s="45"/>
      <c r="B1126" s="46"/>
      <c r="C1126" s="43"/>
      <c r="D1126" s="43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</row>
    <row r="1127" spans="1:23" ht="13.2" x14ac:dyDescent="0.25">
      <c r="A1127" s="45"/>
      <c r="B1127" s="46"/>
      <c r="C1127" s="43"/>
      <c r="D1127" s="43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</row>
    <row r="1128" spans="1:23" ht="13.2" x14ac:dyDescent="0.25">
      <c r="A1128" s="45"/>
      <c r="B1128" s="46"/>
      <c r="C1128" s="43"/>
      <c r="D1128" s="43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</row>
    <row r="1129" spans="1:23" ht="13.2" x14ac:dyDescent="0.25">
      <c r="A1129" s="45"/>
      <c r="B1129" s="46"/>
      <c r="C1129" s="43"/>
      <c r="D1129" s="43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</row>
    <row r="1130" spans="1:23" ht="13.2" x14ac:dyDescent="0.25">
      <c r="A1130" s="45"/>
      <c r="B1130" s="46"/>
      <c r="C1130" s="43"/>
      <c r="D1130" s="43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</row>
    <row r="1131" spans="1:23" ht="13.2" x14ac:dyDescent="0.25">
      <c r="A1131" s="45"/>
      <c r="B1131" s="46"/>
      <c r="C1131" s="43"/>
      <c r="D1131" s="43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</row>
    <row r="1132" spans="1:23" ht="13.2" x14ac:dyDescent="0.25">
      <c r="A1132" s="45"/>
      <c r="B1132" s="46"/>
      <c r="C1132" s="43"/>
      <c r="D1132" s="43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</row>
    <row r="1133" spans="1:23" ht="13.2" x14ac:dyDescent="0.25">
      <c r="A1133" s="45"/>
      <c r="B1133" s="46"/>
      <c r="C1133" s="43"/>
      <c r="D1133" s="43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</row>
    <row r="1134" spans="1:23" ht="13.2" x14ac:dyDescent="0.25">
      <c r="A1134" s="45"/>
      <c r="B1134" s="46"/>
      <c r="C1134" s="43"/>
      <c r="D1134" s="43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</row>
    <row r="1135" spans="1:23" ht="13.2" x14ac:dyDescent="0.25">
      <c r="A1135" s="45"/>
      <c r="B1135" s="46"/>
      <c r="C1135" s="43"/>
      <c r="D1135" s="43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</row>
    <row r="1136" spans="1:23" ht="13.2" x14ac:dyDescent="0.25">
      <c r="A1136" s="45"/>
      <c r="B1136" s="46"/>
      <c r="C1136" s="43"/>
      <c r="D1136" s="43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</row>
    <row r="1137" spans="1:23" ht="13.2" x14ac:dyDescent="0.25">
      <c r="A1137" s="45"/>
      <c r="B1137" s="46"/>
      <c r="C1137" s="43"/>
      <c r="D1137" s="43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</row>
    <row r="1138" spans="1:23" ht="13.2" x14ac:dyDescent="0.25">
      <c r="A1138" s="45"/>
      <c r="B1138" s="46"/>
      <c r="C1138" s="43"/>
      <c r="D1138" s="43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</row>
    <row r="1139" spans="1:23" ht="13.2" x14ac:dyDescent="0.25">
      <c r="A1139" s="45"/>
      <c r="B1139" s="46"/>
      <c r="C1139" s="43"/>
      <c r="D1139" s="43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</row>
    <row r="1140" spans="1:23" ht="13.2" x14ac:dyDescent="0.25">
      <c r="A1140" s="45"/>
      <c r="B1140" s="46"/>
      <c r="C1140" s="43"/>
      <c r="D1140" s="43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</row>
    <row r="1141" spans="1:23" ht="13.2" x14ac:dyDescent="0.25">
      <c r="A1141" s="45"/>
      <c r="B1141" s="46"/>
      <c r="C1141" s="43"/>
      <c r="D1141" s="43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</row>
    <row r="1142" spans="1:23" ht="13.2" x14ac:dyDescent="0.25">
      <c r="A1142" s="45"/>
      <c r="B1142" s="46"/>
      <c r="C1142" s="43"/>
      <c r="D1142" s="43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</row>
    <row r="1143" spans="1:23" ht="13.2" x14ac:dyDescent="0.25">
      <c r="A1143" s="45"/>
      <c r="B1143" s="46"/>
      <c r="C1143" s="43"/>
      <c r="D1143" s="43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</row>
    <row r="1144" spans="1:23" ht="13.2" x14ac:dyDescent="0.25">
      <c r="A1144" s="45"/>
      <c r="B1144" s="46"/>
      <c r="C1144" s="43"/>
      <c r="D1144" s="43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</row>
    <row r="1145" spans="1:23" ht="13.2" x14ac:dyDescent="0.25">
      <c r="A1145" s="45"/>
      <c r="B1145" s="46"/>
      <c r="C1145" s="43"/>
      <c r="D1145" s="43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</row>
    <row r="1146" spans="1:23" ht="13.2" x14ac:dyDescent="0.25">
      <c r="A1146" s="45"/>
      <c r="B1146" s="46"/>
      <c r="C1146" s="43"/>
      <c r="D1146" s="43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</row>
    <row r="1147" spans="1:23" ht="13.2" x14ac:dyDescent="0.25">
      <c r="A1147" s="45"/>
      <c r="B1147" s="46"/>
      <c r="C1147" s="43"/>
      <c r="D1147" s="43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</row>
    <row r="1148" spans="1:23" ht="13.2" x14ac:dyDescent="0.25">
      <c r="A1148" s="45"/>
      <c r="B1148" s="46"/>
      <c r="C1148" s="43"/>
      <c r="D1148" s="43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</row>
    <row r="1149" spans="1:23" ht="13.2" x14ac:dyDescent="0.25">
      <c r="A1149" s="45"/>
      <c r="B1149" s="46"/>
      <c r="C1149" s="43"/>
      <c r="D1149" s="43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</row>
    <row r="1150" spans="1:23" ht="13.2" x14ac:dyDescent="0.25">
      <c r="A1150" s="153"/>
      <c r="B1150" s="46"/>
      <c r="C1150" s="43"/>
      <c r="D1150" s="43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</row>
    <row r="1151" spans="1:23" ht="13.2" x14ac:dyDescent="0.25">
      <c r="A1151" s="153"/>
      <c r="B1151" s="46"/>
      <c r="C1151" s="43"/>
      <c r="D1151" s="43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</row>
    <row r="1152" spans="1:23" ht="13.2" x14ac:dyDescent="0.25">
      <c r="A1152" s="153"/>
      <c r="B1152" s="46"/>
      <c r="C1152" s="43"/>
      <c r="D1152" s="43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</row>
    <row r="1153" spans="1:23" ht="13.2" x14ac:dyDescent="0.25">
      <c r="A1153" s="153"/>
      <c r="B1153" s="46"/>
      <c r="C1153" s="43"/>
      <c r="D1153" s="43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</row>
    <row r="1154" spans="1:23" ht="13.2" x14ac:dyDescent="0.25">
      <c r="A1154" s="153"/>
      <c r="B1154" s="46"/>
      <c r="C1154" s="43"/>
      <c r="D1154" s="43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</row>
    <row r="1155" spans="1:23" ht="13.2" x14ac:dyDescent="0.25">
      <c r="A1155" s="153"/>
      <c r="B1155" s="46"/>
      <c r="C1155" s="43"/>
      <c r="D1155" s="43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</row>
    <row r="1156" spans="1:23" ht="13.2" x14ac:dyDescent="0.25">
      <c r="A1156" s="153"/>
      <c r="B1156" s="46"/>
      <c r="C1156" s="43"/>
      <c r="D1156" s="43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</row>
    <row r="1157" spans="1:23" ht="13.2" x14ac:dyDescent="0.25">
      <c r="A1157" s="153"/>
      <c r="B1157" s="46"/>
      <c r="C1157" s="43"/>
      <c r="D1157" s="43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</row>
    <row r="1158" spans="1:23" ht="13.2" x14ac:dyDescent="0.25">
      <c r="A1158" s="153"/>
      <c r="B1158" s="46"/>
      <c r="C1158" s="43"/>
      <c r="D1158" s="43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</row>
    <row r="1159" spans="1:23" ht="13.2" x14ac:dyDescent="0.25">
      <c r="A1159" s="153"/>
      <c r="B1159" s="46"/>
      <c r="C1159" s="43"/>
      <c r="D1159" s="43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</row>
    <row r="1160" spans="1:23" ht="13.2" x14ac:dyDescent="0.25">
      <c r="A1160" s="153"/>
      <c r="B1160" s="46"/>
      <c r="C1160" s="43"/>
      <c r="D1160" s="43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</row>
    <row r="1161" spans="1:23" ht="13.2" x14ac:dyDescent="0.25">
      <c r="A1161" s="153"/>
      <c r="B1161" s="46"/>
      <c r="C1161" s="43"/>
      <c r="D1161" s="43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</row>
    <row r="1162" spans="1:23" ht="13.2" x14ac:dyDescent="0.25">
      <c r="A1162" s="153"/>
      <c r="B1162" s="46"/>
      <c r="C1162" s="43"/>
      <c r="D1162" s="43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</row>
    <row r="1163" spans="1:23" ht="13.2" x14ac:dyDescent="0.25">
      <c r="A1163" s="153"/>
      <c r="B1163" s="46"/>
      <c r="C1163" s="43"/>
      <c r="D1163" s="43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</row>
    <row r="1164" spans="1:23" ht="13.2" x14ac:dyDescent="0.25">
      <c r="A1164" s="153"/>
      <c r="B1164" s="46"/>
      <c r="C1164" s="43"/>
      <c r="D1164" s="43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</row>
    <row r="1165" spans="1:23" ht="13.2" x14ac:dyDescent="0.25">
      <c r="A1165" s="153"/>
      <c r="B1165" s="46"/>
      <c r="C1165" s="43"/>
      <c r="D1165" s="43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</row>
    <row r="1166" spans="1:23" ht="13.2" x14ac:dyDescent="0.25">
      <c r="A1166" s="153"/>
      <c r="B1166" s="46"/>
      <c r="C1166" s="43"/>
      <c r="D1166" s="43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</row>
    <row r="1167" spans="1:23" ht="13.2" x14ac:dyDescent="0.25">
      <c r="A1167" s="153"/>
      <c r="B1167" s="46"/>
      <c r="C1167" s="43"/>
      <c r="D1167" s="43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</row>
    <row r="1168" spans="1:23" ht="13.2" x14ac:dyDescent="0.25">
      <c r="A1168" s="153"/>
      <c r="B1168" s="46"/>
      <c r="C1168" s="43"/>
      <c r="D1168" s="43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</row>
    <row r="1169" spans="1:23" ht="13.2" x14ac:dyDescent="0.25">
      <c r="A1169" s="153"/>
      <c r="B1169" s="46"/>
      <c r="C1169" s="43"/>
      <c r="D1169" s="43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</row>
    <row r="1170" spans="1:23" ht="13.2" x14ac:dyDescent="0.25">
      <c r="A1170" s="153"/>
      <c r="B1170" s="46"/>
      <c r="C1170" s="43"/>
      <c r="D1170" s="43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</row>
    <row r="1171" spans="1:23" ht="13.2" x14ac:dyDescent="0.25">
      <c r="A1171" s="153"/>
      <c r="B1171" s="46"/>
      <c r="C1171" s="43"/>
      <c r="D1171" s="43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</row>
    <row r="1172" spans="1:23" ht="13.2" x14ac:dyDescent="0.25">
      <c r="A1172" s="153"/>
      <c r="B1172" s="46"/>
      <c r="C1172" s="43"/>
      <c r="D1172" s="43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</row>
    <row r="1173" spans="1:23" ht="13.2" x14ac:dyDescent="0.25">
      <c r="A1173" s="153"/>
      <c r="B1173" s="46"/>
      <c r="C1173" s="43"/>
      <c r="D1173" s="43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</row>
    <row r="1174" spans="1:23" ht="13.2" x14ac:dyDescent="0.25">
      <c r="A1174" s="153"/>
      <c r="B1174" s="46"/>
      <c r="C1174" s="43"/>
      <c r="D1174" s="43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</row>
    <row r="1175" spans="1:23" ht="13.2" x14ac:dyDescent="0.25">
      <c r="A1175" s="153"/>
      <c r="B1175" s="46"/>
      <c r="C1175" s="43"/>
      <c r="D1175" s="43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</row>
    <row r="1176" spans="1:23" ht="13.2" x14ac:dyDescent="0.25">
      <c r="A1176" s="153"/>
      <c r="B1176" s="46"/>
      <c r="C1176" s="43"/>
      <c r="D1176" s="43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</row>
    <row r="1177" spans="1:23" ht="13.2" x14ac:dyDescent="0.25">
      <c r="A1177" s="153"/>
      <c r="B1177" s="46"/>
      <c r="C1177" s="43"/>
      <c r="D1177" s="43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</row>
    <row r="1178" spans="1:23" ht="13.2" x14ac:dyDescent="0.25">
      <c r="A1178" s="153"/>
      <c r="B1178" s="46"/>
      <c r="C1178" s="43"/>
      <c r="D1178" s="43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</row>
    <row r="1179" spans="1:23" ht="13.2" x14ac:dyDescent="0.25">
      <c r="A1179" s="153"/>
      <c r="B1179" s="46"/>
      <c r="C1179" s="43"/>
      <c r="D1179" s="43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</row>
    <row r="1180" spans="1:23" ht="13.2" x14ac:dyDescent="0.25">
      <c r="A1180" s="153"/>
      <c r="B1180" s="46"/>
      <c r="C1180" s="43"/>
      <c r="D1180" s="43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</row>
    <row r="1181" spans="1:23" ht="13.2" x14ac:dyDescent="0.25">
      <c r="A1181" s="153"/>
      <c r="B1181" s="46"/>
      <c r="C1181" s="43"/>
      <c r="D1181" s="43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</row>
    <row r="1182" spans="1:23" ht="13.2" x14ac:dyDescent="0.25">
      <c r="A1182" s="45"/>
      <c r="B1182" s="46"/>
      <c r="C1182" s="43"/>
      <c r="D1182" s="43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</row>
    <row r="1183" spans="1:23" ht="13.2" x14ac:dyDescent="0.25">
      <c r="A1183" s="45"/>
      <c r="B1183" s="46"/>
      <c r="C1183" s="43"/>
      <c r="D1183" s="43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</row>
    <row r="1184" spans="1:23" ht="13.2" x14ac:dyDescent="0.25">
      <c r="A1184" s="45"/>
      <c r="B1184" s="46"/>
      <c r="C1184" s="43"/>
      <c r="D1184" s="43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</row>
    <row r="1185" spans="1:23" ht="13.2" x14ac:dyDescent="0.25">
      <c r="A1185" s="45"/>
      <c r="B1185" s="46"/>
      <c r="C1185" s="43"/>
      <c r="D1185" s="43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</row>
    <row r="1186" spans="1:23" ht="13.2" x14ac:dyDescent="0.25">
      <c r="A1186" s="45"/>
      <c r="B1186" s="46"/>
      <c r="C1186" s="43"/>
      <c r="D1186" s="43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</row>
    <row r="1187" spans="1:23" ht="13.2" x14ac:dyDescent="0.25">
      <c r="A1187" s="45"/>
      <c r="B1187" s="46"/>
      <c r="C1187" s="43"/>
      <c r="D1187" s="43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</row>
    <row r="1188" spans="1:23" ht="13.2" x14ac:dyDescent="0.25">
      <c r="A1188" s="45"/>
      <c r="B1188" s="46"/>
      <c r="C1188" s="43"/>
      <c r="D1188" s="43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</row>
    <row r="1189" spans="1:23" ht="13.2" x14ac:dyDescent="0.25">
      <c r="A1189" s="45"/>
      <c r="B1189" s="46"/>
      <c r="C1189" s="43"/>
      <c r="D1189" s="43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</row>
    <row r="1190" spans="1:23" ht="13.2" x14ac:dyDescent="0.25">
      <c r="A1190" s="45"/>
      <c r="B1190" s="46"/>
      <c r="C1190" s="43"/>
      <c r="D1190" s="43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</row>
    <row r="1191" spans="1:23" ht="13.2" x14ac:dyDescent="0.25">
      <c r="A1191" s="45"/>
      <c r="B1191" s="46"/>
      <c r="C1191" s="43"/>
      <c r="D1191" s="43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</row>
    <row r="1192" spans="1:23" ht="13.2" x14ac:dyDescent="0.25">
      <c r="A1192" s="45"/>
      <c r="B1192" s="46"/>
      <c r="C1192" s="43"/>
      <c r="D1192" s="43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</row>
    <row r="1193" spans="1:23" ht="13.2" x14ac:dyDescent="0.25">
      <c r="A1193" s="45"/>
      <c r="B1193" s="46"/>
      <c r="C1193" s="43"/>
      <c r="D1193" s="43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</row>
    <row r="1194" spans="1:23" ht="13.2" x14ac:dyDescent="0.25">
      <c r="A1194" s="45"/>
      <c r="B1194" s="46"/>
      <c r="C1194" s="43"/>
      <c r="D1194" s="43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</row>
    <row r="1195" spans="1:23" ht="13.2" x14ac:dyDescent="0.25">
      <c r="A1195" s="45"/>
      <c r="B1195" s="46"/>
      <c r="C1195" s="43"/>
      <c r="D1195" s="43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</row>
    <row r="1196" spans="1:23" ht="13.2" x14ac:dyDescent="0.25">
      <c r="A1196" s="45"/>
      <c r="B1196" s="46"/>
      <c r="C1196" s="43"/>
      <c r="D1196" s="43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</row>
    <row r="1197" spans="1:23" ht="13.2" x14ac:dyDescent="0.25">
      <c r="A1197" s="45"/>
      <c r="B1197" s="46"/>
      <c r="C1197" s="43"/>
      <c r="D1197" s="43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</row>
    <row r="1198" spans="1:23" ht="13.2" x14ac:dyDescent="0.25">
      <c r="A1198" s="45"/>
      <c r="B1198" s="46"/>
      <c r="C1198" s="43"/>
      <c r="D1198" s="43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</row>
    <row r="1199" spans="1:23" ht="13.2" x14ac:dyDescent="0.25">
      <c r="A1199" s="45"/>
      <c r="B1199" s="46"/>
      <c r="C1199" s="43"/>
      <c r="D1199" s="43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</row>
    <row r="1200" spans="1:23" ht="13.2" x14ac:dyDescent="0.25">
      <c r="A1200" s="45"/>
      <c r="B1200" s="46"/>
      <c r="C1200" s="43"/>
      <c r="D1200" s="43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</row>
    <row r="1201" spans="1:23" ht="13.2" x14ac:dyDescent="0.25">
      <c r="A1201" s="45"/>
      <c r="B1201" s="46"/>
      <c r="C1201" s="43"/>
      <c r="D1201" s="43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</row>
    <row r="1202" spans="1:23" ht="13.2" x14ac:dyDescent="0.25">
      <c r="A1202" s="45"/>
      <c r="B1202" s="46"/>
      <c r="C1202" s="43"/>
      <c r="D1202" s="43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</row>
    <row r="1203" spans="1:23" ht="13.2" x14ac:dyDescent="0.25">
      <c r="A1203" s="45"/>
      <c r="B1203" s="46"/>
      <c r="C1203" s="43"/>
      <c r="D1203" s="43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</row>
    <row r="1204" spans="1:23" ht="13.2" x14ac:dyDescent="0.25">
      <c r="A1204" s="45"/>
      <c r="B1204" s="46"/>
      <c r="C1204" s="43"/>
      <c r="D1204" s="43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</row>
    <row r="1205" spans="1:23" ht="13.2" x14ac:dyDescent="0.25">
      <c r="A1205" s="45"/>
      <c r="B1205" s="46"/>
      <c r="C1205" s="43"/>
      <c r="D1205" s="43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</row>
    <row r="1206" spans="1:23" ht="13.2" x14ac:dyDescent="0.25">
      <c r="A1206" s="45"/>
      <c r="B1206" s="46"/>
      <c r="C1206" s="43"/>
      <c r="D1206" s="43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</row>
    <row r="1207" spans="1:23" ht="13.2" x14ac:dyDescent="0.25">
      <c r="A1207" s="45"/>
      <c r="B1207" s="46"/>
      <c r="C1207" s="43"/>
      <c r="D1207" s="43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</row>
    <row r="1208" spans="1:23" ht="13.2" x14ac:dyDescent="0.25">
      <c r="A1208" s="45"/>
      <c r="B1208" s="46"/>
      <c r="C1208" s="43"/>
      <c r="D1208" s="43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</row>
    <row r="1209" spans="1:23" ht="13.2" x14ac:dyDescent="0.25">
      <c r="A1209" s="45"/>
      <c r="B1209" s="46"/>
      <c r="C1209" s="43"/>
      <c r="D1209" s="43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</row>
    <row r="1210" spans="1:23" ht="13.2" x14ac:dyDescent="0.25">
      <c r="A1210" s="45"/>
      <c r="B1210" s="46"/>
      <c r="C1210" s="43"/>
      <c r="D1210" s="43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</row>
    <row r="1211" spans="1:23" ht="13.2" x14ac:dyDescent="0.25">
      <c r="A1211" s="45"/>
      <c r="B1211" s="46"/>
      <c r="C1211" s="43"/>
      <c r="D1211" s="43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</row>
    <row r="1212" spans="1:23" ht="13.2" x14ac:dyDescent="0.25">
      <c r="A1212" s="45"/>
      <c r="B1212" s="46"/>
      <c r="C1212" s="43"/>
      <c r="D1212" s="43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</row>
    <row r="1213" spans="1:23" ht="13.2" x14ac:dyDescent="0.25">
      <c r="A1213" s="45"/>
      <c r="B1213" s="46"/>
      <c r="C1213" s="43"/>
      <c r="D1213" s="43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</row>
    <row r="1214" spans="1:23" ht="13.2" x14ac:dyDescent="0.25">
      <c r="A1214" s="45"/>
      <c r="B1214" s="46"/>
      <c r="C1214" s="43"/>
      <c r="D1214" s="43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</row>
    <row r="1215" spans="1:23" ht="13.2" x14ac:dyDescent="0.25">
      <c r="A1215" s="45"/>
      <c r="B1215" s="46"/>
      <c r="C1215" s="43"/>
      <c r="D1215" s="43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</row>
    <row r="1216" spans="1:23" ht="13.2" x14ac:dyDescent="0.25">
      <c r="A1216" s="45"/>
      <c r="B1216" s="46"/>
      <c r="C1216" s="43"/>
      <c r="D1216" s="43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</row>
    <row r="1217" spans="1:23" ht="13.2" x14ac:dyDescent="0.25">
      <c r="A1217" s="45"/>
      <c r="B1217" s="46"/>
      <c r="C1217" s="43"/>
      <c r="D1217" s="43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</row>
    <row r="1218" spans="1:23" ht="13.2" x14ac:dyDescent="0.25">
      <c r="A1218" s="45"/>
      <c r="B1218" s="46"/>
      <c r="C1218" s="43"/>
      <c r="D1218" s="43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</row>
    <row r="1219" spans="1:23" ht="13.2" x14ac:dyDescent="0.25">
      <c r="A1219" s="45"/>
      <c r="B1219" s="46"/>
      <c r="C1219" s="43"/>
      <c r="D1219" s="43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</row>
    <row r="1220" spans="1:23" ht="13.2" x14ac:dyDescent="0.25">
      <c r="A1220" s="45"/>
      <c r="B1220" s="46"/>
      <c r="C1220" s="43"/>
      <c r="D1220" s="43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</row>
    <row r="1221" spans="1:23" ht="13.2" x14ac:dyDescent="0.25">
      <c r="A1221" s="45"/>
      <c r="B1221" s="46"/>
      <c r="C1221" s="43"/>
      <c r="D1221" s="43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</row>
    <row r="1222" spans="1:23" ht="13.2" x14ac:dyDescent="0.25">
      <c r="A1222" s="45"/>
      <c r="B1222" s="46"/>
      <c r="C1222" s="43"/>
      <c r="D1222" s="43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</row>
    <row r="1223" spans="1:23" ht="13.2" x14ac:dyDescent="0.25">
      <c r="A1223" s="45"/>
      <c r="B1223" s="46"/>
      <c r="C1223" s="43"/>
      <c r="D1223" s="43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</row>
    <row r="1224" spans="1:23" ht="13.2" x14ac:dyDescent="0.25">
      <c r="A1224" s="45"/>
      <c r="B1224" s="46"/>
      <c r="C1224" s="43"/>
      <c r="D1224" s="43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</row>
    <row r="1225" spans="1:23" ht="13.2" x14ac:dyDescent="0.25">
      <c r="A1225" s="45"/>
      <c r="B1225" s="46"/>
      <c r="C1225" s="43"/>
      <c r="D1225" s="43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</row>
    <row r="1226" spans="1:23" ht="13.2" x14ac:dyDescent="0.25">
      <c r="A1226" s="45"/>
      <c r="B1226" s="46"/>
      <c r="C1226" s="43"/>
      <c r="D1226" s="43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</row>
    <row r="1227" spans="1:23" ht="13.2" x14ac:dyDescent="0.25">
      <c r="A1227" s="45"/>
      <c r="B1227" s="46"/>
      <c r="C1227" s="43"/>
      <c r="D1227" s="43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</row>
    <row r="1228" spans="1:23" ht="13.2" x14ac:dyDescent="0.25">
      <c r="A1228" s="45"/>
      <c r="B1228" s="46"/>
      <c r="C1228" s="43"/>
      <c r="D1228" s="43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</row>
    <row r="1229" spans="1:23" ht="13.2" x14ac:dyDescent="0.25">
      <c r="A1229" s="45"/>
      <c r="B1229" s="46"/>
      <c r="C1229" s="43"/>
      <c r="D1229" s="43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87"/>
      <c r="T1229" s="87"/>
      <c r="U1229" s="87"/>
      <c r="V1229" s="87"/>
      <c r="W1229" s="87"/>
    </row>
    <row r="1230" spans="1:23" ht="13.2" x14ac:dyDescent="0.25">
      <c r="A1230" s="45"/>
      <c r="B1230" s="46"/>
      <c r="C1230" s="43"/>
      <c r="D1230" s="43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</row>
    <row r="1231" spans="1:23" ht="13.2" x14ac:dyDescent="0.25">
      <c r="A1231" s="45"/>
      <c r="B1231" s="46"/>
      <c r="C1231" s="43"/>
      <c r="D1231" s="43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</row>
    <row r="1232" spans="1:23" ht="13.2" x14ac:dyDescent="0.25">
      <c r="A1232" s="45"/>
      <c r="B1232" s="46"/>
      <c r="C1232" s="43"/>
      <c r="D1232" s="43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</row>
    <row r="1233" spans="1:23" ht="13.2" x14ac:dyDescent="0.25">
      <c r="A1233" s="45"/>
      <c r="B1233" s="46"/>
      <c r="C1233" s="43"/>
      <c r="D1233" s="43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</row>
    <row r="1234" spans="1:23" ht="13.2" x14ac:dyDescent="0.25">
      <c r="A1234" s="45"/>
      <c r="B1234" s="46"/>
      <c r="C1234" s="43"/>
      <c r="D1234" s="43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</row>
    <row r="1235" spans="1:23" ht="13.2" x14ac:dyDescent="0.25">
      <c r="A1235" s="45"/>
      <c r="B1235" s="46"/>
      <c r="C1235" s="43"/>
      <c r="D1235" s="43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</row>
    <row r="1236" spans="1:23" ht="13.2" x14ac:dyDescent="0.25">
      <c r="A1236" s="45"/>
      <c r="B1236" s="46"/>
      <c r="C1236" s="43"/>
      <c r="D1236" s="43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</row>
    <row r="1237" spans="1:23" ht="13.2" x14ac:dyDescent="0.25">
      <c r="A1237" s="45"/>
      <c r="B1237" s="46"/>
      <c r="C1237" s="43"/>
      <c r="D1237" s="43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</row>
    <row r="1238" spans="1:23" ht="13.2" x14ac:dyDescent="0.25">
      <c r="A1238" s="45"/>
      <c r="B1238" s="46"/>
      <c r="C1238" s="43"/>
      <c r="D1238" s="43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</row>
    <row r="1239" spans="1:23" ht="13.2" x14ac:dyDescent="0.25">
      <c r="A1239" s="45"/>
      <c r="B1239" s="46"/>
      <c r="C1239" s="43"/>
      <c r="D1239" s="43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</row>
    <row r="1240" spans="1:23" ht="13.2" x14ac:dyDescent="0.25">
      <c r="A1240" s="45"/>
      <c r="B1240" s="46"/>
      <c r="C1240" s="43"/>
      <c r="D1240" s="43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</row>
    <row r="1241" spans="1:23" ht="13.2" x14ac:dyDescent="0.25">
      <c r="A1241" s="45"/>
      <c r="B1241" s="46"/>
      <c r="C1241" s="43"/>
      <c r="D1241" s="43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</row>
    <row r="1242" spans="1:23" ht="13.2" x14ac:dyDescent="0.25">
      <c r="A1242" s="45"/>
      <c r="B1242" s="46"/>
      <c r="C1242" s="43"/>
      <c r="D1242" s="43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</row>
    <row r="1243" spans="1:23" ht="13.2" x14ac:dyDescent="0.25">
      <c r="A1243" s="45"/>
      <c r="B1243" s="46"/>
      <c r="C1243" s="43"/>
      <c r="D1243" s="43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</row>
    <row r="1244" spans="1:23" ht="13.2" x14ac:dyDescent="0.25">
      <c r="A1244" s="45"/>
      <c r="B1244" s="46"/>
      <c r="C1244" s="43"/>
      <c r="D1244" s="43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</row>
    <row r="1245" spans="1:23" ht="13.2" x14ac:dyDescent="0.25">
      <c r="A1245" s="45"/>
      <c r="B1245" s="46"/>
      <c r="C1245" s="43"/>
      <c r="D1245" s="43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</row>
    <row r="1246" spans="1:23" ht="13.2" x14ac:dyDescent="0.25">
      <c r="A1246" s="45"/>
      <c r="B1246" s="46"/>
      <c r="C1246" s="43"/>
      <c r="D1246" s="43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</row>
    <row r="1247" spans="1:23" ht="13.2" x14ac:dyDescent="0.25">
      <c r="A1247" s="45"/>
      <c r="B1247" s="46"/>
      <c r="C1247" s="43"/>
      <c r="D1247" s="43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</row>
    <row r="1248" spans="1:23" ht="13.2" x14ac:dyDescent="0.25">
      <c r="A1248" s="45"/>
      <c r="B1248" s="46"/>
      <c r="C1248" s="43"/>
      <c r="D1248" s="43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</row>
    <row r="1249" spans="1:23" ht="13.2" x14ac:dyDescent="0.25">
      <c r="A1249" s="45"/>
      <c r="B1249" s="46"/>
      <c r="C1249" s="43"/>
      <c r="D1249" s="43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</row>
    <row r="1250" spans="1:23" ht="13.2" x14ac:dyDescent="0.25">
      <c r="A1250" s="45"/>
      <c r="B1250" s="46"/>
      <c r="C1250" s="43"/>
      <c r="D1250" s="43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</row>
    <row r="1251" spans="1:23" ht="13.2" x14ac:dyDescent="0.25">
      <c r="A1251" s="45"/>
      <c r="B1251" s="46"/>
      <c r="C1251" s="43"/>
      <c r="D1251" s="43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</row>
    <row r="1252" spans="1:23" ht="13.2" x14ac:dyDescent="0.25">
      <c r="A1252" s="45"/>
      <c r="B1252" s="46"/>
      <c r="C1252" s="43"/>
      <c r="D1252" s="43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</row>
    <row r="1253" spans="1:23" ht="13.2" x14ac:dyDescent="0.25">
      <c r="A1253" s="45"/>
      <c r="B1253" s="46"/>
      <c r="C1253" s="43"/>
      <c r="D1253" s="43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</row>
    <row r="1254" spans="1:23" ht="13.2" x14ac:dyDescent="0.25">
      <c r="A1254" s="45"/>
      <c r="B1254" s="46"/>
      <c r="C1254" s="43"/>
      <c r="D1254" s="43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</row>
    <row r="1255" spans="1:23" ht="13.2" x14ac:dyDescent="0.25">
      <c r="A1255" s="45"/>
      <c r="B1255" s="46"/>
      <c r="C1255" s="43"/>
      <c r="D1255" s="43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</row>
    <row r="1256" spans="1:23" ht="13.2" x14ac:dyDescent="0.25">
      <c r="A1256" s="45"/>
      <c r="B1256" s="46"/>
      <c r="C1256" s="43"/>
      <c r="D1256" s="43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</row>
    <row r="1257" spans="1:23" ht="13.2" x14ac:dyDescent="0.25">
      <c r="A1257" s="45"/>
      <c r="B1257" s="46"/>
      <c r="C1257" s="43"/>
      <c r="D1257" s="43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</row>
    <row r="1258" spans="1:23" ht="13.2" x14ac:dyDescent="0.25">
      <c r="A1258" s="45"/>
      <c r="B1258" s="46"/>
      <c r="C1258" s="43"/>
      <c r="D1258" s="43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</row>
    <row r="1259" spans="1:23" ht="13.2" x14ac:dyDescent="0.25">
      <c r="A1259" s="45"/>
      <c r="B1259" s="46"/>
      <c r="C1259" s="43"/>
      <c r="D1259" s="43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</row>
    <row r="1260" spans="1:23" ht="13.2" x14ac:dyDescent="0.25">
      <c r="A1260" s="45"/>
      <c r="B1260" s="46"/>
      <c r="C1260" s="43"/>
      <c r="D1260" s="43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</row>
    <row r="1261" spans="1:23" ht="13.2" x14ac:dyDescent="0.25">
      <c r="A1261" s="45"/>
      <c r="B1261" s="46"/>
      <c r="C1261" s="43"/>
      <c r="D1261" s="43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</row>
    <row r="1262" spans="1:23" ht="13.2" x14ac:dyDescent="0.25">
      <c r="A1262" s="45"/>
      <c r="B1262" s="46"/>
      <c r="C1262" s="43"/>
      <c r="D1262" s="43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</row>
    <row r="1263" spans="1:23" ht="13.2" x14ac:dyDescent="0.25">
      <c r="A1263" s="45"/>
      <c r="B1263" s="46"/>
      <c r="C1263" s="43"/>
      <c r="D1263" s="43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</row>
    <row r="1264" spans="1:23" ht="13.2" x14ac:dyDescent="0.25">
      <c r="A1264" s="45"/>
      <c r="B1264" s="46"/>
      <c r="C1264" s="43"/>
      <c r="D1264" s="43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</row>
    <row r="1265" spans="1:23" ht="13.2" x14ac:dyDescent="0.25">
      <c r="A1265" s="45"/>
      <c r="B1265" s="46"/>
      <c r="C1265" s="43"/>
      <c r="D1265" s="43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</row>
    <row r="1266" spans="1:23" ht="13.2" x14ac:dyDescent="0.25">
      <c r="A1266" s="45"/>
      <c r="B1266" s="46"/>
      <c r="C1266" s="43"/>
      <c r="D1266" s="43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</row>
    <row r="1267" spans="1:23" ht="13.2" x14ac:dyDescent="0.25">
      <c r="A1267" s="45"/>
      <c r="B1267" s="46"/>
      <c r="C1267" s="43"/>
      <c r="D1267" s="43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</row>
    <row r="1268" spans="1:23" ht="13.2" x14ac:dyDescent="0.25">
      <c r="A1268" s="45"/>
      <c r="B1268" s="46"/>
      <c r="C1268" s="43"/>
      <c r="D1268" s="43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</row>
    <row r="1269" spans="1:23" ht="13.2" x14ac:dyDescent="0.25">
      <c r="A1269" s="45"/>
      <c r="B1269" s="46"/>
      <c r="C1269" s="43"/>
      <c r="D1269" s="43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</row>
    <row r="1270" spans="1:23" ht="13.2" x14ac:dyDescent="0.25">
      <c r="A1270" s="45"/>
      <c r="B1270" s="46"/>
      <c r="C1270" s="43"/>
      <c r="D1270" s="43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</row>
    <row r="1271" spans="1:23" ht="13.2" x14ac:dyDescent="0.25">
      <c r="A1271" s="45"/>
      <c r="B1271" s="46"/>
      <c r="C1271" s="43"/>
      <c r="D1271" s="43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</row>
    <row r="1272" spans="1:23" ht="13.2" x14ac:dyDescent="0.25">
      <c r="A1272" s="45"/>
      <c r="B1272" s="46"/>
      <c r="C1272" s="43"/>
      <c r="D1272" s="43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</row>
    <row r="1273" spans="1:23" ht="13.2" x14ac:dyDescent="0.25">
      <c r="A1273" s="45"/>
      <c r="B1273" s="46"/>
      <c r="C1273" s="43"/>
      <c r="D1273" s="43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</row>
    <row r="1274" spans="1:23" ht="13.2" x14ac:dyDescent="0.25">
      <c r="A1274" s="45"/>
      <c r="B1274" s="46"/>
      <c r="C1274" s="43"/>
      <c r="D1274" s="43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</row>
    <row r="1275" spans="1:23" ht="13.2" x14ac:dyDescent="0.25">
      <c r="A1275" s="45"/>
      <c r="B1275" s="46"/>
      <c r="C1275" s="43"/>
      <c r="D1275" s="43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</row>
    <row r="1276" spans="1:23" ht="13.2" x14ac:dyDescent="0.25">
      <c r="A1276" s="45"/>
      <c r="B1276" s="46"/>
      <c r="C1276" s="43"/>
      <c r="D1276" s="43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</row>
    <row r="1277" spans="1:23" ht="13.2" x14ac:dyDescent="0.25">
      <c r="A1277" s="45"/>
      <c r="B1277" s="46"/>
      <c r="C1277" s="43"/>
      <c r="D1277" s="43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</row>
    <row r="1278" spans="1:23" ht="13.2" x14ac:dyDescent="0.25">
      <c r="A1278" s="45"/>
      <c r="B1278" s="46"/>
      <c r="C1278" s="43"/>
      <c r="D1278" s="43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</row>
    <row r="1279" spans="1:23" ht="13.2" x14ac:dyDescent="0.25">
      <c r="A1279" s="45"/>
      <c r="B1279" s="46"/>
      <c r="C1279" s="43"/>
      <c r="D1279" s="43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</row>
    <row r="1280" spans="1:23" ht="13.2" x14ac:dyDescent="0.25">
      <c r="A1280" s="45"/>
      <c r="B1280" s="46"/>
      <c r="C1280" s="43"/>
      <c r="D1280" s="43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</row>
    <row r="1281" spans="1:23" ht="13.2" x14ac:dyDescent="0.25">
      <c r="A1281" s="45"/>
      <c r="B1281" s="46"/>
      <c r="C1281" s="43"/>
      <c r="D1281" s="43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</row>
    <row r="1282" spans="1:23" ht="13.2" x14ac:dyDescent="0.25">
      <c r="A1282" s="45"/>
      <c r="B1282" s="46"/>
      <c r="C1282" s="43"/>
      <c r="D1282" s="43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</row>
    <row r="1283" spans="1:23" ht="13.2" x14ac:dyDescent="0.25">
      <c r="A1283" s="45"/>
      <c r="B1283" s="46"/>
      <c r="C1283" s="43"/>
      <c r="D1283" s="43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</row>
    <row r="1284" spans="1:23" ht="13.2" x14ac:dyDescent="0.25">
      <c r="A1284" s="45"/>
      <c r="B1284" s="46"/>
      <c r="C1284" s="43"/>
      <c r="D1284" s="43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</row>
    <row r="1285" spans="1:23" ht="13.2" x14ac:dyDescent="0.25">
      <c r="A1285" s="45"/>
      <c r="B1285" s="46"/>
      <c r="C1285" s="43"/>
      <c r="D1285" s="43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</row>
    <row r="1286" spans="1:23" ht="13.2" x14ac:dyDescent="0.25">
      <c r="A1286" s="45"/>
      <c r="B1286" s="46"/>
      <c r="C1286" s="43"/>
      <c r="D1286" s="43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</row>
    <row r="1287" spans="1:23" ht="13.2" x14ac:dyDescent="0.25">
      <c r="A1287" s="45"/>
      <c r="B1287" s="46"/>
      <c r="C1287" s="43"/>
      <c r="D1287" s="43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</row>
    <row r="1288" spans="1:23" ht="13.2" x14ac:dyDescent="0.25">
      <c r="A1288" s="45"/>
      <c r="B1288" s="46"/>
      <c r="C1288" s="43"/>
      <c r="D1288" s="43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</row>
    <row r="1289" spans="1:23" ht="13.2" x14ac:dyDescent="0.25">
      <c r="A1289" s="45"/>
      <c r="B1289" s="46"/>
      <c r="C1289" s="43"/>
      <c r="D1289" s="43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</row>
    <row r="1290" spans="1:23" ht="13.2" x14ac:dyDescent="0.25">
      <c r="A1290" s="45"/>
      <c r="B1290" s="46"/>
      <c r="C1290" s="43"/>
      <c r="D1290" s="43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</row>
    <row r="1291" spans="1:23" ht="13.2" x14ac:dyDescent="0.25">
      <c r="A1291" s="45"/>
      <c r="B1291" s="46"/>
      <c r="C1291" s="43"/>
      <c r="D1291" s="43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</row>
    <row r="1292" spans="1:23" ht="13.2" x14ac:dyDescent="0.25">
      <c r="A1292" s="45"/>
      <c r="B1292" s="46"/>
      <c r="C1292" s="43"/>
      <c r="D1292" s="43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</row>
    <row r="1293" spans="1:23" ht="13.2" x14ac:dyDescent="0.25">
      <c r="A1293" s="45"/>
      <c r="B1293" s="46"/>
      <c r="C1293" s="43"/>
      <c r="D1293" s="43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</row>
    <row r="1294" spans="1:23" ht="13.2" x14ac:dyDescent="0.25">
      <c r="A1294" s="45"/>
      <c r="B1294" s="46"/>
      <c r="C1294" s="43"/>
      <c r="D1294" s="43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</row>
    <row r="1295" spans="1:23" ht="13.2" x14ac:dyDescent="0.25">
      <c r="A1295" s="45"/>
      <c r="B1295" s="46"/>
      <c r="C1295" s="43"/>
      <c r="D1295" s="43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</row>
    <row r="1296" spans="1:23" ht="13.2" x14ac:dyDescent="0.25">
      <c r="A1296" s="45"/>
      <c r="B1296" s="46"/>
      <c r="C1296" s="43"/>
      <c r="D1296" s="43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</row>
    <row r="1297" spans="1:23" ht="13.2" x14ac:dyDescent="0.25">
      <c r="A1297" s="45"/>
      <c r="B1297" s="46"/>
      <c r="C1297" s="43"/>
      <c r="D1297" s="43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</row>
    <row r="1298" spans="1:23" ht="13.2" x14ac:dyDescent="0.25">
      <c r="A1298" s="45"/>
      <c r="B1298" s="46"/>
      <c r="C1298" s="43"/>
      <c r="D1298" s="43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</row>
    <row r="1299" spans="1:23" ht="13.2" x14ac:dyDescent="0.25">
      <c r="A1299" s="45"/>
      <c r="B1299" s="46"/>
      <c r="C1299" s="43"/>
      <c r="D1299" s="43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</row>
    <row r="1300" spans="1:23" ht="13.2" x14ac:dyDescent="0.25">
      <c r="A1300" s="45"/>
      <c r="B1300" s="46"/>
      <c r="C1300" s="43"/>
      <c r="D1300" s="43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</row>
    <row r="1301" spans="1:23" ht="13.2" x14ac:dyDescent="0.25">
      <c r="A1301" s="45"/>
      <c r="B1301" s="46"/>
      <c r="C1301" s="43"/>
      <c r="D1301" s="43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</row>
    <row r="1302" spans="1:23" ht="13.2" x14ac:dyDescent="0.25">
      <c r="A1302" s="45"/>
      <c r="B1302" s="46"/>
      <c r="C1302" s="43"/>
      <c r="D1302" s="43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</row>
    <row r="1303" spans="1:23" ht="13.2" x14ac:dyDescent="0.25">
      <c r="A1303" s="45"/>
      <c r="B1303" s="46"/>
      <c r="C1303" s="43"/>
      <c r="D1303" s="43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</row>
    <row r="1304" spans="1:23" ht="13.2" x14ac:dyDescent="0.25">
      <c r="A1304" s="45"/>
      <c r="B1304" s="46"/>
      <c r="C1304" s="43"/>
      <c r="D1304" s="43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</row>
    <row r="1305" spans="1:23" ht="13.2" x14ac:dyDescent="0.25">
      <c r="A1305" s="45"/>
      <c r="B1305" s="46"/>
      <c r="C1305" s="43"/>
      <c r="D1305" s="43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</row>
    <row r="1306" spans="1:23" ht="13.2" x14ac:dyDescent="0.25">
      <c r="A1306" s="45"/>
      <c r="B1306" s="46"/>
      <c r="C1306" s="43"/>
      <c r="D1306" s="43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</row>
    <row r="1307" spans="1:23" ht="13.2" x14ac:dyDescent="0.25">
      <c r="A1307" s="45"/>
      <c r="B1307" s="46"/>
      <c r="C1307" s="43"/>
      <c r="D1307" s="43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</row>
    <row r="1308" spans="1:23" ht="13.2" x14ac:dyDescent="0.25">
      <c r="A1308" s="45"/>
      <c r="B1308" s="46"/>
      <c r="C1308" s="43"/>
      <c r="D1308" s="43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</row>
    <row r="1309" spans="1:23" ht="13.2" x14ac:dyDescent="0.25">
      <c r="A1309" s="45"/>
      <c r="B1309" s="46"/>
      <c r="C1309" s="43"/>
      <c r="D1309" s="43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</row>
    <row r="1310" spans="1:23" ht="13.2" x14ac:dyDescent="0.25">
      <c r="A1310" s="45"/>
      <c r="B1310" s="46"/>
      <c r="C1310" s="43"/>
      <c r="D1310" s="43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</row>
    <row r="1311" spans="1:23" ht="13.2" x14ac:dyDescent="0.25">
      <c r="A1311" s="45"/>
      <c r="B1311" s="46"/>
      <c r="C1311" s="43"/>
      <c r="D1311" s="43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</row>
    <row r="1312" spans="1:23" ht="13.2" x14ac:dyDescent="0.25">
      <c r="A1312" s="45"/>
      <c r="B1312" s="46"/>
      <c r="C1312" s="43"/>
      <c r="D1312" s="43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</row>
    <row r="1313" spans="1:23" ht="13.2" x14ac:dyDescent="0.25">
      <c r="A1313" s="45"/>
      <c r="B1313" s="46"/>
      <c r="C1313" s="43"/>
      <c r="D1313" s="43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</row>
    <row r="1314" spans="1:23" ht="13.2" x14ac:dyDescent="0.25">
      <c r="A1314" s="45"/>
      <c r="B1314" s="46"/>
      <c r="C1314" s="43"/>
      <c r="D1314" s="43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</row>
    <row r="1315" spans="1:23" ht="13.2" x14ac:dyDescent="0.25">
      <c r="A1315" s="45"/>
      <c r="B1315" s="46"/>
      <c r="C1315" s="43"/>
      <c r="D1315" s="43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</row>
    <row r="1316" spans="1:23" ht="13.2" x14ac:dyDescent="0.25">
      <c r="A1316" s="45"/>
      <c r="B1316" s="46"/>
      <c r="C1316" s="43"/>
      <c r="D1316" s="43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</row>
    <row r="1317" spans="1:23" ht="13.2" x14ac:dyDescent="0.25">
      <c r="A1317" s="45"/>
      <c r="B1317" s="46"/>
      <c r="C1317" s="43"/>
      <c r="D1317" s="43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</row>
    <row r="1318" spans="1:23" ht="13.2" x14ac:dyDescent="0.25">
      <c r="A1318" s="45"/>
      <c r="B1318" s="46"/>
      <c r="C1318" s="43"/>
      <c r="D1318" s="43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</row>
    <row r="1319" spans="1:23" ht="13.2" x14ac:dyDescent="0.25">
      <c r="A1319" s="45"/>
      <c r="B1319" s="46"/>
      <c r="C1319" s="43"/>
      <c r="D1319" s="43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</row>
    <row r="1320" spans="1:23" ht="13.2" x14ac:dyDescent="0.25">
      <c r="A1320" s="45"/>
      <c r="B1320" s="46"/>
      <c r="C1320" s="43"/>
      <c r="D1320" s="43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</row>
    <row r="1321" spans="1:23" ht="13.2" x14ac:dyDescent="0.25">
      <c r="A1321" s="45"/>
      <c r="B1321" s="46"/>
      <c r="C1321" s="43"/>
      <c r="D1321" s="43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</row>
    <row r="1322" spans="1:23" ht="13.2" x14ac:dyDescent="0.25">
      <c r="A1322" s="45"/>
      <c r="B1322" s="46"/>
      <c r="C1322" s="43"/>
      <c r="D1322" s="43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</row>
    <row r="1323" spans="1:23" ht="13.2" x14ac:dyDescent="0.25">
      <c r="A1323" s="45"/>
      <c r="B1323" s="46"/>
      <c r="C1323" s="43"/>
      <c r="D1323" s="43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</row>
    <row r="1324" spans="1:23" ht="13.2" x14ac:dyDescent="0.25">
      <c r="A1324" s="45"/>
      <c r="B1324" s="46"/>
      <c r="C1324" s="43"/>
      <c r="D1324" s="43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</row>
    <row r="1325" spans="1:23" ht="13.2" x14ac:dyDescent="0.25">
      <c r="A1325" s="45"/>
      <c r="B1325" s="46"/>
      <c r="C1325" s="43"/>
      <c r="D1325" s="43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</row>
    <row r="1326" spans="1:23" ht="13.2" x14ac:dyDescent="0.25">
      <c r="A1326" s="45"/>
      <c r="B1326" s="46"/>
      <c r="C1326" s="43"/>
      <c r="D1326" s="43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</row>
    <row r="1327" spans="1:23" ht="13.2" x14ac:dyDescent="0.25">
      <c r="A1327" s="45"/>
      <c r="B1327" s="46"/>
      <c r="C1327" s="43"/>
      <c r="D1327" s="43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</row>
    <row r="1328" spans="1:23" ht="13.2" x14ac:dyDescent="0.25">
      <c r="A1328" s="45"/>
      <c r="B1328" s="46"/>
      <c r="C1328" s="43"/>
      <c r="D1328" s="43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</row>
    <row r="1329" spans="1:23" ht="13.2" x14ac:dyDescent="0.25">
      <c r="A1329" s="45"/>
      <c r="B1329" s="46"/>
      <c r="C1329" s="43"/>
      <c r="D1329" s="43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</row>
    <row r="1330" spans="1:23" ht="13.2" x14ac:dyDescent="0.25">
      <c r="A1330" s="45"/>
      <c r="B1330" s="46"/>
      <c r="C1330" s="43"/>
      <c r="D1330" s="43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</row>
    <row r="1331" spans="1:23" ht="13.2" x14ac:dyDescent="0.25">
      <c r="A1331" s="45"/>
      <c r="B1331" s="46"/>
      <c r="C1331" s="43"/>
      <c r="D1331" s="43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</row>
    <row r="1332" spans="1:23" ht="13.2" x14ac:dyDescent="0.25">
      <c r="A1332" s="45"/>
      <c r="B1332" s="46"/>
      <c r="C1332" s="43"/>
      <c r="D1332" s="43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</row>
    <row r="1333" spans="1:23" ht="13.2" x14ac:dyDescent="0.25">
      <c r="A1333" s="45"/>
      <c r="B1333" s="46"/>
      <c r="C1333" s="43"/>
      <c r="D1333" s="43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</row>
    <row r="1334" spans="1:23" ht="13.2" x14ac:dyDescent="0.25">
      <c r="A1334" s="45"/>
      <c r="B1334" s="46"/>
      <c r="C1334" s="43"/>
      <c r="D1334" s="43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</row>
    <row r="1335" spans="1:23" ht="13.2" x14ac:dyDescent="0.25">
      <c r="A1335" s="45"/>
      <c r="B1335" s="46"/>
      <c r="C1335" s="43"/>
      <c r="D1335" s="43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</row>
    <row r="1336" spans="1:23" ht="13.2" x14ac:dyDescent="0.25">
      <c r="A1336" s="45"/>
      <c r="B1336" s="46"/>
      <c r="C1336" s="43"/>
      <c r="D1336" s="43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</row>
    <row r="1337" spans="1:23" ht="13.2" x14ac:dyDescent="0.25">
      <c r="A1337" s="45"/>
      <c r="B1337" s="46"/>
      <c r="C1337" s="43"/>
      <c r="D1337" s="43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</row>
    <row r="1338" spans="1:23" ht="13.2" x14ac:dyDescent="0.25">
      <c r="A1338" s="45"/>
      <c r="B1338" s="46"/>
      <c r="C1338" s="43"/>
      <c r="D1338" s="43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</row>
    <row r="1339" spans="1:23" ht="13.2" x14ac:dyDescent="0.25">
      <c r="A1339" s="45"/>
      <c r="B1339" s="46"/>
      <c r="C1339" s="43"/>
      <c r="D1339" s="43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</row>
    <row r="1340" spans="1:23" ht="13.2" x14ac:dyDescent="0.25">
      <c r="A1340" s="45"/>
      <c r="B1340" s="46"/>
      <c r="C1340" s="43"/>
      <c r="D1340" s="43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</row>
    <row r="1341" spans="1:23" ht="13.2" x14ac:dyDescent="0.25">
      <c r="A1341" s="45"/>
      <c r="B1341" s="46"/>
      <c r="C1341" s="43"/>
      <c r="D1341" s="43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</row>
    <row r="1342" spans="1:23" ht="13.2" x14ac:dyDescent="0.25">
      <c r="A1342" s="45"/>
      <c r="B1342" s="46"/>
      <c r="C1342" s="43"/>
      <c r="D1342" s="43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</row>
    <row r="1343" spans="1:23" ht="13.2" x14ac:dyDescent="0.25">
      <c r="A1343" s="45"/>
      <c r="B1343" s="46"/>
      <c r="C1343" s="43"/>
      <c r="D1343" s="43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</row>
    <row r="1344" spans="1:23" ht="13.2" x14ac:dyDescent="0.25">
      <c r="A1344" s="45"/>
      <c r="B1344" s="46"/>
      <c r="C1344" s="43"/>
      <c r="D1344" s="43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</row>
    <row r="1345" spans="1:23" ht="13.2" x14ac:dyDescent="0.25">
      <c r="A1345" s="45"/>
      <c r="B1345" s="46"/>
      <c r="C1345" s="43"/>
      <c r="D1345" s="43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</row>
    <row r="1346" spans="1:23" ht="13.2" x14ac:dyDescent="0.25">
      <c r="A1346" s="45"/>
      <c r="B1346" s="46"/>
      <c r="C1346" s="43"/>
      <c r="D1346" s="43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</row>
    <row r="1347" spans="1:23" ht="13.2" x14ac:dyDescent="0.25">
      <c r="A1347" s="45"/>
      <c r="B1347" s="46"/>
      <c r="C1347" s="43"/>
      <c r="D1347" s="43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</row>
    <row r="1348" spans="1:23" ht="13.2" x14ac:dyDescent="0.25">
      <c r="A1348" s="45"/>
      <c r="B1348" s="46"/>
      <c r="C1348" s="43"/>
      <c r="D1348" s="43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</row>
    <row r="1349" spans="1:23" ht="13.2" x14ac:dyDescent="0.25">
      <c r="A1349" s="45"/>
      <c r="B1349" s="46"/>
      <c r="C1349" s="43"/>
      <c r="D1349" s="43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</row>
    <row r="1350" spans="1:23" ht="13.2" x14ac:dyDescent="0.25">
      <c r="A1350" s="45"/>
      <c r="B1350" s="46"/>
      <c r="C1350" s="43"/>
      <c r="D1350" s="43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</row>
    <row r="1351" spans="1:23" ht="13.2" x14ac:dyDescent="0.25">
      <c r="A1351" s="45"/>
      <c r="B1351" s="46"/>
      <c r="C1351" s="43"/>
      <c r="D1351" s="43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</row>
    <row r="1352" spans="1:23" ht="13.2" x14ac:dyDescent="0.25">
      <c r="A1352" s="45"/>
      <c r="B1352" s="46"/>
      <c r="C1352" s="43"/>
      <c r="D1352" s="43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</row>
    <row r="1353" spans="1:23" ht="13.2" x14ac:dyDescent="0.25">
      <c r="A1353" s="45"/>
      <c r="B1353" s="46"/>
      <c r="C1353" s="43"/>
      <c r="D1353" s="43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</row>
    <row r="1354" spans="1:23" ht="13.2" x14ac:dyDescent="0.25">
      <c r="A1354" s="45"/>
      <c r="B1354" s="46"/>
      <c r="C1354" s="43"/>
      <c r="D1354" s="43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</row>
    <row r="1355" spans="1:23" ht="13.2" x14ac:dyDescent="0.25">
      <c r="A1355" s="45"/>
      <c r="B1355" s="46"/>
      <c r="C1355" s="43"/>
      <c r="D1355" s="43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</row>
    <row r="1356" spans="1:23" ht="13.2" x14ac:dyDescent="0.25">
      <c r="A1356" s="45"/>
      <c r="B1356" s="46"/>
      <c r="C1356" s="43"/>
      <c r="D1356" s="43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</row>
    <row r="1357" spans="1:23" ht="13.2" x14ac:dyDescent="0.25">
      <c r="A1357" s="45"/>
      <c r="B1357" s="46"/>
      <c r="C1357" s="43"/>
      <c r="D1357" s="43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</row>
    <row r="1358" spans="1:23" ht="13.2" x14ac:dyDescent="0.25">
      <c r="A1358" s="45"/>
      <c r="B1358" s="46"/>
      <c r="C1358" s="43"/>
      <c r="D1358" s="43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</row>
    <row r="1359" spans="1:23" ht="13.2" x14ac:dyDescent="0.25">
      <c r="A1359" s="45"/>
      <c r="B1359" s="46"/>
      <c r="C1359" s="43"/>
      <c r="D1359" s="43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</row>
    <row r="1360" spans="1:23" ht="13.2" x14ac:dyDescent="0.25">
      <c r="A1360" s="45"/>
      <c r="B1360" s="46"/>
      <c r="C1360" s="43"/>
      <c r="D1360" s="43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</row>
    <row r="1361" spans="1:23" ht="13.2" x14ac:dyDescent="0.25">
      <c r="A1361" s="45"/>
      <c r="B1361" s="46"/>
      <c r="C1361" s="43"/>
      <c r="D1361" s="43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</row>
    <row r="1362" spans="1:23" ht="13.2" x14ac:dyDescent="0.25">
      <c r="A1362" s="45"/>
      <c r="B1362" s="46"/>
      <c r="C1362" s="43"/>
      <c r="D1362" s="43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</row>
    <row r="1363" spans="1:23" ht="13.2" x14ac:dyDescent="0.25">
      <c r="A1363" s="45"/>
      <c r="B1363" s="46"/>
      <c r="C1363" s="43"/>
      <c r="D1363" s="43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</row>
    <row r="1364" spans="1:23" ht="13.2" x14ac:dyDescent="0.25">
      <c r="A1364" s="45"/>
      <c r="B1364" s="46"/>
      <c r="C1364" s="43"/>
      <c r="D1364" s="43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</row>
    <row r="1365" spans="1:23" ht="13.2" x14ac:dyDescent="0.25">
      <c r="A1365" s="45"/>
      <c r="B1365" s="46"/>
      <c r="C1365" s="43"/>
      <c r="D1365" s="43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</row>
    <row r="1366" spans="1:23" ht="13.2" x14ac:dyDescent="0.25">
      <c r="A1366" s="45"/>
      <c r="B1366" s="46"/>
      <c r="C1366" s="43"/>
      <c r="D1366" s="43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</row>
    <row r="1367" spans="1:23" ht="13.2" x14ac:dyDescent="0.25">
      <c r="A1367" s="45"/>
      <c r="B1367" s="46"/>
      <c r="C1367" s="43"/>
      <c r="D1367" s="43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</row>
    <row r="1368" spans="1:23" ht="13.2" x14ac:dyDescent="0.25">
      <c r="A1368" s="45"/>
      <c r="B1368" s="46"/>
      <c r="C1368" s="43"/>
      <c r="D1368" s="43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</row>
    <row r="1369" spans="1:23" ht="13.2" x14ac:dyDescent="0.25">
      <c r="A1369" s="45"/>
      <c r="B1369" s="46"/>
      <c r="C1369" s="43"/>
      <c r="D1369" s="43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</row>
    <row r="1370" spans="1:23" ht="13.2" x14ac:dyDescent="0.25">
      <c r="A1370" s="45"/>
      <c r="B1370" s="46"/>
      <c r="C1370" s="43"/>
      <c r="D1370" s="43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</row>
    <row r="1371" spans="1:23" ht="13.2" x14ac:dyDescent="0.25">
      <c r="A1371" s="45"/>
      <c r="B1371" s="46"/>
      <c r="C1371" s="43"/>
      <c r="D1371" s="43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</row>
    <row r="1372" spans="1:23" ht="13.2" x14ac:dyDescent="0.25">
      <c r="A1372" s="45"/>
      <c r="B1372" s="46"/>
      <c r="C1372" s="43"/>
      <c r="D1372" s="43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</row>
    <row r="1373" spans="1:23" ht="13.2" x14ac:dyDescent="0.25">
      <c r="A1373" s="45"/>
      <c r="B1373" s="46"/>
      <c r="C1373" s="43"/>
      <c r="D1373" s="43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</row>
    <row r="1374" spans="1:23" ht="13.2" x14ac:dyDescent="0.25">
      <c r="A1374" s="45"/>
      <c r="B1374" s="46"/>
      <c r="C1374" s="43"/>
      <c r="D1374" s="43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</row>
    <row r="1375" spans="1:23" ht="13.2" x14ac:dyDescent="0.25">
      <c r="A1375" s="45"/>
      <c r="B1375" s="46"/>
      <c r="C1375" s="43"/>
      <c r="D1375" s="43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</row>
    <row r="1376" spans="1:23" ht="13.2" x14ac:dyDescent="0.25">
      <c r="A1376" s="45"/>
      <c r="B1376" s="46"/>
      <c r="C1376" s="43"/>
      <c r="D1376" s="43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</row>
    <row r="1377" spans="1:23" ht="13.2" x14ac:dyDescent="0.25">
      <c r="A1377" s="45"/>
      <c r="B1377" s="46"/>
      <c r="C1377" s="43"/>
      <c r="D1377" s="43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</row>
    <row r="1378" spans="1:23" ht="13.2" x14ac:dyDescent="0.25">
      <c r="A1378" s="45"/>
      <c r="B1378" s="46"/>
      <c r="C1378" s="43"/>
      <c r="D1378" s="43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</row>
    <row r="1379" spans="1:23" ht="13.2" x14ac:dyDescent="0.25">
      <c r="A1379" s="45"/>
      <c r="B1379" s="46"/>
      <c r="C1379" s="43"/>
      <c r="D1379" s="43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</row>
    <row r="1380" spans="1:23" ht="13.2" x14ac:dyDescent="0.25">
      <c r="A1380" s="45"/>
      <c r="B1380" s="46"/>
      <c r="C1380" s="43"/>
      <c r="D1380" s="43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</row>
    <row r="1381" spans="1:23" ht="13.2" x14ac:dyDescent="0.25">
      <c r="A1381" s="45"/>
      <c r="B1381" s="46"/>
      <c r="C1381" s="43"/>
      <c r="D1381" s="43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</row>
    <row r="1382" spans="1:23" ht="13.2" x14ac:dyDescent="0.25">
      <c r="A1382" s="45"/>
      <c r="B1382" s="46"/>
      <c r="C1382" s="43"/>
      <c r="D1382" s="43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</row>
    <row r="1383" spans="1:23" ht="13.2" x14ac:dyDescent="0.25">
      <c r="A1383" s="45"/>
      <c r="B1383" s="46"/>
      <c r="C1383" s="43"/>
      <c r="D1383" s="43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</row>
    <row r="1384" spans="1:23" ht="13.2" x14ac:dyDescent="0.25">
      <c r="A1384" s="45"/>
      <c r="B1384" s="46"/>
      <c r="C1384" s="43"/>
      <c r="D1384" s="43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</row>
    <row r="1385" spans="1:23" ht="13.2" x14ac:dyDescent="0.25">
      <c r="A1385" s="45"/>
      <c r="B1385" s="46"/>
      <c r="C1385" s="43"/>
      <c r="D1385" s="43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</row>
    <row r="1386" spans="1:23" ht="13.2" x14ac:dyDescent="0.25">
      <c r="A1386" s="45"/>
      <c r="B1386" s="46"/>
      <c r="C1386" s="43"/>
      <c r="D1386" s="43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</row>
    <row r="1387" spans="1:23" ht="13.2" x14ac:dyDescent="0.25">
      <c r="A1387" s="45"/>
      <c r="B1387" s="46"/>
      <c r="C1387" s="43"/>
      <c r="D1387" s="43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</row>
    <row r="1388" spans="1:23" ht="13.2" x14ac:dyDescent="0.25">
      <c r="A1388" s="45"/>
      <c r="B1388" s="46"/>
      <c r="C1388" s="43"/>
      <c r="D1388" s="43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</row>
    <row r="1389" spans="1:23" ht="13.2" x14ac:dyDescent="0.25">
      <c r="A1389" s="45"/>
      <c r="B1389" s="46"/>
      <c r="C1389" s="43"/>
      <c r="D1389" s="43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</row>
    <row r="1390" spans="1:23" ht="13.2" x14ac:dyDescent="0.25">
      <c r="A1390" s="45"/>
      <c r="B1390" s="46"/>
      <c r="C1390" s="43"/>
      <c r="D1390" s="43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87"/>
      <c r="T1390" s="87"/>
      <c r="U1390" s="87"/>
      <c r="V1390" s="87"/>
      <c r="W1390" s="87"/>
    </row>
    <row r="1391" spans="1:23" ht="13.2" x14ac:dyDescent="0.25">
      <c r="A1391" s="45"/>
      <c r="B1391" s="46"/>
      <c r="C1391" s="43"/>
      <c r="D1391" s="43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</row>
    <row r="1392" spans="1:23" ht="13.2" x14ac:dyDescent="0.25">
      <c r="A1392" s="45"/>
      <c r="B1392" s="46"/>
      <c r="C1392" s="43"/>
      <c r="D1392" s="43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</row>
    <row r="1393" spans="1:23" ht="13.2" x14ac:dyDescent="0.25">
      <c r="A1393" s="45"/>
      <c r="B1393" s="46"/>
      <c r="C1393" s="43"/>
      <c r="D1393" s="43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</row>
    <row r="1394" spans="1:23" ht="13.2" x14ac:dyDescent="0.25">
      <c r="A1394" s="45"/>
      <c r="B1394" s="46"/>
      <c r="C1394" s="43"/>
      <c r="D1394" s="43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</row>
    <row r="1395" spans="1:23" ht="13.2" x14ac:dyDescent="0.25">
      <c r="A1395" s="45"/>
      <c r="B1395" s="46"/>
      <c r="C1395" s="43"/>
      <c r="D1395" s="43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</row>
    <row r="1396" spans="1:23" ht="13.2" x14ac:dyDescent="0.25">
      <c r="A1396" s="45"/>
      <c r="B1396" s="46"/>
      <c r="C1396" s="43"/>
      <c r="D1396" s="43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</row>
    <row r="1397" spans="1:23" ht="13.2" x14ac:dyDescent="0.25">
      <c r="A1397" s="45"/>
      <c r="B1397" s="46"/>
      <c r="C1397" s="43"/>
      <c r="D1397" s="43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</row>
    <row r="1398" spans="1:23" ht="13.2" x14ac:dyDescent="0.25">
      <c r="A1398" s="45"/>
      <c r="B1398" s="46"/>
      <c r="C1398" s="43"/>
      <c r="D1398" s="43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</row>
    <row r="1399" spans="1:23" ht="13.2" x14ac:dyDescent="0.25">
      <c r="A1399" s="45"/>
      <c r="B1399" s="46"/>
      <c r="C1399" s="43"/>
      <c r="D1399" s="43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</row>
    <row r="1400" spans="1:23" ht="13.2" x14ac:dyDescent="0.25">
      <c r="A1400" s="45"/>
      <c r="B1400" s="46"/>
      <c r="C1400" s="43"/>
      <c r="D1400" s="43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</row>
    <row r="1401" spans="1:23" ht="13.2" x14ac:dyDescent="0.25">
      <c r="A1401" s="45"/>
      <c r="B1401" s="46"/>
      <c r="C1401" s="43"/>
      <c r="D1401" s="43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</row>
    <row r="1402" spans="1:23" ht="13.2" x14ac:dyDescent="0.25">
      <c r="A1402" s="45"/>
      <c r="B1402" s="46"/>
      <c r="C1402" s="43"/>
      <c r="D1402" s="43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</row>
    <row r="1403" spans="1:23" ht="13.2" x14ac:dyDescent="0.25">
      <c r="A1403" s="45"/>
      <c r="B1403" s="46"/>
      <c r="C1403" s="43"/>
      <c r="D1403" s="43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</row>
    <row r="1404" spans="1:23" ht="13.2" x14ac:dyDescent="0.25">
      <c r="A1404" s="45"/>
      <c r="B1404" s="46"/>
      <c r="C1404" s="43"/>
      <c r="D1404" s="43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</row>
    <row r="1405" spans="1:23" ht="13.2" x14ac:dyDescent="0.25">
      <c r="A1405" s="45"/>
      <c r="B1405" s="46"/>
      <c r="C1405" s="43"/>
      <c r="D1405" s="43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</row>
    <row r="1406" spans="1:23" ht="13.2" x14ac:dyDescent="0.25">
      <c r="A1406" s="45"/>
      <c r="B1406" s="46"/>
      <c r="C1406" s="43"/>
      <c r="D1406" s="43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</row>
    <row r="1407" spans="1:23" ht="13.2" x14ac:dyDescent="0.25">
      <c r="A1407" s="45"/>
      <c r="B1407" s="46"/>
      <c r="C1407" s="43"/>
      <c r="D1407" s="43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</row>
    <row r="1408" spans="1:23" ht="13.2" x14ac:dyDescent="0.25">
      <c r="A1408" s="45"/>
      <c r="B1408" s="46"/>
      <c r="C1408" s="43"/>
      <c r="D1408" s="43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</row>
    <row r="1409" spans="1:23" ht="13.2" x14ac:dyDescent="0.25">
      <c r="A1409" s="45"/>
      <c r="B1409" s="46"/>
      <c r="C1409" s="43"/>
      <c r="D1409" s="43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</row>
    <row r="1410" spans="1:23" ht="13.2" x14ac:dyDescent="0.25">
      <c r="A1410" s="45"/>
      <c r="B1410" s="46"/>
      <c r="C1410" s="43"/>
      <c r="D1410" s="43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</row>
    <row r="1411" spans="1:23" ht="13.2" x14ac:dyDescent="0.25">
      <c r="A1411" s="45"/>
      <c r="B1411" s="46"/>
      <c r="C1411" s="43"/>
      <c r="D1411" s="43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</row>
    <row r="1412" spans="1:23" ht="13.2" x14ac:dyDescent="0.25">
      <c r="A1412" s="45"/>
      <c r="B1412" s="46"/>
      <c r="C1412" s="43"/>
      <c r="D1412" s="43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</row>
    <row r="1413" spans="1:23" ht="13.2" x14ac:dyDescent="0.25">
      <c r="A1413" s="45"/>
      <c r="B1413" s="46"/>
      <c r="C1413" s="43"/>
      <c r="D1413" s="43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</row>
    <row r="1414" spans="1:23" ht="13.2" x14ac:dyDescent="0.25">
      <c r="A1414" s="45"/>
      <c r="B1414" s="46"/>
      <c r="C1414" s="43"/>
      <c r="D1414" s="43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</row>
    <row r="1415" spans="1:23" ht="13.2" x14ac:dyDescent="0.25">
      <c r="A1415" s="45"/>
      <c r="B1415" s="46"/>
      <c r="C1415" s="43"/>
      <c r="D1415" s="43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</row>
    <row r="1416" spans="1:23" ht="13.2" x14ac:dyDescent="0.25">
      <c r="A1416" s="45"/>
      <c r="B1416" s="46"/>
      <c r="C1416" s="43"/>
      <c r="D1416" s="43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</row>
    <row r="1417" spans="1:23" ht="13.2" x14ac:dyDescent="0.25">
      <c r="A1417" s="45"/>
      <c r="B1417" s="46"/>
      <c r="C1417" s="43"/>
      <c r="D1417" s="43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</row>
    <row r="1418" spans="1:23" ht="13.2" x14ac:dyDescent="0.25">
      <c r="A1418" s="45"/>
      <c r="B1418" s="46"/>
      <c r="C1418" s="43"/>
      <c r="D1418" s="43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</row>
    <row r="1419" spans="1:23" ht="13.2" x14ac:dyDescent="0.25">
      <c r="A1419" s="45"/>
      <c r="B1419" s="46"/>
      <c r="C1419" s="43"/>
      <c r="D1419" s="43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</row>
    <row r="1420" spans="1:23" ht="13.2" x14ac:dyDescent="0.25">
      <c r="A1420" s="45"/>
      <c r="B1420" s="46"/>
      <c r="C1420" s="43"/>
      <c r="D1420" s="43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</row>
    <row r="1421" spans="1:23" ht="13.2" x14ac:dyDescent="0.25">
      <c r="A1421" s="45"/>
      <c r="B1421" s="46"/>
      <c r="C1421" s="43"/>
      <c r="D1421" s="43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</row>
    <row r="1422" spans="1:23" ht="13.2" x14ac:dyDescent="0.25">
      <c r="A1422" s="45"/>
      <c r="B1422" s="46"/>
      <c r="C1422" s="43"/>
      <c r="D1422" s="43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</row>
    <row r="1423" spans="1:23" ht="13.2" x14ac:dyDescent="0.25">
      <c r="A1423" s="45"/>
      <c r="B1423" s="46"/>
      <c r="C1423" s="43"/>
      <c r="D1423" s="43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</row>
    <row r="1424" spans="1:23" ht="13.2" x14ac:dyDescent="0.25">
      <c r="A1424" s="45"/>
      <c r="B1424" s="46"/>
      <c r="C1424" s="43"/>
      <c r="D1424" s="43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</row>
    <row r="1425" spans="1:23" ht="13.2" x14ac:dyDescent="0.25">
      <c r="A1425" s="45"/>
      <c r="B1425" s="46"/>
      <c r="C1425" s="43"/>
      <c r="D1425" s="43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</row>
    <row r="1426" spans="1:23" ht="13.2" x14ac:dyDescent="0.25">
      <c r="A1426" s="45"/>
      <c r="B1426" s="46"/>
      <c r="C1426" s="43"/>
      <c r="D1426" s="43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</row>
    <row r="1427" spans="1:23" ht="13.2" x14ac:dyDescent="0.25">
      <c r="A1427" s="45"/>
      <c r="B1427" s="46"/>
      <c r="C1427" s="43"/>
      <c r="D1427" s="43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</row>
    <row r="1428" spans="1:23" ht="13.2" x14ac:dyDescent="0.25">
      <c r="A1428" s="45"/>
      <c r="B1428" s="46"/>
      <c r="C1428" s="43"/>
      <c r="D1428" s="43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</row>
    <row r="1429" spans="1:23" ht="13.2" x14ac:dyDescent="0.25">
      <c r="A1429" s="45"/>
      <c r="B1429" s="46"/>
      <c r="C1429" s="43"/>
      <c r="D1429" s="43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</row>
    <row r="1430" spans="1:23" ht="13.2" x14ac:dyDescent="0.25">
      <c r="A1430" s="45"/>
      <c r="B1430" s="46"/>
      <c r="C1430" s="43"/>
      <c r="D1430" s="43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</row>
    <row r="1431" spans="1:23" ht="13.2" x14ac:dyDescent="0.25">
      <c r="A1431" s="45"/>
      <c r="B1431" s="46"/>
      <c r="C1431" s="43"/>
      <c r="D1431" s="43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</row>
    <row r="1432" spans="1:23" ht="13.2" x14ac:dyDescent="0.25">
      <c r="A1432" s="45"/>
      <c r="B1432" s="46"/>
      <c r="C1432" s="43"/>
      <c r="D1432" s="43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</row>
    <row r="1433" spans="1:23" ht="13.2" x14ac:dyDescent="0.25">
      <c r="A1433" s="45"/>
      <c r="B1433" s="46"/>
      <c r="C1433" s="43"/>
      <c r="D1433" s="43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</row>
    <row r="1434" spans="1:23" ht="13.2" x14ac:dyDescent="0.25">
      <c r="A1434" s="45"/>
      <c r="B1434" s="46"/>
      <c r="C1434" s="43"/>
      <c r="D1434" s="43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</row>
    <row r="1435" spans="1:23" ht="13.2" x14ac:dyDescent="0.25">
      <c r="A1435" s="45"/>
      <c r="B1435" s="46"/>
      <c r="C1435" s="43"/>
      <c r="D1435" s="43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</row>
    <row r="1436" spans="1:23" ht="13.2" x14ac:dyDescent="0.25">
      <c r="A1436" s="45"/>
      <c r="B1436" s="46"/>
      <c r="C1436" s="43"/>
      <c r="D1436" s="43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</row>
    <row r="1437" spans="1:23" ht="13.2" x14ac:dyDescent="0.25">
      <c r="A1437" s="45"/>
      <c r="B1437" s="46"/>
      <c r="C1437" s="43"/>
      <c r="D1437" s="43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</row>
    <row r="1438" spans="1:23" ht="13.2" x14ac:dyDescent="0.25">
      <c r="A1438" s="45"/>
      <c r="B1438" s="46"/>
      <c r="C1438" s="43"/>
      <c r="D1438" s="43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</row>
    <row r="1439" spans="1:23" ht="13.2" x14ac:dyDescent="0.25">
      <c r="A1439" s="45"/>
      <c r="B1439" s="46"/>
      <c r="C1439" s="43"/>
      <c r="D1439" s="43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</row>
    <row r="1440" spans="1:23" ht="13.2" x14ac:dyDescent="0.25">
      <c r="A1440" s="45"/>
      <c r="B1440" s="46"/>
      <c r="C1440" s="43"/>
      <c r="D1440" s="43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</row>
    <row r="1441" spans="1:23" ht="13.2" x14ac:dyDescent="0.25">
      <c r="A1441" s="45"/>
      <c r="B1441" s="46"/>
      <c r="C1441" s="43"/>
      <c r="D1441" s="43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</row>
    <row r="1442" spans="1:23" ht="13.2" x14ac:dyDescent="0.25">
      <c r="A1442" s="45"/>
      <c r="B1442" s="46"/>
      <c r="C1442" s="43"/>
      <c r="D1442" s="43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</row>
    <row r="1443" spans="1:23" ht="13.2" x14ac:dyDescent="0.25">
      <c r="A1443" s="45"/>
      <c r="B1443" s="46"/>
      <c r="C1443" s="43"/>
      <c r="D1443" s="43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</row>
    <row r="1444" spans="1:23" ht="13.2" x14ac:dyDescent="0.25">
      <c r="A1444" s="45"/>
      <c r="B1444" s="46"/>
      <c r="C1444" s="43"/>
      <c r="D1444" s="43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</row>
    <row r="1445" spans="1:23" ht="13.2" x14ac:dyDescent="0.25">
      <c r="A1445" s="45"/>
      <c r="B1445" s="46"/>
      <c r="C1445" s="43"/>
      <c r="D1445" s="43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</row>
    <row r="1446" spans="1:23" ht="13.2" x14ac:dyDescent="0.25">
      <c r="A1446" s="45"/>
      <c r="B1446" s="46"/>
      <c r="C1446" s="43"/>
      <c r="D1446" s="43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</row>
    <row r="1447" spans="1:23" ht="13.2" x14ac:dyDescent="0.25">
      <c r="A1447" s="45"/>
      <c r="B1447" s="46"/>
      <c r="C1447" s="43"/>
      <c r="D1447" s="43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</row>
    <row r="1448" spans="1:23" ht="13.2" x14ac:dyDescent="0.25">
      <c r="A1448" s="45"/>
      <c r="B1448" s="46"/>
      <c r="C1448" s="43"/>
      <c r="D1448" s="43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</row>
    <row r="1449" spans="1:23" ht="13.2" x14ac:dyDescent="0.25">
      <c r="A1449" s="45"/>
      <c r="B1449" s="46"/>
      <c r="C1449" s="43"/>
      <c r="D1449" s="43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</row>
    <row r="1450" spans="1:23" ht="13.2" x14ac:dyDescent="0.25">
      <c r="A1450" s="45"/>
      <c r="B1450" s="46"/>
      <c r="C1450" s="43"/>
      <c r="D1450" s="43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</row>
    <row r="1451" spans="1:23" ht="13.2" x14ac:dyDescent="0.25">
      <c r="A1451" s="45"/>
      <c r="B1451" s="46"/>
      <c r="C1451" s="43"/>
      <c r="D1451" s="43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</row>
    <row r="1452" spans="1:23" ht="13.2" x14ac:dyDescent="0.25">
      <c r="A1452" s="45"/>
      <c r="B1452" s="46"/>
      <c r="C1452" s="43"/>
      <c r="D1452" s="43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</row>
    <row r="1453" spans="1:23" ht="13.2" x14ac:dyDescent="0.25">
      <c r="A1453" s="45"/>
      <c r="B1453" s="46"/>
      <c r="C1453" s="43"/>
      <c r="D1453" s="43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</row>
    <row r="1454" spans="1:23" ht="13.2" x14ac:dyDescent="0.25">
      <c r="A1454" s="45"/>
      <c r="B1454" s="46"/>
      <c r="C1454" s="43"/>
      <c r="D1454" s="43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</row>
    <row r="1455" spans="1:23" ht="13.2" x14ac:dyDescent="0.25">
      <c r="A1455" s="45"/>
      <c r="B1455" s="46"/>
      <c r="C1455" s="43"/>
      <c r="D1455" s="43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</row>
    <row r="1456" spans="1:23" ht="13.2" x14ac:dyDescent="0.25">
      <c r="A1456" s="45"/>
      <c r="B1456" s="46"/>
      <c r="C1456" s="43"/>
      <c r="D1456" s="43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</row>
    <row r="1457" spans="1:23" ht="13.2" x14ac:dyDescent="0.25">
      <c r="A1457" s="45"/>
      <c r="B1457" s="46"/>
      <c r="C1457" s="43"/>
      <c r="D1457" s="43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</row>
    <row r="1458" spans="1:23" ht="13.2" x14ac:dyDescent="0.25">
      <c r="A1458" s="45"/>
      <c r="B1458" s="46"/>
      <c r="C1458" s="43"/>
      <c r="D1458" s="43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</row>
    <row r="1459" spans="1:23" ht="13.2" x14ac:dyDescent="0.25">
      <c r="A1459" s="45"/>
      <c r="B1459" s="46"/>
      <c r="C1459" s="43"/>
      <c r="D1459" s="43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</row>
    <row r="1460" spans="1:23" ht="13.2" x14ac:dyDescent="0.25">
      <c r="A1460" s="45"/>
      <c r="B1460" s="46"/>
      <c r="C1460" s="43"/>
      <c r="D1460" s="43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</row>
    <row r="1461" spans="1:23" ht="13.2" x14ac:dyDescent="0.25">
      <c r="A1461" s="45"/>
      <c r="B1461" s="46"/>
      <c r="C1461" s="43"/>
      <c r="D1461" s="43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</row>
    <row r="1462" spans="1:23" ht="13.2" x14ac:dyDescent="0.25">
      <c r="A1462" s="45"/>
      <c r="B1462" s="46"/>
      <c r="C1462" s="43"/>
      <c r="D1462" s="43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</row>
    <row r="1463" spans="1:23" ht="13.2" x14ac:dyDescent="0.25">
      <c r="A1463" s="45"/>
      <c r="B1463" s="46"/>
      <c r="C1463" s="43"/>
      <c r="D1463" s="43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</row>
    <row r="1464" spans="1:23" ht="13.2" x14ac:dyDescent="0.25">
      <c r="A1464" s="45"/>
      <c r="B1464" s="46"/>
      <c r="C1464" s="43"/>
      <c r="D1464" s="43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</row>
    <row r="1465" spans="1:23" ht="13.2" x14ac:dyDescent="0.25">
      <c r="A1465" s="45"/>
      <c r="B1465" s="46"/>
      <c r="C1465" s="43"/>
      <c r="D1465" s="43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</row>
    <row r="1466" spans="1:23" ht="13.2" x14ac:dyDescent="0.25">
      <c r="A1466" s="45"/>
      <c r="B1466" s="46"/>
      <c r="C1466" s="43"/>
      <c r="D1466" s="43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</row>
    <row r="1467" spans="1:23" ht="13.2" x14ac:dyDescent="0.25">
      <c r="A1467" s="45"/>
      <c r="B1467" s="46"/>
      <c r="C1467" s="43"/>
      <c r="D1467" s="43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</row>
    <row r="1468" spans="1:23" ht="13.2" x14ac:dyDescent="0.25">
      <c r="A1468" s="45"/>
      <c r="B1468" s="46"/>
      <c r="C1468" s="43"/>
      <c r="D1468" s="43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</row>
    <row r="1469" spans="1:23" ht="13.2" x14ac:dyDescent="0.25">
      <c r="A1469" s="45"/>
      <c r="B1469" s="46"/>
      <c r="C1469" s="43"/>
      <c r="D1469" s="43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</row>
    <row r="1470" spans="1:23" ht="13.2" x14ac:dyDescent="0.25">
      <c r="A1470" s="45"/>
      <c r="B1470" s="46"/>
      <c r="C1470" s="43"/>
      <c r="D1470" s="43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</row>
    <row r="1471" spans="1:23" ht="13.2" x14ac:dyDescent="0.25">
      <c r="A1471" s="45"/>
      <c r="B1471" s="46"/>
      <c r="C1471" s="43"/>
      <c r="D1471" s="43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</row>
    <row r="1472" spans="1:23" ht="13.2" x14ac:dyDescent="0.25">
      <c r="A1472" s="45"/>
      <c r="B1472" s="46"/>
      <c r="C1472" s="43"/>
      <c r="D1472" s="43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</row>
    <row r="1473" spans="1:23" ht="13.2" x14ac:dyDescent="0.25">
      <c r="A1473" s="45"/>
      <c r="B1473" s="46"/>
      <c r="C1473" s="43"/>
      <c r="D1473" s="43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</row>
    <row r="1474" spans="1:23" ht="13.2" x14ac:dyDescent="0.25">
      <c r="A1474" s="45"/>
      <c r="B1474" s="46"/>
      <c r="C1474" s="43"/>
      <c r="D1474" s="43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</row>
    <row r="1475" spans="1:23" ht="13.2" x14ac:dyDescent="0.25">
      <c r="A1475" s="45"/>
      <c r="B1475" s="46"/>
      <c r="C1475" s="43"/>
      <c r="D1475" s="43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</row>
    <row r="1476" spans="1:23" ht="13.2" x14ac:dyDescent="0.25">
      <c r="A1476" s="45"/>
      <c r="B1476" s="46"/>
      <c r="C1476" s="43"/>
      <c r="D1476" s="43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</row>
    <row r="1477" spans="1:23" ht="13.2" x14ac:dyDescent="0.25">
      <c r="A1477" s="45"/>
      <c r="B1477" s="46"/>
      <c r="C1477" s="43"/>
      <c r="D1477" s="43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</row>
    <row r="1478" spans="1:23" ht="13.2" x14ac:dyDescent="0.25">
      <c r="A1478" s="45"/>
      <c r="B1478" s="46"/>
      <c r="C1478" s="43"/>
      <c r="D1478" s="43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</row>
    <row r="1479" spans="1:23" ht="13.2" x14ac:dyDescent="0.25">
      <c r="A1479" s="45"/>
      <c r="B1479" s="46"/>
      <c r="C1479" s="43"/>
      <c r="D1479" s="43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</row>
    <row r="1480" spans="1:23" ht="13.2" x14ac:dyDescent="0.25">
      <c r="A1480" s="45"/>
      <c r="B1480" s="46"/>
      <c r="C1480" s="43"/>
      <c r="D1480" s="43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</row>
    <row r="1481" spans="1:23" ht="13.2" x14ac:dyDescent="0.25">
      <c r="A1481" s="45"/>
      <c r="B1481" s="46"/>
      <c r="C1481" s="43"/>
      <c r="D1481" s="43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</row>
    <row r="1482" spans="1:23" ht="13.2" x14ac:dyDescent="0.25">
      <c r="A1482" s="45"/>
      <c r="B1482" s="46"/>
      <c r="C1482" s="43"/>
      <c r="D1482" s="43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</row>
    <row r="1483" spans="1:23" ht="13.2" x14ac:dyDescent="0.25">
      <c r="A1483" s="45"/>
      <c r="B1483" s="46"/>
      <c r="C1483" s="43"/>
      <c r="D1483" s="43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</row>
    <row r="1484" spans="1:23" ht="13.2" x14ac:dyDescent="0.25">
      <c r="A1484" s="45"/>
      <c r="B1484" s="46"/>
      <c r="C1484" s="43"/>
      <c r="D1484" s="43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</row>
    <row r="1485" spans="1:23" ht="13.2" x14ac:dyDescent="0.25">
      <c r="A1485" s="45"/>
      <c r="B1485" s="46"/>
      <c r="C1485" s="43"/>
      <c r="D1485" s="43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</row>
    <row r="1486" spans="1:23" ht="13.2" x14ac:dyDescent="0.25">
      <c r="A1486" s="45"/>
      <c r="B1486" s="46"/>
      <c r="C1486" s="43"/>
      <c r="D1486" s="43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</row>
    <row r="1487" spans="1:23" ht="13.2" x14ac:dyDescent="0.25">
      <c r="A1487" s="45"/>
      <c r="B1487" s="46"/>
      <c r="C1487" s="43"/>
      <c r="D1487" s="43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</row>
    <row r="1488" spans="1:23" ht="13.2" x14ac:dyDescent="0.25">
      <c r="A1488" s="45"/>
      <c r="B1488" s="46"/>
      <c r="C1488" s="43"/>
      <c r="D1488" s="43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</row>
    <row r="1489" spans="1:23" ht="13.2" x14ac:dyDescent="0.25">
      <c r="A1489" s="45"/>
      <c r="B1489" s="46"/>
      <c r="C1489" s="43"/>
      <c r="D1489" s="43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</row>
    <row r="1490" spans="1:23" ht="13.2" x14ac:dyDescent="0.25">
      <c r="A1490" s="45"/>
      <c r="B1490" s="46"/>
      <c r="C1490" s="43"/>
      <c r="D1490" s="43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</row>
    <row r="1491" spans="1:23" ht="13.2" x14ac:dyDescent="0.25">
      <c r="A1491" s="45"/>
      <c r="B1491" s="46"/>
      <c r="C1491" s="43"/>
      <c r="D1491" s="43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</row>
    <row r="1492" spans="1:23" ht="13.2" x14ac:dyDescent="0.25">
      <c r="A1492" s="45"/>
      <c r="B1492" s="46"/>
      <c r="C1492" s="43"/>
      <c r="D1492" s="43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</row>
    <row r="1493" spans="1:23" ht="13.2" x14ac:dyDescent="0.25">
      <c r="A1493" s="45"/>
      <c r="B1493" s="46"/>
      <c r="C1493" s="43"/>
      <c r="D1493" s="43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</row>
    <row r="1494" spans="1:23" ht="13.2" x14ac:dyDescent="0.25">
      <c r="A1494" s="45"/>
      <c r="B1494" s="46"/>
      <c r="C1494" s="43"/>
      <c r="D1494" s="43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</row>
    <row r="1495" spans="1:23" ht="13.2" x14ac:dyDescent="0.25">
      <c r="A1495" s="45"/>
      <c r="B1495" s="46"/>
      <c r="C1495" s="43"/>
      <c r="D1495" s="43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</row>
    <row r="1496" spans="1:23" ht="13.2" x14ac:dyDescent="0.25">
      <c r="A1496" s="45"/>
      <c r="B1496" s="46"/>
      <c r="C1496" s="43"/>
      <c r="D1496" s="43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</row>
    <row r="1497" spans="1:23" ht="13.2" x14ac:dyDescent="0.25">
      <c r="A1497" s="45"/>
      <c r="B1497" s="46"/>
      <c r="C1497" s="43"/>
      <c r="D1497" s="43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</row>
    <row r="1498" spans="1:23" ht="13.2" x14ac:dyDescent="0.25">
      <c r="A1498" s="45"/>
      <c r="B1498" s="46"/>
      <c r="C1498" s="43"/>
      <c r="D1498" s="43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</row>
    <row r="1499" spans="1:23" ht="13.2" x14ac:dyDescent="0.25">
      <c r="A1499" s="45"/>
      <c r="B1499" s="46"/>
      <c r="C1499" s="43"/>
      <c r="D1499" s="43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</row>
    <row r="1500" spans="1:23" ht="13.2" x14ac:dyDescent="0.25">
      <c r="A1500" s="45"/>
      <c r="B1500" s="46"/>
      <c r="C1500" s="43"/>
      <c r="D1500" s="43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</row>
    <row r="1501" spans="1:23" ht="13.2" x14ac:dyDescent="0.25">
      <c r="A1501" s="45"/>
      <c r="B1501" s="46"/>
      <c r="C1501" s="43"/>
      <c r="D1501" s="43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</row>
    <row r="1502" spans="1:23" ht="13.2" x14ac:dyDescent="0.25">
      <c r="A1502" s="45"/>
      <c r="B1502" s="46"/>
      <c r="C1502" s="43"/>
      <c r="D1502" s="43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87"/>
      <c r="T1502" s="87"/>
      <c r="U1502" s="87"/>
      <c r="V1502" s="87"/>
      <c r="W1502" s="87"/>
    </row>
    <row r="1503" spans="1:23" ht="13.2" x14ac:dyDescent="0.25">
      <c r="A1503" s="45"/>
      <c r="B1503" s="46"/>
      <c r="C1503" s="43"/>
      <c r="D1503" s="43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</row>
    <row r="1504" spans="1:23" ht="13.2" x14ac:dyDescent="0.25">
      <c r="A1504" s="45"/>
      <c r="B1504" s="46"/>
      <c r="C1504" s="43"/>
      <c r="D1504" s="43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</row>
    <row r="1505" spans="1:23" ht="13.2" x14ac:dyDescent="0.25">
      <c r="A1505" s="45"/>
      <c r="B1505" s="46"/>
      <c r="C1505" s="43"/>
      <c r="D1505" s="43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</row>
    <row r="1506" spans="1:23" ht="13.2" x14ac:dyDescent="0.25">
      <c r="A1506" s="45"/>
      <c r="B1506" s="46"/>
      <c r="C1506" s="43"/>
      <c r="D1506" s="43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</row>
    <row r="1507" spans="1:23" ht="13.2" x14ac:dyDescent="0.25">
      <c r="A1507" s="45"/>
      <c r="B1507" s="46"/>
      <c r="C1507" s="43"/>
      <c r="D1507" s="43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</row>
    <row r="1508" spans="1:23" ht="13.2" x14ac:dyDescent="0.25">
      <c r="A1508" s="45"/>
      <c r="B1508" s="46"/>
      <c r="C1508" s="43"/>
      <c r="D1508" s="43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</row>
    <row r="1509" spans="1:23" ht="13.2" x14ac:dyDescent="0.25">
      <c r="A1509" s="45"/>
      <c r="B1509" s="46"/>
      <c r="C1509" s="43"/>
      <c r="D1509" s="43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</row>
    <row r="1510" spans="1:23" ht="13.2" x14ac:dyDescent="0.25">
      <c r="A1510" s="45"/>
      <c r="B1510" s="46"/>
      <c r="C1510" s="43"/>
      <c r="D1510" s="43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</row>
    <row r="1511" spans="1:23" ht="13.2" x14ac:dyDescent="0.25">
      <c r="A1511" s="45"/>
      <c r="B1511" s="46"/>
      <c r="C1511" s="43"/>
      <c r="D1511" s="43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</row>
    <row r="1512" spans="1:23" ht="13.2" x14ac:dyDescent="0.25">
      <c r="A1512" s="45"/>
      <c r="B1512" s="46"/>
      <c r="C1512" s="43"/>
      <c r="D1512" s="43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</row>
    <row r="1513" spans="1:23" ht="13.2" x14ac:dyDescent="0.25">
      <c r="A1513" s="45"/>
      <c r="B1513" s="46"/>
      <c r="C1513" s="43"/>
      <c r="D1513" s="43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</row>
    <row r="1514" spans="1:23" ht="13.2" x14ac:dyDescent="0.25">
      <c r="A1514" s="45"/>
      <c r="B1514" s="46"/>
      <c r="C1514" s="43"/>
      <c r="D1514" s="43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</row>
    <row r="1515" spans="1:23" ht="13.2" x14ac:dyDescent="0.25">
      <c r="A1515" s="45"/>
      <c r="B1515" s="46"/>
      <c r="C1515" s="43"/>
      <c r="D1515" s="43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</row>
    <row r="1516" spans="1:23" ht="13.2" x14ac:dyDescent="0.25">
      <c r="A1516" s="45"/>
      <c r="B1516" s="46"/>
      <c r="C1516" s="43"/>
      <c r="D1516" s="43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</row>
    <row r="1517" spans="1:23" ht="13.2" x14ac:dyDescent="0.25">
      <c r="A1517" s="45"/>
      <c r="B1517" s="46"/>
      <c r="C1517" s="43"/>
      <c r="D1517" s="43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</row>
    <row r="1518" spans="1:23" ht="13.2" x14ac:dyDescent="0.25">
      <c r="A1518" s="45"/>
      <c r="B1518" s="46"/>
      <c r="C1518" s="43"/>
      <c r="D1518" s="43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</row>
    <row r="1519" spans="1:23" ht="13.2" x14ac:dyDescent="0.25">
      <c r="A1519" s="45"/>
      <c r="B1519" s="46"/>
      <c r="C1519" s="43"/>
      <c r="D1519" s="43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</row>
    <row r="1520" spans="1:23" ht="13.2" x14ac:dyDescent="0.25">
      <c r="A1520" s="45"/>
      <c r="B1520" s="46"/>
      <c r="C1520" s="43"/>
      <c r="D1520" s="43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</row>
    <row r="1521" spans="1:23" ht="13.2" x14ac:dyDescent="0.25">
      <c r="A1521" s="45"/>
      <c r="B1521" s="46"/>
      <c r="C1521" s="43"/>
      <c r="D1521" s="43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</row>
    <row r="1522" spans="1:23" ht="13.2" x14ac:dyDescent="0.25">
      <c r="A1522" s="45"/>
      <c r="B1522" s="46"/>
      <c r="C1522" s="43"/>
      <c r="D1522" s="43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</row>
    <row r="1523" spans="1:23" ht="13.2" x14ac:dyDescent="0.25">
      <c r="A1523" s="45"/>
      <c r="B1523" s="46"/>
      <c r="C1523" s="43"/>
      <c r="D1523" s="43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</row>
    <row r="1524" spans="1:23" ht="13.2" x14ac:dyDescent="0.25">
      <c r="A1524" s="45"/>
      <c r="B1524" s="46"/>
      <c r="C1524" s="43"/>
      <c r="D1524" s="43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</row>
    <row r="1525" spans="1:23" ht="13.2" x14ac:dyDescent="0.25">
      <c r="A1525" s="45"/>
      <c r="B1525" s="46"/>
      <c r="C1525" s="43"/>
      <c r="D1525" s="43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</row>
    <row r="1526" spans="1:23" ht="13.2" x14ac:dyDescent="0.25">
      <c r="A1526" s="45"/>
      <c r="B1526" s="46"/>
      <c r="C1526" s="43"/>
      <c r="D1526" s="43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</row>
    <row r="1527" spans="1:23" ht="13.2" x14ac:dyDescent="0.25">
      <c r="A1527" s="45"/>
      <c r="B1527" s="46"/>
      <c r="C1527" s="43"/>
      <c r="D1527" s="43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</row>
    <row r="1528" spans="1:23" ht="13.2" x14ac:dyDescent="0.25">
      <c r="A1528" s="45"/>
      <c r="B1528" s="46"/>
      <c r="C1528" s="43"/>
      <c r="D1528" s="43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</row>
    <row r="1529" spans="1:23" ht="13.2" x14ac:dyDescent="0.25">
      <c r="A1529" s="45"/>
      <c r="B1529" s="46"/>
      <c r="C1529" s="43"/>
      <c r="D1529" s="43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</row>
    <row r="1530" spans="1:23" ht="13.2" x14ac:dyDescent="0.25">
      <c r="A1530" s="45"/>
      <c r="B1530" s="46"/>
      <c r="C1530" s="43"/>
      <c r="D1530" s="43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</row>
    <row r="1531" spans="1:23" ht="13.2" x14ac:dyDescent="0.25">
      <c r="A1531" s="45"/>
      <c r="B1531" s="46"/>
      <c r="C1531" s="43"/>
      <c r="D1531" s="43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</row>
    <row r="1532" spans="1:23" ht="13.2" x14ac:dyDescent="0.25">
      <c r="A1532" s="45"/>
      <c r="B1532" s="46"/>
      <c r="C1532" s="43"/>
      <c r="D1532" s="43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</row>
    <row r="1533" spans="1:23" ht="13.2" x14ac:dyDescent="0.25">
      <c r="A1533" s="45"/>
      <c r="B1533" s="46"/>
      <c r="C1533" s="43"/>
      <c r="D1533" s="43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</row>
    <row r="1534" spans="1:23" ht="13.2" x14ac:dyDescent="0.25">
      <c r="A1534" s="45"/>
      <c r="B1534" s="46"/>
      <c r="C1534" s="43"/>
      <c r="D1534" s="43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</row>
    <row r="1535" spans="1:23" ht="13.2" x14ac:dyDescent="0.25">
      <c r="A1535" s="45"/>
      <c r="B1535" s="46"/>
      <c r="C1535" s="43"/>
      <c r="D1535" s="43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</row>
    <row r="1536" spans="1:23" ht="13.2" x14ac:dyDescent="0.25">
      <c r="A1536" s="45"/>
      <c r="B1536" s="46"/>
      <c r="C1536" s="43"/>
      <c r="D1536" s="43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</row>
    <row r="1537" spans="1:23" ht="13.2" x14ac:dyDescent="0.25">
      <c r="A1537" s="45"/>
      <c r="B1537" s="46"/>
      <c r="C1537" s="43"/>
      <c r="D1537" s="43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</row>
    <row r="1538" spans="1:23" ht="13.2" x14ac:dyDescent="0.25">
      <c r="A1538" s="45"/>
      <c r="B1538" s="46"/>
      <c r="C1538" s="43"/>
      <c r="D1538" s="43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</row>
    <row r="1539" spans="1:23" ht="13.2" x14ac:dyDescent="0.25">
      <c r="A1539" s="45"/>
      <c r="B1539" s="46"/>
      <c r="C1539" s="43"/>
      <c r="D1539" s="43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</row>
    <row r="1540" spans="1:23" ht="13.2" x14ac:dyDescent="0.25">
      <c r="A1540" s="45"/>
      <c r="B1540" s="46"/>
      <c r="C1540" s="43"/>
      <c r="D1540" s="43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</row>
    <row r="1541" spans="1:23" ht="13.2" x14ac:dyDescent="0.25">
      <c r="A1541" s="45"/>
      <c r="B1541" s="46"/>
      <c r="C1541" s="43"/>
      <c r="D1541" s="43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</row>
    <row r="1542" spans="1:23" ht="13.2" x14ac:dyDescent="0.25">
      <c r="A1542" s="45"/>
      <c r="B1542" s="46"/>
      <c r="C1542" s="43"/>
      <c r="D1542" s="43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</row>
    <row r="1543" spans="1:23" ht="13.2" x14ac:dyDescent="0.25">
      <c r="A1543" s="45"/>
      <c r="B1543" s="46"/>
      <c r="C1543" s="43"/>
      <c r="D1543" s="43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</row>
    <row r="1544" spans="1:23" ht="13.2" x14ac:dyDescent="0.25">
      <c r="A1544" s="45"/>
      <c r="B1544" s="46"/>
      <c r="C1544" s="43"/>
      <c r="D1544" s="43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</row>
    <row r="1545" spans="1:23" ht="13.2" x14ac:dyDescent="0.25">
      <c r="A1545" s="45"/>
      <c r="B1545" s="46"/>
      <c r="C1545" s="43"/>
      <c r="D1545" s="43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</row>
    <row r="1546" spans="1:23" ht="13.2" x14ac:dyDescent="0.25">
      <c r="A1546" s="45"/>
      <c r="B1546" s="46"/>
      <c r="C1546" s="43"/>
      <c r="D1546" s="43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</row>
    <row r="1547" spans="1:23" ht="13.2" x14ac:dyDescent="0.25">
      <c r="A1547" s="45"/>
      <c r="B1547" s="46"/>
      <c r="C1547" s="43"/>
      <c r="D1547" s="43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</row>
    <row r="1548" spans="1:23" ht="13.2" x14ac:dyDescent="0.25">
      <c r="A1548" s="45"/>
      <c r="B1548" s="46"/>
      <c r="C1548" s="43"/>
      <c r="D1548" s="43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</row>
    <row r="1549" spans="1:23" ht="13.2" x14ac:dyDescent="0.25">
      <c r="A1549" s="45"/>
      <c r="B1549" s="46"/>
      <c r="C1549" s="43"/>
      <c r="D1549" s="43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</row>
    <row r="1550" spans="1:23" ht="13.2" x14ac:dyDescent="0.25">
      <c r="A1550" s="45"/>
      <c r="B1550" s="46"/>
      <c r="C1550" s="43"/>
      <c r="D1550" s="43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</row>
    <row r="1551" spans="1:23" ht="13.2" x14ac:dyDescent="0.25">
      <c r="A1551" s="45"/>
      <c r="B1551" s="46"/>
      <c r="C1551" s="43"/>
      <c r="D1551" s="43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</row>
    <row r="1552" spans="1:23" ht="13.2" x14ac:dyDescent="0.25">
      <c r="A1552" s="45"/>
      <c r="B1552" s="46"/>
      <c r="C1552" s="43"/>
      <c r="D1552" s="43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</row>
    <row r="1553" spans="1:23" ht="13.2" x14ac:dyDescent="0.25">
      <c r="A1553" s="45"/>
      <c r="B1553" s="46"/>
      <c r="C1553" s="43"/>
      <c r="D1553" s="43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</row>
    <row r="1554" spans="1:23" ht="13.2" x14ac:dyDescent="0.25">
      <c r="A1554" s="45"/>
      <c r="B1554" s="46"/>
      <c r="C1554" s="43"/>
      <c r="D1554" s="43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</row>
    <row r="1555" spans="1:23" ht="13.2" x14ac:dyDescent="0.25">
      <c r="A1555" s="45"/>
      <c r="B1555" s="46"/>
      <c r="C1555" s="43"/>
      <c r="D1555" s="43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</row>
    <row r="1556" spans="1:23" ht="13.2" x14ac:dyDescent="0.25">
      <c r="A1556" s="45"/>
      <c r="B1556" s="46"/>
      <c r="C1556" s="43"/>
      <c r="D1556" s="43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</row>
    <row r="1557" spans="1:23" ht="13.2" x14ac:dyDescent="0.25">
      <c r="A1557" s="45"/>
      <c r="B1557" s="46"/>
      <c r="C1557" s="43"/>
      <c r="D1557" s="43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</row>
    <row r="1558" spans="1:23" ht="13.2" x14ac:dyDescent="0.25">
      <c r="A1558" s="45"/>
      <c r="B1558" s="46"/>
      <c r="C1558" s="43"/>
      <c r="D1558" s="43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</row>
    <row r="1559" spans="1:23" ht="13.2" x14ac:dyDescent="0.25">
      <c r="A1559" s="45"/>
      <c r="B1559" s="46"/>
      <c r="C1559" s="43"/>
      <c r="D1559" s="43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</row>
    <row r="1560" spans="1:23" ht="13.2" x14ac:dyDescent="0.25">
      <c r="A1560" s="45"/>
      <c r="B1560" s="46"/>
      <c r="C1560" s="43"/>
      <c r="D1560" s="43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</row>
    <row r="1561" spans="1:23" ht="13.2" x14ac:dyDescent="0.25">
      <c r="A1561" s="45"/>
      <c r="B1561" s="46"/>
      <c r="C1561" s="43"/>
      <c r="D1561" s="43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</row>
    <row r="1562" spans="1:23" ht="13.2" x14ac:dyDescent="0.25">
      <c r="A1562" s="45"/>
      <c r="B1562" s="46"/>
      <c r="C1562" s="43"/>
      <c r="D1562" s="43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</row>
    <row r="1563" spans="1:23" ht="13.2" x14ac:dyDescent="0.25">
      <c r="A1563" s="45"/>
      <c r="B1563" s="46"/>
      <c r="C1563" s="43"/>
      <c r="D1563" s="43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</row>
    <row r="1564" spans="1:23" ht="13.2" x14ac:dyDescent="0.25">
      <c r="A1564" s="45"/>
      <c r="B1564" s="46"/>
      <c r="C1564" s="43"/>
      <c r="D1564" s="43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</row>
    <row r="1565" spans="1:23" ht="13.2" x14ac:dyDescent="0.25">
      <c r="A1565" s="45"/>
      <c r="B1565" s="46"/>
      <c r="C1565" s="43"/>
      <c r="D1565" s="43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</row>
    <row r="1566" spans="1:23" ht="13.2" x14ac:dyDescent="0.25">
      <c r="A1566" s="45"/>
      <c r="B1566" s="46"/>
      <c r="C1566" s="43"/>
      <c r="D1566" s="43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</row>
    <row r="1567" spans="1:23" ht="13.2" x14ac:dyDescent="0.25">
      <c r="A1567" s="45"/>
      <c r="B1567" s="46"/>
      <c r="C1567" s="43"/>
      <c r="D1567" s="43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</row>
    <row r="1568" spans="1:23" ht="13.2" x14ac:dyDescent="0.25">
      <c r="A1568" s="45"/>
      <c r="B1568" s="46"/>
      <c r="C1568" s="43"/>
      <c r="D1568" s="43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</row>
    <row r="1569" spans="1:23" ht="13.2" x14ac:dyDescent="0.25">
      <c r="A1569" s="45"/>
      <c r="B1569" s="46"/>
      <c r="C1569" s="43"/>
      <c r="D1569" s="43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</row>
    <row r="1570" spans="1:23" ht="13.2" x14ac:dyDescent="0.25">
      <c r="A1570" s="45"/>
      <c r="B1570" s="46"/>
      <c r="C1570" s="43"/>
      <c r="D1570" s="43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</row>
    <row r="1571" spans="1:23" ht="13.2" x14ac:dyDescent="0.25">
      <c r="A1571" s="45"/>
      <c r="B1571" s="46"/>
      <c r="C1571" s="43"/>
      <c r="D1571" s="43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</row>
    <row r="1572" spans="1:23" ht="13.2" x14ac:dyDescent="0.25">
      <c r="A1572" s="45"/>
      <c r="B1572" s="46"/>
      <c r="C1572" s="43"/>
      <c r="D1572" s="43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</row>
    <row r="1573" spans="1:23" ht="13.2" x14ac:dyDescent="0.25">
      <c r="A1573" s="45"/>
      <c r="B1573" s="46"/>
      <c r="C1573" s="43"/>
      <c r="D1573" s="43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</row>
    <row r="1574" spans="1:23" ht="13.2" x14ac:dyDescent="0.25">
      <c r="A1574" s="45"/>
      <c r="B1574" s="46"/>
      <c r="C1574" s="43"/>
      <c r="D1574" s="43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</row>
    <row r="1575" spans="1:23" ht="13.2" x14ac:dyDescent="0.25">
      <c r="A1575" s="45"/>
      <c r="B1575" s="46"/>
      <c r="C1575" s="43"/>
      <c r="D1575" s="43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</row>
    <row r="1576" spans="1:23" ht="13.2" x14ac:dyDescent="0.25">
      <c r="A1576" s="45"/>
      <c r="B1576" s="46"/>
      <c r="C1576" s="43"/>
      <c r="D1576" s="43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</row>
    <row r="1577" spans="1:23" ht="13.2" x14ac:dyDescent="0.25">
      <c r="A1577" s="45"/>
      <c r="B1577" s="46"/>
      <c r="C1577" s="43"/>
      <c r="D1577" s="43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</row>
    <row r="1578" spans="1:23" ht="13.2" x14ac:dyDescent="0.25">
      <c r="A1578" s="45"/>
      <c r="B1578" s="46"/>
      <c r="C1578" s="43"/>
      <c r="D1578" s="43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</row>
    <row r="1579" spans="1:23" ht="13.2" x14ac:dyDescent="0.25">
      <c r="A1579" s="45"/>
      <c r="B1579" s="46"/>
      <c r="C1579" s="43"/>
      <c r="D1579" s="43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</row>
    <row r="1580" spans="1:23" ht="13.2" x14ac:dyDescent="0.25">
      <c r="A1580" s="45"/>
      <c r="B1580" s="46"/>
      <c r="C1580" s="43"/>
      <c r="D1580" s="43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</row>
    <row r="1581" spans="1:23" ht="13.2" x14ac:dyDescent="0.25">
      <c r="A1581" s="45"/>
      <c r="B1581" s="46"/>
      <c r="C1581" s="43"/>
      <c r="D1581" s="43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</row>
    <row r="1582" spans="1:23" ht="13.2" x14ac:dyDescent="0.25">
      <c r="A1582" s="45"/>
      <c r="B1582" s="46"/>
      <c r="C1582" s="43"/>
      <c r="D1582" s="43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</row>
    <row r="1583" spans="1:23" ht="13.2" x14ac:dyDescent="0.25">
      <c r="A1583" s="45"/>
      <c r="B1583" s="46"/>
      <c r="C1583" s="43"/>
      <c r="D1583" s="43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</row>
    <row r="1584" spans="1:23" ht="13.2" x14ac:dyDescent="0.25">
      <c r="A1584" s="45"/>
      <c r="B1584" s="46"/>
      <c r="C1584" s="43"/>
      <c r="D1584" s="43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</row>
    <row r="1585" spans="1:23" ht="13.2" x14ac:dyDescent="0.25">
      <c r="A1585" s="45"/>
      <c r="B1585" s="46"/>
      <c r="C1585" s="43"/>
      <c r="D1585" s="43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</row>
    <row r="1586" spans="1:23" ht="13.2" x14ac:dyDescent="0.25">
      <c r="A1586" s="45"/>
      <c r="B1586" s="46"/>
      <c r="C1586" s="43"/>
      <c r="D1586" s="43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</row>
    <row r="1587" spans="1:23" ht="13.2" x14ac:dyDescent="0.25">
      <c r="A1587" s="45"/>
      <c r="B1587" s="46"/>
      <c r="C1587" s="43"/>
      <c r="D1587" s="43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</row>
    <row r="1588" spans="1:23" ht="13.2" x14ac:dyDescent="0.25">
      <c r="A1588" s="45"/>
      <c r="B1588" s="46"/>
      <c r="C1588" s="43"/>
      <c r="D1588" s="43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</row>
    <row r="1589" spans="1:23" ht="13.2" x14ac:dyDescent="0.25">
      <c r="A1589" s="45"/>
      <c r="B1589" s="46"/>
      <c r="C1589" s="43"/>
      <c r="D1589" s="43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</row>
    <row r="1590" spans="1:23" ht="13.2" x14ac:dyDescent="0.25">
      <c r="A1590" s="45"/>
      <c r="B1590" s="46"/>
      <c r="C1590" s="43"/>
      <c r="D1590" s="43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</row>
    <row r="1591" spans="1:23" ht="13.2" x14ac:dyDescent="0.25">
      <c r="A1591" s="45"/>
      <c r="B1591" s="46"/>
      <c r="C1591" s="43"/>
      <c r="D1591" s="43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</row>
    <row r="1592" spans="1:23" ht="13.2" x14ac:dyDescent="0.25">
      <c r="A1592" s="45"/>
      <c r="B1592" s="46"/>
      <c r="C1592" s="43"/>
      <c r="D1592" s="43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</row>
    <row r="1593" spans="1:23" ht="13.2" x14ac:dyDescent="0.25">
      <c r="A1593" s="45"/>
      <c r="B1593" s="46"/>
      <c r="C1593" s="43"/>
      <c r="D1593" s="43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</row>
    <row r="1594" spans="1:23" ht="13.2" x14ac:dyDescent="0.25">
      <c r="A1594" s="45"/>
      <c r="B1594" s="46"/>
      <c r="C1594" s="43"/>
      <c r="D1594" s="43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</row>
    <row r="1595" spans="1:23" ht="13.2" x14ac:dyDescent="0.25">
      <c r="A1595" s="45"/>
      <c r="B1595" s="46"/>
      <c r="C1595" s="43"/>
      <c r="D1595" s="43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</row>
    <row r="1596" spans="1:23" ht="13.2" x14ac:dyDescent="0.25">
      <c r="A1596" s="45"/>
      <c r="B1596" s="46"/>
      <c r="C1596" s="43"/>
      <c r="D1596" s="43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</row>
    <row r="1597" spans="1:23" ht="13.2" x14ac:dyDescent="0.25">
      <c r="A1597" s="45"/>
      <c r="B1597" s="46"/>
      <c r="C1597" s="43"/>
      <c r="D1597" s="43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</row>
    <row r="1598" spans="1:23" ht="13.2" x14ac:dyDescent="0.25">
      <c r="A1598" s="45"/>
      <c r="B1598" s="46"/>
      <c r="C1598" s="43"/>
      <c r="D1598" s="43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</row>
    <row r="1599" spans="1:23" ht="13.2" x14ac:dyDescent="0.25">
      <c r="A1599" s="45"/>
      <c r="B1599" s="46"/>
      <c r="C1599" s="43"/>
      <c r="D1599" s="43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</row>
    <row r="1600" spans="1:23" ht="13.2" x14ac:dyDescent="0.25">
      <c r="A1600" s="45"/>
      <c r="B1600" s="46"/>
      <c r="C1600" s="43"/>
      <c r="D1600" s="43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</row>
    <row r="1601" spans="1:23" ht="13.2" x14ac:dyDescent="0.25">
      <c r="A1601" s="45"/>
      <c r="B1601" s="46"/>
      <c r="C1601" s="43"/>
      <c r="D1601" s="43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</row>
    <row r="1602" spans="1:23" ht="13.2" x14ac:dyDescent="0.25">
      <c r="A1602" s="45"/>
      <c r="B1602" s="46"/>
      <c r="C1602" s="43"/>
      <c r="D1602" s="43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</row>
    <row r="1603" spans="1:23" ht="13.2" x14ac:dyDescent="0.25">
      <c r="A1603" s="45"/>
      <c r="B1603" s="46"/>
      <c r="C1603" s="43"/>
      <c r="D1603" s="43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</row>
    <row r="1604" spans="1:23" ht="13.2" x14ac:dyDescent="0.25">
      <c r="A1604" s="45"/>
      <c r="B1604" s="46"/>
      <c r="C1604" s="43"/>
      <c r="D1604" s="43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87"/>
      <c r="T1604" s="87"/>
      <c r="U1604" s="87"/>
      <c r="V1604" s="87"/>
      <c r="W1604" s="87"/>
    </row>
    <row r="1605" spans="1:23" ht="13.2" x14ac:dyDescent="0.25">
      <c r="A1605" s="45"/>
      <c r="B1605" s="46"/>
      <c r="C1605" s="43"/>
      <c r="D1605" s="43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</row>
    <row r="1606" spans="1:23" ht="13.2" x14ac:dyDescent="0.25">
      <c r="A1606" s="45"/>
      <c r="B1606" s="46"/>
      <c r="C1606" s="43"/>
      <c r="D1606" s="43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</row>
    <row r="1607" spans="1:23" ht="13.2" x14ac:dyDescent="0.25">
      <c r="A1607" s="45"/>
      <c r="B1607" s="46"/>
      <c r="C1607" s="43"/>
      <c r="D1607" s="43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</row>
    <row r="1608" spans="1:23" ht="13.2" x14ac:dyDescent="0.25">
      <c r="A1608" s="45"/>
      <c r="B1608" s="46"/>
      <c r="C1608" s="43"/>
      <c r="D1608" s="43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</row>
    <row r="1609" spans="1:23" ht="13.2" x14ac:dyDescent="0.25">
      <c r="A1609" s="45"/>
      <c r="B1609" s="46"/>
      <c r="C1609" s="43"/>
      <c r="D1609" s="43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</row>
    <row r="1610" spans="1:23" ht="13.2" x14ac:dyDescent="0.25">
      <c r="A1610" s="45"/>
      <c r="B1610" s="46"/>
      <c r="C1610" s="43"/>
      <c r="D1610" s="43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</row>
    <row r="1611" spans="1:23" ht="13.2" x14ac:dyDescent="0.25">
      <c r="A1611" s="45"/>
      <c r="B1611" s="46"/>
      <c r="C1611" s="43"/>
      <c r="D1611" s="43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</row>
    <row r="1612" spans="1:23" ht="13.2" x14ac:dyDescent="0.25">
      <c r="A1612" s="45"/>
      <c r="B1612" s="46"/>
      <c r="C1612" s="43"/>
      <c r="D1612" s="43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</row>
    <row r="1613" spans="1:23" ht="13.2" x14ac:dyDescent="0.25">
      <c r="A1613" s="45"/>
      <c r="B1613" s="46"/>
      <c r="C1613" s="43"/>
      <c r="D1613" s="43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</row>
    <row r="1614" spans="1:23" ht="13.2" x14ac:dyDescent="0.25">
      <c r="A1614" s="45"/>
      <c r="B1614" s="46"/>
      <c r="C1614" s="43"/>
      <c r="D1614" s="43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</row>
    <row r="1615" spans="1:23" ht="13.2" x14ac:dyDescent="0.25">
      <c r="A1615" s="45"/>
      <c r="B1615" s="46"/>
      <c r="C1615" s="43"/>
      <c r="D1615" s="43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</row>
    <row r="1616" spans="1:23" ht="13.2" x14ac:dyDescent="0.25">
      <c r="A1616" s="45"/>
      <c r="B1616" s="46"/>
      <c r="C1616" s="43"/>
      <c r="D1616" s="43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</row>
    <row r="1617" spans="1:23" ht="13.2" x14ac:dyDescent="0.25">
      <c r="A1617" s="45"/>
      <c r="B1617" s="46"/>
      <c r="C1617" s="43"/>
      <c r="D1617" s="43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</row>
    <row r="1618" spans="1:23" ht="13.2" x14ac:dyDescent="0.25">
      <c r="A1618" s="45"/>
      <c r="B1618" s="46"/>
      <c r="C1618" s="43"/>
      <c r="D1618" s="43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</row>
    <row r="1619" spans="1:23" ht="13.2" x14ac:dyDescent="0.25">
      <c r="A1619" s="45"/>
      <c r="B1619" s="46"/>
      <c r="C1619" s="43"/>
      <c r="D1619" s="43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</row>
    <row r="1620" spans="1:23" ht="13.2" x14ac:dyDescent="0.25">
      <c r="A1620" s="45"/>
      <c r="B1620" s="46"/>
      <c r="C1620" s="43"/>
      <c r="D1620" s="43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</row>
    <row r="1621" spans="1:23" ht="13.2" x14ac:dyDescent="0.25">
      <c r="A1621" s="45"/>
      <c r="B1621" s="46"/>
      <c r="C1621" s="43"/>
      <c r="D1621" s="43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</row>
    <row r="1622" spans="1:23" ht="13.2" x14ac:dyDescent="0.25">
      <c r="A1622" s="45"/>
      <c r="B1622" s="46"/>
      <c r="C1622" s="43"/>
      <c r="D1622" s="43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</row>
    <row r="1623" spans="1:23" ht="13.2" x14ac:dyDescent="0.25">
      <c r="A1623" s="45"/>
      <c r="B1623" s="46"/>
      <c r="C1623" s="43"/>
      <c r="D1623" s="43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</row>
    <row r="1624" spans="1:23" ht="13.2" x14ac:dyDescent="0.25">
      <c r="A1624" s="45"/>
      <c r="B1624" s="46"/>
      <c r="C1624" s="43"/>
      <c r="D1624" s="43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</row>
    <row r="1625" spans="1:23" ht="13.2" x14ac:dyDescent="0.25">
      <c r="A1625" s="45"/>
      <c r="B1625" s="46"/>
      <c r="C1625" s="43"/>
      <c r="D1625" s="43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</row>
    <row r="1626" spans="1:23" ht="13.2" x14ac:dyDescent="0.25">
      <c r="A1626" s="45"/>
      <c r="B1626" s="46"/>
      <c r="C1626" s="43"/>
      <c r="D1626" s="43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</row>
    <row r="1627" spans="1:23" ht="13.2" x14ac:dyDescent="0.25">
      <c r="A1627" s="45"/>
      <c r="B1627" s="46"/>
      <c r="C1627" s="43"/>
      <c r="D1627" s="43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</row>
    <row r="1628" spans="1:23" ht="13.2" x14ac:dyDescent="0.25">
      <c r="A1628" s="45"/>
      <c r="B1628" s="46"/>
      <c r="C1628" s="43"/>
      <c r="D1628" s="43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</row>
    <row r="1629" spans="1:23" ht="13.2" x14ac:dyDescent="0.25">
      <c r="A1629" s="45"/>
      <c r="B1629" s="46"/>
      <c r="C1629" s="43"/>
      <c r="D1629" s="43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</row>
    <row r="1630" spans="1:23" ht="13.2" x14ac:dyDescent="0.25">
      <c r="A1630" s="45"/>
      <c r="B1630" s="46"/>
      <c r="C1630" s="43"/>
      <c r="D1630" s="43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</row>
    <row r="1631" spans="1:23" ht="13.2" x14ac:dyDescent="0.25">
      <c r="A1631" s="45"/>
      <c r="B1631" s="46"/>
      <c r="C1631" s="43"/>
      <c r="D1631" s="43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</row>
    <row r="1632" spans="1:23" ht="13.2" x14ac:dyDescent="0.25">
      <c r="A1632" s="45"/>
      <c r="B1632" s="46"/>
      <c r="C1632" s="43"/>
      <c r="D1632" s="43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</row>
    <row r="1633" spans="1:23" ht="13.2" x14ac:dyDescent="0.25">
      <c r="A1633" s="45"/>
      <c r="B1633" s="46"/>
      <c r="C1633" s="43"/>
      <c r="D1633" s="43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</row>
    <row r="1634" spans="1:23" ht="13.2" x14ac:dyDescent="0.25">
      <c r="A1634" s="45"/>
      <c r="B1634" s="46"/>
      <c r="C1634" s="43"/>
      <c r="D1634" s="43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</row>
    <row r="1635" spans="1:23" ht="13.2" x14ac:dyDescent="0.25">
      <c r="A1635" s="45"/>
      <c r="B1635" s="46"/>
      <c r="C1635" s="43"/>
      <c r="D1635" s="43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</row>
    <row r="1636" spans="1:23" ht="13.2" x14ac:dyDescent="0.25">
      <c r="A1636" s="45"/>
      <c r="B1636" s="46"/>
      <c r="C1636" s="43"/>
      <c r="D1636" s="43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</row>
    <row r="1637" spans="1:23" ht="13.2" x14ac:dyDescent="0.25">
      <c r="A1637" s="45"/>
      <c r="B1637" s="46"/>
      <c r="C1637" s="43"/>
      <c r="D1637" s="43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</row>
    <row r="1638" spans="1:23" ht="13.2" x14ac:dyDescent="0.25">
      <c r="A1638" s="45"/>
      <c r="B1638" s="46"/>
      <c r="C1638" s="43"/>
      <c r="D1638" s="43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</row>
    <row r="1639" spans="1:23" ht="13.2" x14ac:dyDescent="0.25">
      <c r="A1639" s="45"/>
      <c r="B1639" s="46"/>
      <c r="C1639" s="43"/>
      <c r="D1639" s="43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</row>
    <row r="1640" spans="1:23" ht="13.2" x14ac:dyDescent="0.25">
      <c r="A1640" s="45"/>
      <c r="B1640" s="46"/>
      <c r="C1640" s="43"/>
      <c r="D1640" s="43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</row>
    <row r="1641" spans="1:23" ht="13.2" x14ac:dyDescent="0.25">
      <c r="A1641" s="45"/>
      <c r="B1641" s="46"/>
      <c r="C1641" s="43"/>
      <c r="D1641" s="43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</row>
    <row r="1642" spans="1:23" ht="13.2" x14ac:dyDescent="0.25">
      <c r="A1642" s="45"/>
      <c r="B1642" s="46"/>
      <c r="C1642" s="43"/>
      <c r="D1642" s="43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</row>
    <row r="1643" spans="1:23" ht="13.2" x14ac:dyDescent="0.25">
      <c r="A1643" s="45"/>
      <c r="B1643" s="46"/>
      <c r="C1643" s="43"/>
      <c r="D1643" s="43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</row>
    <row r="1644" spans="1:23" ht="13.2" x14ac:dyDescent="0.25">
      <c r="A1644" s="45"/>
      <c r="B1644" s="46"/>
      <c r="C1644" s="43"/>
      <c r="D1644" s="43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</row>
    <row r="1645" spans="1:23" ht="13.2" x14ac:dyDescent="0.25">
      <c r="A1645" s="45"/>
      <c r="B1645" s="46"/>
      <c r="C1645" s="43"/>
      <c r="D1645" s="43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</row>
    <row r="1646" spans="1:23" ht="13.2" x14ac:dyDescent="0.25">
      <c r="A1646" s="45"/>
      <c r="B1646" s="46"/>
      <c r="C1646" s="43"/>
      <c r="D1646" s="43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</row>
    <row r="1647" spans="1:23" ht="13.2" x14ac:dyDescent="0.25">
      <c r="A1647" s="45"/>
      <c r="B1647" s="46"/>
      <c r="C1647" s="43"/>
      <c r="D1647" s="43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</row>
    <row r="1648" spans="1:23" ht="13.2" x14ac:dyDescent="0.25">
      <c r="A1648" s="45"/>
      <c r="B1648" s="46"/>
      <c r="C1648" s="43"/>
      <c r="D1648" s="43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</row>
    <row r="1649" spans="1:23" ht="13.2" x14ac:dyDescent="0.25">
      <c r="A1649" s="45"/>
      <c r="B1649" s="46"/>
      <c r="C1649" s="43"/>
      <c r="D1649" s="43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</row>
    <row r="1650" spans="1:23" ht="13.2" x14ac:dyDescent="0.25">
      <c r="A1650" s="45"/>
      <c r="B1650" s="46"/>
      <c r="C1650" s="43"/>
      <c r="D1650" s="43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</row>
    <row r="1651" spans="1:23" ht="13.2" x14ac:dyDescent="0.25">
      <c r="A1651" s="45"/>
      <c r="B1651" s="46"/>
      <c r="C1651" s="43"/>
      <c r="D1651" s="43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</row>
    <row r="1652" spans="1:23" ht="13.2" x14ac:dyDescent="0.25">
      <c r="A1652" s="45"/>
      <c r="B1652" s="46"/>
      <c r="C1652" s="43"/>
      <c r="D1652" s="43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</row>
    <row r="1653" spans="1:23" ht="13.2" x14ac:dyDescent="0.25">
      <c r="A1653" s="45"/>
      <c r="B1653" s="46"/>
      <c r="C1653" s="43"/>
      <c r="D1653" s="43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</row>
    <row r="1654" spans="1:23" ht="13.2" x14ac:dyDescent="0.25">
      <c r="A1654" s="45"/>
      <c r="B1654" s="46"/>
      <c r="C1654" s="43"/>
      <c r="D1654" s="43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</row>
    <row r="1655" spans="1:23" ht="13.2" x14ac:dyDescent="0.25">
      <c r="A1655" s="45"/>
      <c r="B1655" s="46"/>
      <c r="C1655" s="43"/>
      <c r="D1655" s="43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</row>
    <row r="1656" spans="1:23" ht="13.2" x14ac:dyDescent="0.25">
      <c r="A1656" s="45"/>
      <c r="B1656" s="46"/>
      <c r="C1656" s="43"/>
      <c r="D1656" s="43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</row>
    <row r="1657" spans="1:23" ht="13.2" x14ac:dyDescent="0.25">
      <c r="A1657" s="45"/>
      <c r="B1657" s="46"/>
      <c r="C1657" s="43"/>
      <c r="D1657" s="43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</row>
    <row r="1658" spans="1:23" ht="13.2" x14ac:dyDescent="0.25">
      <c r="A1658" s="45"/>
      <c r="B1658" s="46"/>
      <c r="C1658" s="43"/>
      <c r="D1658" s="43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</row>
    <row r="1659" spans="1:23" ht="13.2" x14ac:dyDescent="0.25">
      <c r="A1659" s="45"/>
      <c r="B1659" s="46"/>
      <c r="C1659" s="43"/>
      <c r="D1659" s="43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</row>
    <row r="1660" spans="1:23" ht="13.2" x14ac:dyDescent="0.25">
      <c r="A1660" s="45"/>
      <c r="B1660" s="46"/>
      <c r="C1660" s="43"/>
      <c r="D1660" s="43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</row>
    <row r="1661" spans="1:23" ht="13.2" x14ac:dyDescent="0.25">
      <c r="A1661" s="45"/>
      <c r="B1661" s="46"/>
      <c r="C1661" s="43"/>
      <c r="D1661" s="43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</row>
    <row r="1662" spans="1:23" ht="13.2" x14ac:dyDescent="0.25">
      <c r="A1662" s="45"/>
      <c r="B1662" s="46"/>
      <c r="C1662" s="43"/>
      <c r="D1662" s="43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</row>
    <row r="1663" spans="1:23" ht="13.2" x14ac:dyDescent="0.25">
      <c r="A1663" s="45"/>
      <c r="B1663" s="46"/>
      <c r="C1663" s="43"/>
      <c r="D1663" s="43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</row>
    <row r="1664" spans="1:23" ht="13.2" x14ac:dyDescent="0.25">
      <c r="A1664" s="45"/>
      <c r="B1664" s="46"/>
      <c r="C1664" s="43"/>
      <c r="D1664" s="43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</row>
    <row r="1665" spans="1:23" ht="13.2" x14ac:dyDescent="0.25">
      <c r="A1665" s="45"/>
      <c r="B1665" s="46"/>
      <c r="C1665" s="43"/>
      <c r="D1665" s="43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</row>
    <row r="1666" spans="1:23" ht="13.2" x14ac:dyDescent="0.25">
      <c r="A1666" s="45"/>
      <c r="B1666" s="46"/>
      <c r="C1666" s="43"/>
      <c r="D1666" s="43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</row>
    <row r="1667" spans="1:23" ht="13.2" x14ac:dyDescent="0.25">
      <c r="A1667" s="45"/>
      <c r="B1667" s="46"/>
      <c r="C1667" s="43"/>
      <c r="D1667" s="43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</row>
    <row r="1668" spans="1:23" ht="13.2" x14ac:dyDescent="0.25">
      <c r="A1668" s="45"/>
      <c r="B1668" s="46"/>
      <c r="C1668" s="43"/>
      <c r="D1668" s="43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</row>
    <row r="1669" spans="1:23" ht="13.2" x14ac:dyDescent="0.25">
      <c r="A1669" s="45"/>
      <c r="B1669" s="46"/>
      <c r="C1669" s="43"/>
      <c r="D1669" s="43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</row>
    <row r="1670" spans="1:23" ht="13.2" x14ac:dyDescent="0.25">
      <c r="A1670" s="45"/>
      <c r="B1670" s="46"/>
      <c r="C1670" s="43"/>
      <c r="D1670" s="43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</row>
    <row r="1671" spans="1:23" ht="13.2" x14ac:dyDescent="0.25">
      <c r="A1671" s="45"/>
      <c r="B1671" s="46"/>
      <c r="C1671" s="43"/>
      <c r="D1671" s="43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</row>
    <row r="1672" spans="1:23" ht="13.2" x14ac:dyDescent="0.25">
      <c r="A1672" s="45"/>
      <c r="B1672" s="46"/>
      <c r="C1672" s="43"/>
      <c r="D1672" s="43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</row>
    <row r="1673" spans="1:23" ht="13.2" x14ac:dyDescent="0.25">
      <c r="A1673" s="45"/>
      <c r="B1673" s="46"/>
      <c r="C1673" s="43"/>
      <c r="D1673" s="43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</row>
    <row r="1674" spans="1:23" ht="13.2" x14ac:dyDescent="0.25">
      <c r="A1674" s="45"/>
      <c r="B1674" s="46"/>
      <c r="C1674" s="43"/>
      <c r="D1674" s="43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</row>
    <row r="1675" spans="1:23" ht="13.2" x14ac:dyDescent="0.25">
      <c r="A1675" s="45"/>
      <c r="B1675" s="46"/>
      <c r="C1675" s="43"/>
      <c r="D1675" s="43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</row>
    <row r="1676" spans="1:23" ht="13.2" x14ac:dyDescent="0.25">
      <c r="A1676" s="45"/>
      <c r="B1676" s="46"/>
      <c r="C1676" s="43"/>
      <c r="D1676" s="43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</row>
    <row r="1677" spans="1:23" ht="13.2" x14ac:dyDescent="0.25">
      <c r="A1677" s="45"/>
      <c r="B1677" s="46"/>
      <c r="C1677" s="43"/>
      <c r="D1677" s="43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</row>
    <row r="1678" spans="1:23" ht="13.2" x14ac:dyDescent="0.25">
      <c r="A1678" s="45"/>
      <c r="B1678" s="46"/>
      <c r="C1678" s="43"/>
      <c r="D1678" s="43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</row>
    <row r="1679" spans="1:23" ht="13.2" x14ac:dyDescent="0.25">
      <c r="A1679" s="45"/>
      <c r="B1679" s="46"/>
      <c r="C1679" s="43"/>
      <c r="D1679" s="43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</row>
    <row r="1680" spans="1:23" ht="13.2" x14ac:dyDescent="0.25">
      <c r="A1680" s="45"/>
      <c r="B1680" s="46"/>
      <c r="C1680" s="43"/>
      <c r="D1680" s="43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</row>
    <row r="1681" spans="1:23" ht="13.2" x14ac:dyDescent="0.25">
      <c r="A1681" s="45"/>
      <c r="B1681" s="46"/>
      <c r="C1681" s="43"/>
      <c r="D1681" s="43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</row>
    <row r="1682" spans="1:23" ht="13.2" x14ac:dyDescent="0.25">
      <c r="A1682" s="45"/>
      <c r="B1682" s="46"/>
      <c r="C1682" s="43"/>
      <c r="D1682" s="43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</row>
    <row r="1683" spans="1:23" ht="13.2" x14ac:dyDescent="0.25">
      <c r="A1683" s="45"/>
      <c r="B1683" s="46"/>
      <c r="C1683" s="43"/>
      <c r="D1683" s="43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</row>
    <row r="1684" spans="1:23" ht="13.2" x14ac:dyDescent="0.25">
      <c r="A1684" s="45"/>
      <c r="B1684" s="46"/>
      <c r="C1684" s="43"/>
      <c r="D1684" s="43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</row>
    <row r="1685" spans="1:23" ht="13.2" x14ac:dyDescent="0.25">
      <c r="A1685" s="45"/>
      <c r="B1685" s="46"/>
      <c r="C1685" s="43"/>
      <c r="D1685" s="43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</row>
    <row r="1686" spans="1:23" ht="13.2" x14ac:dyDescent="0.25">
      <c r="A1686" s="45"/>
      <c r="B1686" s="46"/>
      <c r="C1686" s="43"/>
      <c r="D1686" s="43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</row>
    <row r="1687" spans="1:23" ht="13.2" x14ac:dyDescent="0.25">
      <c r="A1687" s="45"/>
      <c r="B1687" s="46"/>
      <c r="C1687" s="43"/>
      <c r="D1687" s="43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</row>
    <row r="1688" spans="1:23" ht="13.2" x14ac:dyDescent="0.25">
      <c r="A1688" s="45"/>
      <c r="B1688" s="46"/>
      <c r="C1688" s="43"/>
      <c r="D1688" s="43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</row>
    <row r="1689" spans="1:23" ht="13.2" x14ac:dyDescent="0.25">
      <c r="A1689" s="45"/>
      <c r="B1689" s="46"/>
      <c r="C1689" s="43"/>
      <c r="D1689" s="43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</row>
    <row r="1690" spans="1:23" ht="13.2" x14ac:dyDescent="0.25">
      <c r="A1690" s="45"/>
      <c r="B1690" s="46"/>
      <c r="C1690" s="43"/>
      <c r="D1690" s="43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</row>
    <row r="1691" spans="1:23" ht="13.2" x14ac:dyDescent="0.25">
      <c r="A1691" s="45"/>
      <c r="B1691" s="46"/>
      <c r="C1691" s="43"/>
      <c r="D1691" s="43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</row>
    <row r="1692" spans="1:23" ht="13.2" x14ac:dyDescent="0.25">
      <c r="A1692" s="45"/>
      <c r="B1692" s="46"/>
      <c r="C1692" s="43"/>
      <c r="D1692" s="43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</row>
    <row r="1693" spans="1:23" ht="13.2" x14ac:dyDescent="0.25">
      <c r="A1693" s="45"/>
      <c r="B1693" s="46"/>
      <c r="C1693" s="43"/>
      <c r="D1693" s="43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</row>
    <row r="1694" spans="1:23" ht="13.2" x14ac:dyDescent="0.25">
      <c r="A1694" s="45"/>
      <c r="B1694" s="46"/>
      <c r="C1694" s="43"/>
      <c r="D1694" s="43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</row>
    <row r="1695" spans="1:23" ht="13.2" x14ac:dyDescent="0.25">
      <c r="A1695" s="45"/>
      <c r="B1695" s="46"/>
      <c r="C1695" s="43"/>
      <c r="D1695" s="43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</row>
    <row r="1696" spans="1:23" ht="13.2" x14ac:dyDescent="0.25">
      <c r="A1696" s="45"/>
      <c r="B1696" s="46"/>
      <c r="C1696" s="43"/>
      <c r="D1696" s="43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</row>
    <row r="1697" spans="1:23" ht="13.2" x14ac:dyDescent="0.25">
      <c r="A1697" s="45"/>
      <c r="B1697" s="46"/>
      <c r="C1697" s="43"/>
      <c r="D1697" s="43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</row>
    <row r="1698" spans="1:23" ht="13.2" x14ac:dyDescent="0.25">
      <c r="A1698" s="45"/>
      <c r="B1698" s="46"/>
      <c r="C1698" s="43"/>
      <c r="D1698" s="43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</row>
    <row r="1699" spans="1:23" ht="13.2" x14ac:dyDescent="0.25">
      <c r="A1699" s="45"/>
      <c r="B1699" s="46"/>
      <c r="C1699" s="43"/>
      <c r="D1699" s="43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87"/>
      <c r="T1699" s="87"/>
      <c r="U1699" s="87"/>
      <c r="V1699" s="87"/>
      <c r="W1699" s="87"/>
    </row>
    <row r="1700" spans="1:23" ht="13.2" x14ac:dyDescent="0.25">
      <c r="A1700" s="45"/>
      <c r="B1700" s="46"/>
      <c r="C1700" s="43"/>
      <c r="D1700" s="43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</row>
    <row r="1701" spans="1:23" ht="13.2" x14ac:dyDescent="0.25">
      <c r="A1701" s="45"/>
      <c r="B1701" s="46"/>
      <c r="C1701" s="43"/>
      <c r="D1701" s="43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</row>
    <row r="1702" spans="1:23" ht="13.2" x14ac:dyDescent="0.25">
      <c r="A1702" s="45"/>
      <c r="B1702" s="46"/>
      <c r="C1702" s="43"/>
      <c r="D1702" s="43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</row>
    <row r="1703" spans="1:23" ht="13.2" x14ac:dyDescent="0.25">
      <c r="A1703" s="45"/>
      <c r="B1703" s="46"/>
      <c r="C1703" s="43"/>
      <c r="D1703" s="43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</row>
    <row r="1704" spans="1:23" ht="13.2" x14ac:dyDescent="0.25">
      <c r="A1704" s="45"/>
      <c r="B1704" s="46"/>
      <c r="C1704" s="43"/>
      <c r="D1704" s="43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</row>
    <row r="1705" spans="1:23" ht="13.2" x14ac:dyDescent="0.25">
      <c r="A1705" s="45"/>
      <c r="B1705" s="46"/>
      <c r="C1705" s="43"/>
      <c r="D1705" s="43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</row>
    <row r="1706" spans="1:23" ht="13.2" x14ac:dyDescent="0.25">
      <c r="A1706" s="45"/>
      <c r="B1706" s="46"/>
      <c r="C1706" s="43"/>
      <c r="D1706" s="43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</row>
    <row r="1707" spans="1:23" ht="13.2" x14ac:dyDescent="0.25">
      <c r="A1707" s="45"/>
      <c r="B1707" s="46"/>
      <c r="C1707" s="43"/>
      <c r="D1707" s="43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</row>
    <row r="1708" spans="1:23" ht="13.2" x14ac:dyDescent="0.25">
      <c r="A1708" s="45"/>
      <c r="B1708" s="46"/>
      <c r="C1708" s="43"/>
      <c r="D1708" s="43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</row>
    <row r="1709" spans="1:23" ht="13.2" x14ac:dyDescent="0.25">
      <c r="A1709" s="45"/>
      <c r="B1709" s="46"/>
      <c r="C1709" s="43"/>
      <c r="D1709" s="43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</row>
    <row r="1710" spans="1:23" ht="13.2" x14ac:dyDescent="0.25">
      <c r="A1710" s="45"/>
      <c r="B1710" s="46"/>
      <c r="C1710" s="43"/>
      <c r="D1710" s="43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</row>
    <row r="1711" spans="1:23" ht="13.2" x14ac:dyDescent="0.25">
      <c r="A1711" s="45"/>
      <c r="B1711" s="46"/>
      <c r="C1711" s="43"/>
      <c r="D1711" s="43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</row>
    <row r="1712" spans="1:23" ht="13.2" x14ac:dyDescent="0.25">
      <c r="A1712" s="45"/>
      <c r="B1712" s="46"/>
      <c r="C1712" s="43"/>
      <c r="D1712" s="43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</row>
    <row r="1713" spans="1:23" ht="13.2" x14ac:dyDescent="0.25">
      <c r="A1713" s="45"/>
      <c r="B1713" s="46"/>
      <c r="C1713" s="43"/>
      <c r="D1713" s="43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</row>
    <row r="1714" spans="1:23" ht="13.2" x14ac:dyDescent="0.25">
      <c r="A1714" s="45"/>
      <c r="B1714" s="46"/>
      <c r="C1714" s="43"/>
      <c r="D1714" s="43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</row>
    <row r="1715" spans="1:23" ht="13.2" x14ac:dyDescent="0.25">
      <c r="A1715" s="45"/>
      <c r="B1715" s="46"/>
      <c r="C1715" s="43"/>
      <c r="D1715" s="43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</row>
    <row r="1716" spans="1:23" ht="13.2" x14ac:dyDescent="0.25">
      <c r="A1716" s="45"/>
      <c r="B1716" s="46"/>
      <c r="C1716" s="43"/>
      <c r="D1716" s="43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</row>
    <row r="1717" spans="1:23" ht="13.2" x14ac:dyDescent="0.25">
      <c r="A1717" s="45"/>
      <c r="B1717" s="46"/>
      <c r="C1717" s="43"/>
      <c r="D1717" s="43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</row>
    <row r="1718" spans="1:23" ht="13.2" x14ac:dyDescent="0.25">
      <c r="A1718" s="45"/>
      <c r="B1718" s="46"/>
      <c r="C1718" s="43"/>
      <c r="D1718" s="43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</row>
    <row r="1719" spans="1:23" ht="13.2" x14ac:dyDescent="0.25">
      <c r="A1719" s="45"/>
      <c r="B1719" s="46"/>
      <c r="C1719" s="43"/>
      <c r="D1719" s="43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</row>
    <row r="1720" spans="1:23" ht="13.2" x14ac:dyDescent="0.25">
      <c r="A1720" s="45"/>
      <c r="B1720" s="46"/>
      <c r="C1720" s="43"/>
      <c r="D1720" s="43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</row>
    <row r="1721" spans="1:23" ht="13.2" x14ac:dyDescent="0.25">
      <c r="A1721" s="45"/>
      <c r="B1721" s="46"/>
      <c r="C1721" s="43"/>
      <c r="D1721" s="43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</row>
    <row r="1722" spans="1:23" ht="13.2" x14ac:dyDescent="0.25">
      <c r="A1722" s="45"/>
      <c r="B1722" s="46"/>
      <c r="C1722" s="43"/>
      <c r="D1722" s="43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</row>
    <row r="1723" spans="1:23" ht="13.2" x14ac:dyDescent="0.25">
      <c r="A1723" s="45"/>
      <c r="B1723" s="46"/>
      <c r="C1723" s="43"/>
      <c r="D1723" s="43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</row>
    <row r="1724" spans="1:23" ht="13.2" x14ac:dyDescent="0.25">
      <c r="A1724" s="45"/>
      <c r="B1724" s="46"/>
      <c r="C1724" s="43"/>
      <c r="D1724" s="43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</row>
    <row r="1725" spans="1:23" ht="13.2" x14ac:dyDescent="0.25">
      <c r="A1725" s="45"/>
      <c r="B1725" s="46"/>
      <c r="C1725" s="43"/>
      <c r="D1725" s="43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</row>
    <row r="1726" spans="1:23" ht="13.2" x14ac:dyDescent="0.25">
      <c r="A1726" s="45"/>
      <c r="B1726" s="46"/>
      <c r="C1726" s="43"/>
      <c r="D1726" s="43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</row>
    <row r="1727" spans="1:23" ht="13.2" x14ac:dyDescent="0.25">
      <c r="A1727" s="45"/>
      <c r="B1727" s="46"/>
      <c r="C1727" s="43"/>
      <c r="D1727" s="43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</row>
    <row r="1728" spans="1:23" ht="13.2" x14ac:dyDescent="0.25">
      <c r="A1728" s="45"/>
      <c r="B1728" s="46"/>
      <c r="C1728" s="43"/>
      <c r="D1728" s="43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</row>
    <row r="1729" spans="1:23" ht="13.2" x14ac:dyDescent="0.25">
      <c r="A1729" s="45"/>
      <c r="B1729" s="46"/>
      <c r="C1729" s="43"/>
      <c r="D1729" s="43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</row>
    <row r="1730" spans="1:23" ht="13.2" x14ac:dyDescent="0.25">
      <c r="A1730" s="45"/>
      <c r="B1730" s="46"/>
      <c r="C1730" s="43"/>
      <c r="D1730" s="43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</row>
    <row r="1731" spans="1:23" ht="13.2" x14ac:dyDescent="0.25">
      <c r="A1731" s="45"/>
      <c r="B1731" s="46"/>
      <c r="C1731" s="43"/>
      <c r="D1731" s="43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</row>
    <row r="1732" spans="1:23" ht="13.2" x14ac:dyDescent="0.25">
      <c r="A1732" s="45"/>
      <c r="B1732" s="46"/>
      <c r="C1732" s="43"/>
      <c r="D1732" s="43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</row>
    <row r="1733" spans="1:23" ht="13.2" x14ac:dyDescent="0.25">
      <c r="A1733" s="45"/>
      <c r="B1733" s="46"/>
      <c r="C1733" s="43"/>
      <c r="D1733" s="43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</row>
    <row r="1734" spans="1:23" ht="13.2" x14ac:dyDescent="0.25">
      <c r="A1734" s="45"/>
      <c r="B1734" s="46"/>
      <c r="C1734" s="43"/>
      <c r="D1734" s="43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</row>
    <row r="1735" spans="1:23" ht="13.2" x14ac:dyDescent="0.25">
      <c r="A1735" s="45"/>
      <c r="B1735" s="46"/>
      <c r="C1735" s="43"/>
      <c r="D1735" s="43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</row>
    <row r="1736" spans="1:23" ht="13.2" x14ac:dyDescent="0.25">
      <c r="A1736" s="45"/>
      <c r="B1736" s="46"/>
      <c r="C1736" s="43"/>
      <c r="D1736" s="43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</row>
    <row r="1737" spans="1:23" ht="13.2" x14ac:dyDescent="0.25">
      <c r="A1737" s="45"/>
      <c r="B1737" s="46"/>
      <c r="C1737" s="43"/>
      <c r="D1737" s="43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</row>
    <row r="1738" spans="1:23" ht="13.2" x14ac:dyDescent="0.25">
      <c r="A1738" s="45"/>
      <c r="B1738" s="46"/>
      <c r="C1738" s="43"/>
      <c r="D1738" s="43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</row>
    <row r="1739" spans="1:23" ht="13.2" x14ac:dyDescent="0.25">
      <c r="A1739" s="45"/>
      <c r="B1739" s="46"/>
      <c r="C1739" s="43"/>
      <c r="D1739" s="43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</row>
    <row r="1740" spans="1:23" ht="13.2" x14ac:dyDescent="0.25">
      <c r="A1740" s="45"/>
      <c r="B1740" s="46"/>
      <c r="C1740" s="43"/>
      <c r="D1740" s="43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</row>
    <row r="1741" spans="1:23" ht="13.2" x14ac:dyDescent="0.25">
      <c r="A1741" s="45"/>
      <c r="B1741" s="46"/>
      <c r="C1741" s="43"/>
      <c r="D1741" s="43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</row>
    <row r="1742" spans="1:23" ht="13.2" x14ac:dyDescent="0.25">
      <c r="A1742" s="45"/>
      <c r="B1742" s="46"/>
      <c r="C1742" s="43"/>
      <c r="D1742" s="43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</row>
    <row r="1743" spans="1:23" ht="13.2" x14ac:dyDescent="0.25">
      <c r="A1743" s="45"/>
      <c r="B1743" s="46"/>
      <c r="C1743" s="43"/>
      <c r="D1743" s="43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</row>
    <row r="1744" spans="1:23" ht="13.2" x14ac:dyDescent="0.25">
      <c r="A1744" s="45"/>
      <c r="B1744" s="46"/>
      <c r="C1744" s="43"/>
      <c r="D1744" s="43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</row>
    <row r="1745" spans="1:23" ht="13.2" x14ac:dyDescent="0.25">
      <c r="A1745" s="45"/>
      <c r="B1745" s="46"/>
      <c r="C1745" s="43"/>
      <c r="D1745" s="43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</row>
    <row r="1746" spans="1:23" ht="13.2" x14ac:dyDescent="0.25">
      <c r="A1746" s="45"/>
      <c r="B1746" s="46"/>
      <c r="C1746" s="43"/>
      <c r="D1746" s="43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</row>
    <row r="1747" spans="1:23" ht="13.2" x14ac:dyDescent="0.25">
      <c r="A1747" s="45"/>
      <c r="B1747" s="46"/>
      <c r="C1747" s="43"/>
      <c r="D1747" s="43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</row>
    <row r="1748" spans="1:23" ht="13.2" x14ac:dyDescent="0.25">
      <c r="A1748" s="45"/>
      <c r="B1748" s="46"/>
      <c r="C1748" s="43"/>
      <c r="D1748" s="43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</row>
    <row r="1749" spans="1:23" ht="13.2" x14ac:dyDescent="0.25">
      <c r="A1749" s="45"/>
      <c r="B1749" s="46"/>
      <c r="C1749" s="43"/>
      <c r="D1749" s="43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</row>
    <row r="1750" spans="1:23" ht="13.2" x14ac:dyDescent="0.25">
      <c r="A1750" s="45"/>
      <c r="B1750" s="46"/>
      <c r="C1750" s="43"/>
      <c r="D1750" s="43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</row>
    <row r="1751" spans="1:23" ht="13.2" x14ac:dyDescent="0.25">
      <c r="A1751" s="45"/>
      <c r="B1751" s="46"/>
      <c r="C1751" s="43"/>
      <c r="D1751" s="43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</row>
    <row r="1752" spans="1:23" ht="13.2" x14ac:dyDescent="0.25">
      <c r="A1752" s="45"/>
      <c r="B1752" s="46"/>
      <c r="C1752" s="43"/>
      <c r="D1752" s="43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</row>
    <row r="1753" spans="1:23" ht="13.2" x14ac:dyDescent="0.25">
      <c r="A1753" s="45"/>
      <c r="B1753" s="46"/>
      <c r="C1753" s="43"/>
      <c r="D1753" s="43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</row>
    <row r="1754" spans="1:23" ht="13.2" x14ac:dyDescent="0.25">
      <c r="A1754" s="45"/>
      <c r="B1754" s="46"/>
      <c r="C1754" s="43"/>
      <c r="D1754" s="43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</row>
  </sheetData>
  <hyperlinks>
    <hyperlink ref="B2" r:id="rId1" location="'1'!A1" xr:uid="{00000000-0004-0000-0600-000000000000}"/>
    <hyperlink ref="B3" r:id="rId2" location="'2'!A1" xr:uid="{00000000-0004-0000-0600-000001000000}"/>
    <hyperlink ref="B4" r:id="rId3" location="'3.'!A1" xr:uid="{00000000-0004-0000-0600-000002000000}"/>
    <hyperlink ref="B5" r:id="rId4" location="'4..'!A1" xr:uid="{00000000-0004-0000-0600-000003000000}"/>
    <hyperlink ref="B6" r:id="rId5" location="'5..'!A1" xr:uid="{00000000-0004-0000-0600-000004000000}"/>
    <hyperlink ref="B7" r:id="rId6" location="'6..'!A1" xr:uid="{00000000-0004-0000-0600-000005000000}"/>
    <hyperlink ref="B8" r:id="rId7" location="'7..'!A1" xr:uid="{00000000-0004-0000-0600-000006000000}"/>
    <hyperlink ref="B9" r:id="rId8" location="'8..'!A1" xr:uid="{00000000-0004-0000-0600-000007000000}"/>
    <hyperlink ref="B10" r:id="rId9" location="'9..'!A1" xr:uid="{00000000-0004-0000-0600-000008000000}"/>
    <hyperlink ref="B11" r:id="rId10" location="'10..'!A1" xr:uid="{00000000-0004-0000-0600-000009000000}"/>
    <hyperlink ref="B12" r:id="rId11" location="'11..'!A1" xr:uid="{00000000-0004-0000-0600-00000A000000}"/>
    <hyperlink ref="B13" r:id="rId12" location="'12..'!A1" xr:uid="{00000000-0004-0000-0600-00000B000000}"/>
    <hyperlink ref="B14" r:id="rId13" location="'13..'!A1" xr:uid="{00000000-0004-0000-0600-00000C000000}"/>
    <hyperlink ref="B15" r:id="rId14" location="'13A.'!A1" xr:uid="{00000000-0004-0000-0600-00000D000000}"/>
    <hyperlink ref="B16" r:id="rId15" location="'14..'!A1" xr:uid="{00000000-0004-0000-0600-00000E000000}"/>
    <hyperlink ref="B17" r:id="rId16" location="'15..'!A1" xr:uid="{00000000-0004-0000-0600-00000F000000}"/>
    <hyperlink ref="B18" r:id="rId17" location="'16..'!A1" xr:uid="{00000000-0004-0000-0600-000010000000}"/>
    <hyperlink ref="B19" r:id="rId18" location="'17..'!A1" xr:uid="{00000000-0004-0000-0600-000011000000}"/>
    <hyperlink ref="B20" r:id="rId19" location="'18..'!A1" xr:uid="{00000000-0004-0000-0600-000012000000}"/>
    <hyperlink ref="B21" r:id="rId20" location="'19..'!A1" xr:uid="{00000000-0004-0000-0600-000013000000}"/>
    <hyperlink ref="B22" r:id="rId21" location="'20..'!A1" xr:uid="{00000000-0004-0000-0600-000014000000}"/>
    <hyperlink ref="B23" r:id="rId22" location="'21..'!A1" xr:uid="{00000000-0004-0000-0600-000015000000}"/>
    <hyperlink ref="B24" r:id="rId23" location="'22..'!A1" xr:uid="{00000000-0004-0000-0600-000016000000}"/>
    <hyperlink ref="B25" r:id="rId24" location="'23..'!A1" xr:uid="{00000000-0004-0000-0600-000017000000}"/>
    <hyperlink ref="B26" r:id="rId25" location="'24..'!A1" xr:uid="{00000000-0004-0000-0600-000018000000}"/>
    <hyperlink ref="B27" r:id="rId26" location="'24A..'!A1" xr:uid="{00000000-0004-0000-0600-000019000000}"/>
    <hyperlink ref="B28" r:id="rId27" location="'25..'!A1" xr:uid="{00000000-0004-0000-0600-00001A000000}"/>
    <hyperlink ref="B29" r:id="rId28" location="'26..'!A1" xr:uid="{00000000-0004-0000-0600-00001B000000}"/>
    <hyperlink ref="B30" r:id="rId29" location="'27..'!A1" xr:uid="{00000000-0004-0000-0600-00001C000000}"/>
    <hyperlink ref="B31" r:id="rId30" location="'28..'!A1" xr:uid="{00000000-0004-0000-0600-00001D000000}"/>
    <hyperlink ref="B32" r:id="rId31" location="'29..'!A1" xr:uid="{00000000-0004-0000-0600-00001E000000}"/>
    <hyperlink ref="B33" r:id="rId32" location="'30..'!A1" xr:uid="{00000000-0004-0000-0600-00001F000000}"/>
    <hyperlink ref="B34" r:id="rId33" location="'31..'!A1" xr:uid="{00000000-0004-0000-0600-000020000000}"/>
    <hyperlink ref="B35" r:id="rId34" location="'32..'!A1" xr:uid="{00000000-0004-0000-0600-000021000000}"/>
    <hyperlink ref="B36" r:id="rId35" location="'33..'!A1" xr:uid="{00000000-0004-0000-0600-000022000000}"/>
    <hyperlink ref="B37" r:id="rId36" location="'34..'!A1" xr:uid="{00000000-0004-0000-0600-000023000000}"/>
    <hyperlink ref="B38" r:id="rId37" location="'35..'!A1" xr:uid="{00000000-0004-0000-0600-000024000000}"/>
    <hyperlink ref="B39" r:id="rId38" location="'36..'!A1" xr:uid="{00000000-0004-0000-0600-000025000000}"/>
    <hyperlink ref="B40" r:id="rId39" location="'37..'!A1" xr:uid="{00000000-0004-0000-0600-000026000000}"/>
    <hyperlink ref="B41" r:id="rId40" location="'38..'!A1" xr:uid="{00000000-0004-0000-0600-000027000000}"/>
    <hyperlink ref="B42" r:id="rId41" location="'39..'!A1" xr:uid="{00000000-0004-0000-0600-000028000000}"/>
    <hyperlink ref="B43" r:id="rId42" location="'40..'!A1" xr:uid="{00000000-0004-0000-0600-000029000000}"/>
    <hyperlink ref="B44" r:id="rId43" location="'41..'!A1" xr:uid="{00000000-0004-0000-0600-00002A000000}"/>
    <hyperlink ref="B45" r:id="rId44" location="GGGG!A1" xr:uid="{00000000-0004-0000-0600-00002B000000}"/>
    <hyperlink ref="B46" r:id="rId45" location="'43..'!A1" xr:uid="{00000000-0004-0000-0600-00002C000000}"/>
    <hyperlink ref="B47" r:id="rId46" location="'44..'!A1" xr:uid="{00000000-0004-0000-0600-00002D000000}"/>
    <hyperlink ref="B50" r:id="rId47" location="'1'!A1" xr:uid="{00000000-0004-0000-0600-00002E000000}"/>
    <hyperlink ref="B51" r:id="rId48" location="'2'!A1" xr:uid="{00000000-0004-0000-0600-00002F000000}"/>
    <hyperlink ref="B52" r:id="rId49" location="'3.'!A1" xr:uid="{00000000-0004-0000-0600-000030000000}"/>
    <hyperlink ref="B53" r:id="rId50" location="'4..'!A1" xr:uid="{00000000-0004-0000-0600-000031000000}"/>
    <hyperlink ref="B54" r:id="rId51" location="'5..'!A1" xr:uid="{00000000-0004-0000-0600-000032000000}"/>
    <hyperlink ref="B55" r:id="rId52" location="'6..'!A1" xr:uid="{00000000-0004-0000-0600-000033000000}"/>
    <hyperlink ref="B56" r:id="rId53" location="'7..'!A1" xr:uid="{00000000-0004-0000-0600-000034000000}"/>
    <hyperlink ref="B57" r:id="rId54" location="'8..'!A1" xr:uid="{00000000-0004-0000-0600-000035000000}"/>
    <hyperlink ref="B58" r:id="rId55" location="'9..'!A1" xr:uid="{00000000-0004-0000-0600-000036000000}"/>
    <hyperlink ref="B59" r:id="rId56" location="'10..'!A1" xr:uid="{00000000-0004-0000-0600-000037000000}"/>
    <hyperlink ref="B60" r:id="rId57" location="'11..'!A1" xr:uid="{00000000-0004-0000-0600-000038000000}"/>
    <hyperlink ref="B61" r:id="rId58" location="'12..'!A1" xr:uid="{00000000-0004-0000-0600-000039000000}"/>
    <hyperlink ref="B62" r:id="rId59" location="'13..'!A1" xr:uid="{00000000-0004-0000-0600-00003A000000}"/>
    <hyperlink ref="B63" r:id="rId60" location="'13A.'!A1" xr:uid="{00000000-0004-0000-0600-00003B000000}"/>
    <hyperlink ref="B64" r:id="rId61" location="'14..'!A1" xr:uid="{00000000-0004-0000-0600-00003C000000}"/>
    <hyperlink ref="B65" r:id="rId62" location="'15..'!A1" xr:uid="{00000000-0004-0000-0600-00003D000000}"/>
    <hyperlink ref="B66" r:id="rId63" location="'16..'!A1" xr:uid="{00000000-0004-0000-0600-00003E000000}"/>
    <hyperlink ref="B67" r:id="rId64" location="'17..'!A1" xr:uid="{00000000-0004-0000-0600-00003F000000}"/>
    <hyperlink ref="B68" r:id="rId65" location="'18..'!A1" xr:uid="{00000000-0004-0000-0600-000040000000}"/>
    <hyperlink ref="B69" r:id="rId66" location="'19..'!A1" xr:uid="{00000000-0004-0000-0600-000041000000}"/>
    <hyperlink ref="B70" r:id="rId67" location="'20..'!A1" xr:uid="{00000000-0004-0000-0600-000042000000}"/>
    <hyperlink ref="B71" r:id="rId68" location="'21..'!A1" xr:uid="{00000000-0004-0000-0600-000043000000}"/>
    <hyperlink ref="B72" r:id="rId69" location="'22..'!A1" xr:uid="{00000000-0004-0000-0600-000044000000}"/>
    <hyperlink ref="B73" r:id="rId70" location="'23..'!A1" xr:uid="{00000000-0004-0000-0600-000045000000}"/>
    <hyperlink ref="B74" r:id="rId71" location="'24..'!A1" xr:uid="{00000000-0004-0000-0600-000046000000}"/>
    <hyperlink ref="B75" r:id="rId72" location="'24A..'!A1" xr:uid="{00000000-0004-0000-0600-000047000000}"/>
    <hyperlink ref="B76" r:id="rId73" location="'25..'!A1" xr:uid="{00000000-0004-0000-0600-000048000000}"/>
    <hyperlink ref="B77" r:id="rId74" location="'26..'!A1" xr:uid="{00000000-0004-0000-0600-000049000000}"/>
    <hyperlink ref="B78" r:id="rId75" location="'27..'!A1" xr:uid="{00000000-0004-0000-0600-00004A000000}"/>
    <hyperlink ref="B79" r:id="rId76" location="'28..'!A1" xr:uid="{00000000-0004-0000-0600-00004B000000}"/>
    <hyperlink ref="B80" r:id="rId77" location="'29..'!A1" xr:uid="{00000000-0004-0000-0600-00004C000000}"/>
    <hyperlink ref="B81" r:id="rId78" location="'30..'!A1" xr:uid="{00000000-0004-0000-0600-00004D000000}"/>
    <hyperlink ref="B82" r:id="rId79" location="'31..'!A1" xr:uid="{00000000-0004-0000-0600-00004E000000}"/>
    <hyperlink ref="B83" r:id="rId80" location="'32..'!A1" xr:uid="{00000000-0004-0000-0600-00004F000000}"/>
    <hyperlink ref="B84" r:id="rId81" location="'33..'!A1" xr:uid="{00000000-0004-0000-0600-000050000000}"/>
    <hyperlink ref="B85" r:id="rId82" location="'34..'!A1" xr:uid="{00000000-0004-0000-0600-000051000000}"/>
    <hyperlink ref="B86" r:id="rId83" location="'35..'!A1" xr:uid="{00000000-0004-0000-0600-000052000000}"/>
    <hyperlink ref="B87" r:id="rId84" location="'36..'!A1" xr:uid="{00000000-0004-0000-0600-000053000000}"/>
    <hyperlink ref="B88" r:id="rId85" location="'37..'!A1" xr:uid="{00000000-0004-0000-0600-000054000000}"/>
    <hyperlink ref="B89" r:id="rId86" location="'38..'!A1" xr:uid="{00000000-0004-0000-0600-000055000000}"/>
    <hyperlink ref="B90" r:id="rId87" location="'39..'!A1" xr:uid="{00000000-0004-0000-0600-000056000000}"/>
    <hyperlink ref="B91" r:id="rId88" location="'40..'!A1" xr:uid="{00000000-0004-0000-0600-000057000000}"/>
    <hyperlink ref="B92" r:id="rId89" location="'41..'!A1" xr:uid="{00000000-0004-0000-0600-000058000000}"/>
    <hyperlink ref="B93" r:id="rId90" location="GGGG!A1" xr:uid="{00000000-0004-0000-0600-000059000000}"/>
    <hyperlink ref="B94" r:id="rId91" location="'43..'!A1" xr:uid="{00000000-0004-0000-0600-00005A000000}"/>
    <hyperlink ref="B95" r:id="rId92" location="'44..'!A1" xr:uid="{00000000-0004-0000-0600-00005B000000}"/>
    <hyperlink ref="B98" r:id="rId93" location="'1'!A1" xr:uid="{00000000-0004-0000-0600-00005C000000}"/>
    <hyperlink ref="B99" r:id="rId94" location="'2'!A1" xr:uid="{00000000-0004-0000-0600-00005D000000}"/>
    <hyperlink ref="B100" r:id="rId95" location="'3.'!A1" xr:uid="{00000000-0004-0000-0600-00005E000000}"/>
    <hyperlink ref="B101" r:id="rId96" location="'4..'!A1" xr:uid="{00000000-0004-0000-0600-00005F000000}"/>
    <hyperlink ref="B102" r:id="rId97" location="'5..'!A1" xr:uid="{00000000-0004-0000-0600-000060000000}"/>
    <hyperlink ref="B103" r:id="rId98" location="'6..'!A1" xr:uid="{00000000-0004-0000-0600-000061000000}"/>
    <hyperlink ref="B104" r:id="rId99" location="'7..'!A1" xr:uid="{00000000-0004-0000-0600-000062000000}"/>
    <hyperlink ref="B105" r:id="rId100" location="'8..'!A1" xr:uid="{00000000-0004-0000-0600-000063000000}"/>
    <hyperlink ref="B106" r:id="rId101" location="'9..'!A1" xr:uid="{00000000-0004-0000-0600-000064000000}"/>
    <hyperlink ref="B107" r:id="rId102" location="'10..'!A1" xr:uid="{00000000-0004-0000-0600-000065000000}"/>
    <hyperlink ref="B108" r:id="rId103" location="'11..'!A1" xr:uid="{00000000-0004-0000-0600-000066000000}"/>
    <hyperlink ref="B109" r:id="rId104" location="'12..'!A1" xr:uid="{00000000-0004-0000-0600-000067000000}"/>
    <hyperlink ref="B110" r:id="rId105" location="'13..'!A1" xr:uid="{00000000-0004-0000-0600-000068000000}"/>
    <hyperlink ref="B111" r:id="rId106" location="'13A.'!A1" xr:uid="{00000000-0004-0000-0600-000069000000}"/>
    <hyperlink ref="B112" r:id="rId107" location="'14..'!A1" xr:uid="{00000000-0004-0000-0600-00006A000000}"/>
    <hyperlink ref="B113" r:id="rId108" location="'15..'!A1" xr:uid="{00000000-0004-0000-0600-00006B000000}"/>
    <hyperlink ref="B114" r:id="rId109" location="'16..'!A1" xr:uid="{00000000-0004-0000-0600-00006C000000}"/>
    <hyperlink ref="B115" r:id="rId110" location="'17..'!A1" xr:uid="{00000000-0004-0000-0600-00006D000000}"/>
    <hyperlink ref="B116" r:id="rId111" location="'18..'!A1" xr:uid="{00000000-0004-0000-0600-00006E000000}"/>
    <hyperlink ref="B117" r:id="rId112" location="'19..'!A1" xr:uid="{00000000-0004-0000-0600-00006F000000}"/>
    <hyperlink ref="B118" r:id="rId113" location="'20..'!A1" xr:uid="{00000000-0004-0000-0600-000070000000}"/>
    <hyperlink ref="B119" r:id="rId114" location="'21..'!A1" xr:uid="{00000000-0004-0000-0600-000071000000}"/>
    <hyperlink ref="B120" r:id="rId115" location="'22..'!A1" xr:uid="{00000000-0004-0000-0600-000072000000}"/>
    <hyperlink ref="B121" r:id="rId116" location="'23..'!A1" xr:uid="{00000000-0004-0000-0600-000073000000}"/>
    <hyperlink ref="B122" r:id="rId117" location="'24..'!A1" xr:uid="{00000000-0004-0000-0600-000074000000}"/>
    <hyperlink ref="B123" r:id="rId118" location="'24A..'!A1" xr:uid="{00000000-0004-0000-0600-000075000000}"/>
    <hyperlink ref="B124" r:id="rId119" location="'25..'!A1" xr:uid="{00000000-0004-0000-0600-000076000000}"/>
    <hyperlink ref="B125" r:id="rId120" location="'26..'!A1" xr:uid="{00000000-0004-0000-0600-000077000000}"/>
    <hyperlink ref="B126" r:id="rId121" location="'27..'!A1" xr:uid="{00000000-0004-0000-0600-000078000000}"/>
    <hyperlink ref="B127" r:id="rId122" location="'28..'!A1" xr:uid="{00000000-0004-0000-0600-000079000000}"/>
    <hyperlink ref="B128" r:id="rId123" location="'29..'!A1" xr:uid="{00000000-0004-0000-0600-00007A000000}"/>
    <hyperlink ref="B129" r:id="rId124" location="'30..'!A1" xr:uid="{00000000-0004-0000-0600-00007B000000}"/>
    <hyperlink ref="B130" r:id="rId125" location="'31..'!A1" xr:uid="{00000000-0004-0000-0600-00007C000000}"/>
    <hyperlink ref="B131" r:id="rId126" location="'32..'!A1" xr:uid="{00000000-0004-0000-0600-00007D000000}"/>
    <hyperlink ref="B132" r:id="rId127" location="'33..'!A1" xr:uid="{00000000-0004-0000-0600-00007E000000}"/>
    <hyperlink ref="B133" r:id="rId128" location="'34..'!A1" xr:uid="{00000000-0004-0000-0600-00007F000000}"/>
    <hyperlink ref="B134" r:id="rId129" location="'35..'!A1" xr:uid="{00000000-0004-0000-0600-000080000000}"/>
    <hyperlink ref="B135" r:id="rId130" location="'36..'!A1" xr:uid="{00000000-0004-0000-0600-000081000000}"/>
    <hyperlink ref="B136" r:id="rId131" location="'37..'!A1" xr:uid="{00000000-0004-0000-0600-000082000000}"/>
    <hyperlink ref="B137" r:id="rId132" location="'38..'!A1" xr:uid="{00000000-0004-0000-0600-000083000000}"/>
    <hyperlink ref="B138" r:id="rId133" location="'39..'!A1" xr:uid="{00000000-0004-0000-0600-000084000000}"/>
    <hyperlink ref="B139" r:id="rId134" location="'40..'!A1" xr:uid="{00000000-0004-0000-0600-000085000000}"/>
    <hyperlink ref="B140" r:id="rId135" location="'41..'!A1" xr:uid="{00000000-0004-0000-0600-000086000000}"/>
    <hyperlink ref="B141" r:id="rId136" location="GGGG!A1" xr:uid="{00000000-0004-0000-0600-000087000000}"/>
    <hyperlink ref="B142" r:id="rId137" location="'43..'!A1" xr:uid="{00000000-0004-0000-0600-000088000000}"/>
    <hyperlink ref="B143" r:id="rId138" location="'44..'!A1" xr:uid="{00000000-0004-0000-0600-000089000000}"/>
    <hyperlink ref="B146" r:id="rId139" location="'45..'!A1" xr:uid="{00000000-0004-0000-0600-00008A000000}"/>
    <hyperlink ref="B147" r:id="rId140" location="'46..'!A1" xr:uid="{00000000-0004-0000-0600-00008B000000}"/>
    <hyperlink ref="B148" r:id="rId141" location="'47..'!A1" xr:uid="{00000000-0004-0000-0600-00008C000000}"/>
    <hyperlink ref="B149" r:id="rId142" location="'48..'!A1" xr:uid="{00000000-0004-0000-0600-00008D000000}"/>
    <hyperlink ref="B150" r:id="rId143" location="'49..'!A1" xr:uid="{00000000-0004-0000-0600-00008E000000}"/>
    <hyperlink ref="B151" r:id="rId144" location="'50..'!A1" xr:uid="{00000000-0004-0000-0600-00008F000000}"/>
    <hyperlink ref="B152" r:id="rId145" location="'51..'!A1" xr:uid="{00000000-0004-0000-0600-000090000000}"/>
    <hyperlink ref="B153" r:id="rId146" location="'52..'!A1" xr:uid="{00000000-0004-0000-0600-000091000000}"/>
    <hyperlink ref="B154" r:id="rId147" location="'53..'!A1" xr:uid="{00000000-0004-0000-0600-000092000000}"/>
    <hyperlink ref="B155" r:id="rId148" location="'54..'!A1" xr:uid="{00000000-0004-0000-0600-000093000000}"/>
    <hyperlink ref="B156" r:id="rId149" location="'55..'!A1" xr:uid="{00000000-0004-0000-0600-000094000000}"/>
    <hyperlink ref="B157" r:id="rId150" location="'56..'!A1" xr:uid="{00000000-0004-0000-0600-000095000000}"/>
    <hyperlink ref="B158" r:id="rId151" location="'57..'!A1" xr:uid="{00000000-0004-0000-0600-000096000000}"/>
    <hyperlink ref="B159" r:id="rId152" location="'58..'!A1" xr:uid="{00000000-0004-0000-0600-000097000000}"/>
    <hyperlink ref="B160" r:id="rId153" location="'59..'!A1" xr:uid="{00000000-0004-0000-0600-000098000000}"/>
    <hyperlink ref="B161" r:id="rId154" location="'60..'!A1" xr:uid="{00000000-0004-0000-0600-000099000000}"/>
    <hyperlink ref="B162" r:id="rId155" location="'61..'!A1" xr:uid="{00000000-0004-0000-0600-00009A000000}"/>
    <hyperlink ref="B163" r:id="rId156" location="'62..'!A1" xr:uid="{00000000-0004-0000-0600-00009B000000}"/>
    <hyperlink ref="B164" r:id="rId157" location="'63..'!A1" xr:uid="{00000000-0004-0000-0600-00009C000000}"/>
    <hyperlink ref="B165" r:id="rId158" location="'64..'!A1" xr:uid="{00000000-0004-0000-0600-00009D000000}"/>
    <hyperlink ref="B166" r:id="rId159" location="'65..'!A1" xr:uid="{00000000-0004-0000-0600-00009E000000}"/>
    <hyperlink ref="B167" r:id="rId160" location="'66..'!A1" xr:uid="{00000000-0004-0000-0600-00009F000000}"/>
    <hyperlink ref="B168" r:id="rId161" location="'67..'!A1" xr:uid="{00000000-0004-0000-0600-0000A0000000}"/>
    <hyperlink ref="B169" r:id="rId162" location="'68..'!A1" xr:uid="{00000000-0004-0000-0600-0000A1000000}"/>
    <hyperlink ref="B170" r:id="rId163" location="'69..'!A1" xr:uid="{00000000-0004-0000-0600-0000A2000000}"/>
    <hyperlink ref="B171" r:id="rId164" location="'70..'!A1" xr:uid="{00000000-0004-0000-0600-0000A3000000}"/>
    <hyperlink ref="B172" r:id="rId165" location="'71..'!A1" xr:uid="{00000000-0004-0000-0600-0000A4000000}"/>
    <hyperlink ref="B173" r:id="rId166" location="'72..'!A1" xr:uid="{00000000-0004-0000-0600-0000A5000000}"/>
    <hyperlink ref="B174" r:id="rId167" location="'73..'!A1" xr:uid="{00000000-0004-0000-0600-0000A6000000}"/>
    <hyperlink ref="B175" r:id="rId168" location="'74..'!A1" xr:uid="{00000000-0004-0000-0600-0000A7000000}"/>
    <hyperlink ref="B176" r:id="rId169" location="'75..'!A1" xr:uid="{00000000-0004-0000-0600-0000A8000000}"/>
    <hyperlink ref="B177" r:id="rId170" location="'76..'!A1" xr:uid="{00000000-0004-0000-0600-0000A9000000}"/>
    <hyperlink ref="B178" r:id="rId171" location="'76A..'!A1" xr:uid="{00000000-0004-0000-0600-0000AA000000}"/>
    <hyperlink ref="B179" r:id="rId172" location="'77..'!A1" xr:uid="{00000000-0004-0000-0600-0000AB000000}"/>
    <hyperlink ref="B180" r:id="rId173" location="'78..'!A1" xr:uid="{00000000-0004-0000-0600-0000AC000000}"/>
    <hyperlink ref="B181" r:id="rId174" location="'79..'!A1" xr:uid="{00000000-0004-0000-0600-0000AD000000}"/>
    <hyperlink ref="B182" r:id="rId175" location="'80..'!A1" xr:uid="{00000000-0004-0000-0600-0000AE000000}"/>
    <hyperlink ref="B183" r:id="rId176" location="'81..'!A1" xr:uid="{00000000-0004-0000-0600-0000AF000000}"/>
    <hyperlink ref="B184" r:id="rId177" location="'82..'!A1" xr:uid="{00000000-0004-0000-0600-0000B0000000}"/>
    <hyperlink ref="B185" r:id="rId178" location="'83..'!A1" xr:uid="{00000000-0004-0000-0600-0000B1000000}"/>
    <hyperlink ref="B186" r:id="rId179" location="'84..'!A1" xr:uid="{00000000-0004-0000-0600-0000B2000000}"/>
    <hyperlink ref="B187" r:id="rId180" location="'85..'!A1" xr:uid="{00000000-0004-0000-0600-0000B3000000}"/>
    <hyperlink ref="B188" r:id="rId181" location="'85A.'!A1" xr:uid="{00000000-0004-0000-0600-0000B4000000}"/>
    <hyperlink ref="B189" r:id="rId182" location="'86..'!A1" xr:uid="{00000000-0004-0000-0600-0000B5000000}"/>
    <hyperlink ref="B190" r:id="rId183" location="'87..'!A1" xr:uid="{00000000-0004-0000-0600-0000B6000000}"/>
    <hyperlink ref="B191" r:id="rId184" location="'87A..'!A1" xr:uid="{00000000-0004-0000-0600-0000B7000000}"/>
    <hyperlink ref="B192" r:id="rId185" location="'88..'!A1" xr:uid="{00000000-0004-0000-0600-0000B8000000}"/>
    <hyperlink ref="B193" r:id="rId186" location="'88A..'!A1" xr:uid="{00000000-0004-0000-0600-0000B9000000}"/>
    <hyperlink ref="B194" r:id="rId187" location="'89..'!A1" xr:uid="{00000000-0004-0000-0600-0000BA000000}"/>
    <hyperlink ref="B197" r:id="rId188" location="'45..'!A1" xr:uid="{00000000-0004-0000-0600-0000BB000000}"/>
    <hyperlink ref="B198" r:id="rId189" location="'46..'!A1" xr:uid="{00000000-0004-0000-0600-0000BC000000}"/>
    <hyperlink ref="B199" r:id="rId190" location="'47..'!A1" xr:uid="{00000000-0004-0000-0600-0000BD000000}"/>
    <hyperlink ref="B200" r:id="rId191" location="'48..'!A1" xr:uid="{00000000-0004-0000-0600-0000BE000000}"/>
    <hyperlink ref="B201" r:id="rId192" location="'49..'!A1" xr:uid="{00000000-0004-0000-0600-0000BF000000}"/>
    <hyperlink ref="B202" r:id="rId193" location="'50..'!A1" xr:uid="{00000000-0004-0000-0600-0000C0000000}"/>
    <hyperlink ref="B203" r:id="rId194" location="'51..'!A1" xr:uid="{00000000-0004-0000-0600-0000C1000000}"/>
    <hyperlink ref="B204" r:id="rId195" location="'52..'!A1" xr:uid="{00000000-0004-0000-0600-0000C2000000}"/>
    <hyperlink ref="B205" r:id="rId196" location="'53..'!A1" xr:uid="{00000000-0004-0000-0600-0000C3000000}"/>
    <hyperlink ref="B206" r:id="rId197" location="'54..'!A1" xr:uid="{00000000-0004-0000-0600-0000C4000000}"/>
    <hyperlink ref="B207" r:id="rId198" location="'55..'!A1" xr:uid="{00000000-0004-0000-0600-0000C5000000}"/>
    <hyperlink ref="B208" r:id="rId199" location="'56..'!A1" xr:uid="{00000000-0004-0000-0600-0000C6000000}"/>
    <hyperlink ref="B209" r:id="rId200" location="'57..'!A1" xr:uid="{00000000-0004-0000-0600-0000C7000000}"/>
    <hyperlink ref="B210" r:id="rId201" location="'58..'!A1" xr:uid="{00000000-0004-0000-0600-0000C8000000}"/>
    <hyperlink ref="B211" r:id="rId202" location="'59..'!A1" xr:uid="{00000000-0004-0000-0600-0000C9000000}"/>
    <hyperlink ref="B212" r:id="rId203" location="'60..'!A1" xr:uid="{00000000-0004-0000-0600-0000CA000000}"/>
    <hyperlink ref="B213" r:id="rId204" location="'61..'!A1" xr:uid="{00000000-0004-0000-0600-0000CB000000}"/>
    <hyperlink ref="B214" r:id="rId205" location="'62..'!A1" xr:uid="{00000000-0004-0000-0600-0000CC000000}"/>
    <hyperlink ref="B215" r:id="rId206" location="'63..'!A1" xr:uid="{00000000-0004-0000-0600-0000CD000000}"/>
    <hyperlink ref="B216" r:id="rId207" location="'64..'!A1" xr:uid="{00000000-0004-0000-0600-0000CE000000}"/>
    <hyperlink ref="B217" r:id="rId208" location="'65..'!A1" xr:uid="{00000000-0004-0000-0600-0000CF000000}"/>
    <hyperlink ref="B218" r:id="rId209" location="'66..'!A1" xr:uid="{00000000-0004-0000-0600-0000D0000000}"/>
    <hyperlink ref="B219" r:id="rId210" location="'67..'!A1" xr:uid="{00000000-0004-0000-0600-0000D1000000}"/>
    <hyperlink ref="B220" r:id="rId211" location="'68..'!A1" xr:uid="{00000000-0004-0000-0600-0000D2000000}"/>
    <hyperlink ref="B221" r:id="rId212" location="'69..'!A1" xr:uid="{00000000-0004-0000-0600-0000D3000000}"/>
    <hyperlink ref="B222" r:id="rId213" location="'70..'!A1" xr:uid="{00000000-0004-0000-0600-0000D4000000}"/>
    <hyperlink ref="B223" r:id="rId214" location="'71..'!A1" xr:uid="{00000000-0004-0000-0600-0000D5000000}"/>
    <hyperlink ref="B224" r:id="rId215" location="'72..'!A1" xr:uid="{00000000-0004-0000-0600-0000D6000000}"/>
    <hyperlink ref="B225" r:id="rId216" location="'73..'!A1" xr:uid="{00000000-0004-0000-0600-0000D7000000}"/>
    <hyperlink ref="B226" r:id="rId217" location="'74..'!A1" xr:uid="{00000000-0004-0000-0600-0000D8000000}"/>
    <hyperlink ref="B227" r:id="rId218" location="'75..'!A1" xr:uid="{00000000-0004-0000-0600-0000D9000000}"/>
    <hyperlink ref="B228" r:id="rId219" location="'76..'!A1" xr:uid="{00000000-0004-0000-0600-0000DA000000}"/>
    <hyperlink ref="B229" r:id="rId220" location="'76A..'!A1" xr:uid="{00000000-0004-0000-0600-0000DB000000}"/>
    <hyperlink ref="B230" r:id="rId221" location="'77..'!A1" xr:uid="{00000000-0004-0000-0600-0000DC000000}"/>
    <hyperlink ref="B231" r:id="rId222" location="'78..'!A1" xr:uid="{00000000-0004-0000-0600-0000DD000000}"/>
    <hyperlink ref="B232" r:id="rId223" location="'79..'!A1" xr:uid="{00000000-0004-0000-0600-0000DE000000}"/>
    <hyperlink ref="B233" r:id="rId224" location="'80..'!A1" xr:uid="{00000000-0004-0000-0600-0000DF000000}"/>
    <hyperlink ref="B234" r:id="rId225" location="'81..'!A1" xr:uid="{00000000-0004-0000-0600-0000E0000000}"/>
    <hyperlink ref="B235" r:id="rId226" location="'82..'!A1" xr:uid="{00000000-0004-0000-0600-0000E1000000}"/>
    <hyperlink ref="B236" r:id="rId227" location="'83..'!A1" xr:uid="{00000000-0004-0000-0600-0000E2000000}"/>
    <hyperlink ref="B237" r:id="rId228" location="'84..'!A1" xr:uid="{00000000-0004-0000-0600-0000E3000000}"/>
    <hyperlink ref="B238" r:id="rId229" location="'85..'!A1" xr:uid="{00000000-0004-0000-0600-0000E4000000}"/>
    <hyperlink ref="B239" r:id="rId230" location="'85A.'!A1" xr:uid="{00000000-0004-0000-0600-0000E5000000}"/>
    <hyperlink ref="B240" r:id="rId231" location="'86..'!A1" xr:uid="{00000000-0004-0000-0600-0000E6000000}"/>
    <hyperlink ref="B241" r:id="rId232" location="'87..'!A1" xr:uid="{00000000-0004-0000-0600-0000E7000000}"/>
    <hyperlink ref="B242" r:id="rId233" location="'87A..'!A1" xr:uid="{00000000-0004-0000-0600-0000E8000000}"/>
    <hyperlink ref="B243" r:id="rId234" location="'88..'!A1" xr:uid="{00000000-0004-0000-0600-0000E9000000}"/>
    <hyperlink ref="B244" r:id="rId235" location="'88A..'!A1" xr:uid="{00000000-0004-0000-0600-0000EA000000}"/>
    <hyperlink ref="B245" r:id="rId236" location="'89..'!A1" xr:uid="{00000000-0004-0000-0600-0000EB000000}"/>
    <hyperlink ref="B248" r:id="rId237" location="'45..'!A1" xr:uid="{00000000-0004-0000-0600-0000EC000000}"/>
    <hyperlink ref="B249" r:id="rId238" location="'46..'!A1" xr:uid="{00000000-0004-0000-0600-0000ED000000}"/>
    <hyperlink ref="B250" r:id="rId239" location="'47..'!A1" xr:uid="{00000000-0004-0000-0600-0000EE000000}"/>
    <hyperlink ref="B251" r:id="rId240" location="'48..'!A1" xr:uid="{00000000-0004-0000-0600-0000EF000000}"/>
    <hyperlink ref="B252" r:id="rId241" location="'49..'!A1" xr:uid="{00000000-0004-0000-0600-0000F0000000}"/>
    <hyperlink ref="B253" r:id="rId242" location="'50..'!A1" xr:uid="{00000000-0004-0000-0600-0000F1000000}"/>
    <hyperlink ref="B254" r:id="rId243" location="'51..'!A1" xr:uid="{00000000-0004-0000-0600-0000F2000000}"/>
    <hyperlink ref="B255" r:id="rId244" location="'52..'!A1" xr:uid="{00000000-0004-0000-0600-0000F3000000}"/>
    <hyperlink ref="B256" r:id="rId245" location="'53..'!A1" xr:uid="{00000000-0004-0000-0600-0000F4000000}"/>
    <hyperlink ref="B257" r:id="rId246" location="'54..'!A1" xr:uid="{00000000-0004-0000-0600-0000F5000000}"/>
    <hyperlink ref="B258" r:id="rId247" location="'55..'!A1" xr:uid="{00000000-0004-0000-0600-0000F6000000}"/>
    <hyperlink ref="B259" r:id="rId248" location="'56..'!A1" xr:uid="{00000000-0004-0000-0600-0000F7000000}"/>
    <hyperlink ref="B260" r:id="rId249" location="'57..'!A1" xr:uid="{00000000-0004-0000-0600-0000F8000000}"/>
    <hyperlink ref="B261" r:id="rId250" location="'58..'!A1" xr:uid="{00000000-0004-0000-0600-0000F9000000}"/>
    <hyperlink ref="B262" r:id="rId251" location="'59..'!A1" xr:uid="{00000000-0004-0000-0600-0000FA000000}"/>
    <hyperlink ref="B263" r:id="rId252" location="'60..'!A1" xr:uid="{00000000-0004-0000-0600-0000FB000000}"/>
    <hyperlink ref="B264" r:id="rId253" location="'61..'!A1" xr:uid="{00000000-0004-0000-0600-0000FC000000}"/>
    <hyperlink ref="B265" r:id="rId254" location="'62..'!A1" xr:uid="{00000000-0004-0000-0600-0000FD000000}"/>
    <hyperlink ref="B266" r:id="rId255" location="'63..'!A1" xr:uid="{00000000-0004-0000-0600-0000FE000000}"/>
    <hyperlink ref="B267" r:id="rId256" location="'64..'!A1" xr:uid="{00000000-0004-0000-0600-0000FF000000}"/>
    <hyperlink ref="B268" r:id="rId257" location="'65..'!A1" xr:uid="{00000000-0004-0000-0600-000000010000}"/>
    <hyperlink ref="B269" r:id="rId258" location="'66..'!A1" xr:uid="{00000000-0004-0000-0600-000001010000}"/>
    <hyperlink ref="B270" r:id="rId259" location="'67..'!A1" xr:uid="{00000000-0004-0000-0600-000002010000}"/>
    <hyperlink ref="B271" r:id="rId260" location="'68..'!A1" xr:uid="{00000000-0004-0000-0600-000003010000}"/>
    <hyperlink ref="B272" r:id="rId261" location="'69..'!A1" xr:uid="{00000000-0004-0000-0600-000004010000}"/>
    <hyperlink ref="B273" r:id="rId262" location="'70..'!A1" xr:uid="{00000000-0004-0000-0600-000005010000}"/>
    <hyperlink ref="B274" r:id="rId263" location="'71..'!A1" xr:uid="{00000000-0004-0000-0600-000006010000}"/>
    <hyperlink ref="B275" r:id="rId264" location="'72..'!A1" xr:uid="{00000000-0004-0000-0600-000007010000}"/>
    <hyperlink ref="B276" r:id="rId265" location="'73..'!A1" xr:uid="{00000000-0004-0000-0600-000008010000}"/>
    <hyperlink ref="B277" r:id="rId266" location="'74..'!A1" xr:uid="{00000000-0004-0000-0600-000009010000}"/>
    <hyperlink ref="B278" r:id="rId267" location="'75..'!A1" xr:uid="{00000000-0004-0000-0600-00000A010000}"/>
    <hyperlink ref="B279" r:id="rId268" location="'76..'!A1" xr:uid="{00000000-0004-0000-0600-00000B010000}"/>
    <hyperlink ref="B280" r:id="rId269" location="'76A..'!A1" xr:uid="{00000000-0004-0000-0600-00000C010000}"/>
    <hyperlink ref="B281" r:id="rId270" location="'77..'!A1" xr:uid="{00000000-0004-0000-0600-00000D010000}"/>
    <hyperlink ref="B282" r:id="rId271" location="'78..'!A1" xr:uid="{00000000-0004-0000-0600-00000E010000}"/>
    <hyperlink ref="B283" r:id="rId272" location="'79..'!A1" xr:uid="{00000000-0004-0000-0600-00000F010000}"/>
    <hyperlink ref="B284" r:id="rId273" location="'80..'!A1" xr:uid="{00000000-0004-0000-0600-000010010000}"/>
    <hyperlink ref="B285" r:id="rId274" location="'81..'!A1" xr:uid="{00000000-0004-0000-0600-000011010000}"/>
    <hyperlink ref="B286" r:id="rId275" location="'82..'!A1" xr:uid="{00000000-0004-0000-0600-000012010000}"/>
    <hyperlink ref="B287" r:id="rId276" location="'83..'!A1" xr:uid="{00000000-0004-0000-0600-000013010000}"/>
    <hyperlink ref="B288" r:id="rId277" location="'84..'!A1" xr:uid="{00000000-0004-0000-0600-000014010000}"/>
    <hyperlink ref="B289" r:id="rId278" location="'85..'!A1" xr:uid="{00000000-0004-0000-0600-000015010000}"/>
    <hyperlink ref="B290" r:id="rId279" location="'85A.'!A1" xr:uid="{00000000-0004-0000-0600-000016010000}"/>
    <hyperlink ref="B291" r:id="rId280" location="'86..'!A1" xr:uid="{00000000-0004-0000-0600-000017010000}"/>
    <hyperlink ref="B292" r:id="rId281" location="'87..'!A1" xr:uid="{00000000-0004-0000-0600-000018010000}"/>
    <hyperlink ref="B293" r:id="rId282" location="'87A..'!A1" xr:uid="{00000000-0004-0000-0600-000019010000}"/>
    <hyperlink ref="B294" r:id="rId283" location="'88..'!A1" xr:uid="{00000000-0004-0000-0600-00001A010000}"/>
    <hyperlink ref="B295" r:id="rId284" location="'88A..'!A1" xr:uid="{00000000-0004-0000-0600-00001B010000}"/>
    <hyperlink ref="B296" r:id="rId285" location="'89..'!A1" xr:uid="{00000000-0004-0000-0600-00001C010000}"/>
    <hyperlink ref="B299" r:id="rId286" location="'90..'!A1" xr:uid="{00000000-0004-0000-0600-00001D010000}"/>
    <hyperlink ref="B300" r:id="rId287" location="'91..'!A1" xr:uid="{00000000-0004-0000-0600-00001E010000}"/>
    <hyperlink ref="B301" r:id="rId288" location="'91A..'!A1" xr:uid="{00000000-0004-0000-0600-00001F010000}"/>
    <hyperlink ref="B302" r:id="rId289" location="'92..'!A1" xr:uid="{00000000-0004-0000-0600-000020010000}"/>
    <hyperlink ref="B303" r:id="rId290" location="'93..'!A1" xr:uid="{00000000-0004-0000-0600-000021010000}"/>
    <hyperlink ref="B304" r:id="rId291" location="'94..'!A1" xr:uid="{00000000-0004-0000-0600-000022010000}"/>
    <hyperlink ref="B305" r:id="rId292" location="'95..'!A1" xr:uid="{00000000-0004-0000-0600-000023010000}"/>
    <hyperlink ref="B306" r:id="rId293" location="'96..'!A1" xr:uid="{00000000-0004-0000-0600-000024010000}"/>
    <hyperlink ref="B307" r:id="rId294" location="'97..'!A1" xr:uid="{00000000-0004-0000-0600-000025010000}"/>
    <hyperlink ref="B308" r:id="rId295" location="'98..'!A1" xr:uid="{00000000-0004-0000-0600-000026010000}"/>
    <hyperlink ref="B309" r:id="rId296" location="'99..'!A1" xr:uid="{00000000-0004-0000-0600-000027010000}"/>
    <hyperlink ref="B310" r:id="rId297" location="'100..'!A1" xr:uid="{00000000-0004-0000-0600-000028010000}"/>
    <hyperlink ref="B311" r:id="rId298" location="'101..'!A1" xr:uid="{00000000-0004-0000-0600-000029010000}"/>
    <hyperlink ref="B312" r:id="rId299" location="'102..'!A1" xr:uid="{00000000-0004-0000-0600-00002A010000}"/>
    <hyperlink ref="B313" r:id="rId300" location="'103..'!A1" xr:uid="{00000000-0004-0000-0600-00002B010000}"/>
    <hyperlink ref="B314" r:id="rId301" location="'104..'!A1" xr:uid="{00000000-0004-0000-0600-00002C010000}"/>
    <hyperlink ref="B315" r:id="rId302" location="'105..'!A1" xr:uid="{00000000-0004-0000-0600-00002D010000}"/>
    <hyperlink ref="B316" r:id="rId303" location="'106..'!A1" xr:uid="{00000000-0004-0000-0600-00002E010000}"/>
    <hyperlink ref="B317" r:id="rId304" location="'107..'!A1" xr:uid="{00000000-0004-0000-0600-00002F010000}"/>
    <hyperlink ref="B318" r:id="rId305" location="'108..'!A1" xr:uid="{00000000-0004-0000-0600-000030010000}"/>
    <hyperlink ref="B319" r:id="rId306" location="'109..'!A1" xr:uid="{00000000-0004-0000-0600-000031010000}"/>
    <hyperlink ref="B320" r:id="rId307" location="'110..'!A1" xr:uid="{00000000-0004-0000-0600-000032010000}"/>
    <hyperlink ref="B321" r:id="rId308" location="'111..'!A1" xr:uid="{00000000-0004-0000-0600-000033010000}"/>
    <hyperlink ref="B322" r:id="rId309" location="'112..'!A1" xr:uid="{00000000-0004-0000-0600-000034010000}"/>
    <hyperlink ref="B323" r:id="rId310" location="'113..'!A1" xr:uid="{00000000-0004-0000-0600-000035010000}"/>
    <hyperlink ref="B324" r:id="rId311" location="'114..'!A1" xr:uid="{00000000-0004-0000-0600-000036010000}"/>
    <hyperlink ref="B325" r:id="rId312" location="'115..'!A1" xr:uid="{00000000-0004-0000-0600-000037010000}"/>
    <hyperlink ref="B326" r:id="rId313" location="'116..'!A1" xr:uid="{00000000-0004-0000-0600-000038010000}"/>
    <hyperlink ref="B327" r:id="rId314" location="'117..'!A1" xr:uid="{00000000-0004-0000-0600-000039010000}"/>
    <hyperlink ref="B328" r:id="rId315" location="'118..'!A1" xr:uid="{00000000-0004-0000-0600-00003A010000}"/>
    <hyperlink ref="B329" r:id="rId316" location="'119..'!A1" xr:uid="{00000000-0004-0000-0600-00003B010000}"/>
    <hyperlink ref="B330" r:id="rId317" location="'120..'!A1" xr:uid="{00000000-0004-0000-0600-00003C010000}"/>
    <hyperlink ref="B331" r:id="rId318" location="'121..'!A1" xr:uid="{00000000-0004-0000-0600-00003D010000}"/>
    <hyperlink ref="B332" r:id="rId319" location="'122..'!A1" xr:uid="{00000000-0004-0000-0600-00003E010000}"/>
    <hyperlink ref="B333" r:id="rId320" location="'123..'!A1" xr:uid="{00000000-0004-0000-0600-00003F010000}"/>
    <hyperlink ref="B334" r:id="rId321" location="'124..'!A1" xr:uid="{00000000-0004-0000-0600-000040010000}"/>
    <hyperlink ref="B335" r:id="rId322" location="'125..'!A1" xr:uid="{00000000-0004-0000-0600-000041010000}"/>
    <hyperlink ref="B336" r:id="rId323" location="'126..'!A1" xr:uid="{00000000-0004-0000-0600-000042010000}"/>
    <hyperlink ref="B337" r:id="rId324" location="'127..'!A1" xr:uid="{00000000-0004-0000-0600-000043010000}"/>
    <hyperlink ref="B338" r:id="rId325" location="'128..'!A1" xr:uid="{00000000-0004-0000-0600-000044010000}"/>
    <hyperlink ref="B339" r:id="rId326" location="'129..'!A1" xr:uid="{00000000-0004-0000-0600-000045010000}"/>
    <hyperlink ref="B340" r:id="rId327" location="'130..'!A1" xr:uid="{00000000-0004-0000-0600-000046010000}"/>
    <hyperlink ref="B341" r:id="rId328" location="'131..'!A1" xr:uid="{00000000-0004-0000-0600-000047010000}"/>
    <hyperlink ref="B342" r:id="rId329" location="'132..'!A1" xr:uid="{00000000-0004-0000-0600-000048010000}"/>
    <hyperlink ref="B343" r:id="rId330" location="'133..'!A1" xr:uid="{00000000-0004-0000-0600-000049010000}"/>
    <hyperlink ref="B346" r:id="rId331" location="'90..'!A1" xr:uid="{00000000-0004-0000-0600-00004A010000}"/>
    <hyperlink ref="B347" r:id="rId332" location="'91..'!A1" xr:uid="{00000000-0004-0000-0600-00004B010000}"/>
    <hyperlink ref="B348" r:id="rId333" location="'91A..'!A1" xr:uid="{00000000-0004-0000-0600-00004C010000}"/>
    <hyperlink ref="B349" r:id="rId334" location="'92..'!A1" xr:uid="{00000000-0004-0000-0600-00004D010000}"/>
    <hyperlink ref="B350" r:id="rId335" location="'93..'!A1" xr:uid="{00000000-0004-0000-0600-00004E010000}"/>
    <hyperlink ref="B351" r:id="rId336" location="'94..'!A1" xr:uid="{00000000-0004-0000-0600-00004F010000}"/>
    <hyperlink ref="B352" r:id="rId337" location="'95..'!A1" xr:uid="{00000000-0004-0000-0600-000050010000}"/>
    <hyperlink ref="B353" r:id="rId338" location="'96..'!A1" xr:uid="{00000000-0004-0000-0600-000051010000}"/>
    <hyperlink ref="B354" r:id="rId339" location="'97..'!A1" xr:uid="{00000000-0004-0000-0600-000052010000}"/>
    <hyperlink ref="B355" r:id="rId340" location="'98..'!A1" xr:uid="{00000000-0004-0000-0600-000053010000}"/>
    <hyperlink ref="B356" r:id="rId341" location="'99..'!A1" xr:uid="{00000000-0004-0000-0600-000054010000}"/>
    <hyperlink ref="B357" r:id="rId342" location="'100..'!A1" xr:uid="{00000000-0004-0000-0600-000055010000}"/>
    <hyperlink ref="B358" r:id="rId343" location="'101..'!A1" xr:uid="{00000000-0004-0000-0600-000056010000}"/>
    <hyperlink ref="B359" r:id="rId344" location="'102..'!A1" xr:uid="{00000000-0004-0000-0600-000057010000}"/>
    <hyperlink ref="B360" r:id="rId345" location="'103..'!A1" xr:uid="{00000000-0004-0000-0600-000058010000}"/>
    <hyperlink ref="B361" r:id="rId346" location="'104..'!A1" xr:uid="{00000000-0004-0000-0600-000059010000}"/>
    <hyperlink ref="B362" r:id="rId347" location="'105..'!A1" xr:uid="{00000000-0004-0000-0600-00005A010000}"/>
    <hyperlink ref="B363" r:id="rId348" location="'106..'!A1" xr:uid="{00000000-0004-0000-0600-00005B010000}"/>
    <hyperlink ref="B364" r:id="rId349" location="'107..'!A1" xr:uid="{00000000-0004-0000-0600-00005C010000}"/>
    <hyperlink ref="B365" r:id="rId350" location="'108..'!A1" xr:uid="{00000000-0004-0000-0600-00005D010000}"/>
    <hyperlink ref="B366" r:id="rId351" location="'109..'!A1" xr:uid="{00000000-0004-0000-0600-00005E010000}"/>
    <hyperlink ref="B367" r:id="rId352" location="'110..'!A1" xr:uid="{00000000-0004-0000-0600-00005F010000}"/>
    <hyperlink ref="B368" r:id="rId353" location="'111..'!A1" xr:uid="{00000000-0004-0000-0600-000060010000}"/>
    <hyperlink ref="B369" r:id="rId354" location="'112..'!A1" xr:uid="{00000000-0004-0000-0600-000061010000}"/>
    <hyperlink ref="B370" r:id="rId355" location="'113..'!A1" xr:uid="{00000000-0004-0000-0600-000062010000}"/>
    <hyperlink ref="B371" r:id="rId356" location="'114..'!A1" xr:uid="{00000000-0004-0000-0600-000063010000}"/>
    <hyperlink ref="B372" r:id="rId357" location="'115..'!A1" xr:uid="{00000000-0004-0000-0600-000064010000}"/>
    <hyperlink ref="B373" r:id="rId358" location="'116..'!A1" xr:uid="{00000000-0004-0000-0600-000065010000}"/>
    <hyperlink ref="B374" r:id="rId359" location="'117..'!A1" xr:uid="{00000000-0004-0000-0600-000066010000}"/>
    <hyperlink ref="B375" r:id="rId360" location="'118..'!A1" xr:uid="{00000000-0004-0000-0600-000067010000}"/>
    <hyperlink ref="B376" r:id="rId361" location="'119..'!A1" xr:uid="{00000000-0004-0000-0600-000068010000}"/>
    <hyperlink ref="B377" r:id="rId362" location="'120..'!A1" xr:uid="{00000000-0004-0000-0600-000069010000}"/>
    <hyperlink ref="B378" r:id="rId363" location="'121..'!A1" xr:uid="{00000000-0004-0000-0600-00006A010000}"/>
    <hyperlink ref="B379" r:id="rId364" location="'122..'!A1" xr:uid="{00000000-0004-0000-0600-00006B010000}"/>
    <hyperlink ref="B380" r:id="rId365" location="'123..'!A1" xr:uid="{00000000-0004-0000-0600-00006C010000}"/>
    <hyperlink ref="B381" r:id="rId366" location="'124..'!A1" xr:uid="{00000000-0004-0000-0600-00006D010000}"/>
    <hyperlink ref="B382" r:id="rId367" location="'125..'!A1" xr:uid="{00000000-0004-0000-0600-00006E010000}"/>
    <hyperlink ref="B383" r:id="rId368" location="'126..'!A1" xr:uid="{00000000-0004-0000-0600-00006F010000}"/>
    <hyperlink ref="B384" r:id="rId369" location="'127..'!A1" xr:uid="{00000000-0004-0000-0600-000070010000}"/>
    <hyperlink ref="B385" r:id="rId370" location="'128..'!A1" xr:uid="{00000000-0004-0000-0600-000071010000}"/>
    <hyperlink ref="B386" r:id="rId371" location="'129..'!A1" xr:uid="{00000000-0004-0000-0600-000072010000}"/>
    <hyperlink ref="B387" r:id="rId372" location="'130..'!A1" xr:uid="{00000000-0004-0000-0600-000073010000}"/>
    <hyperlink ref="B388" r:id="rId373" location="'131..'!A1" xr:uid="{00000000-0004-0000-0600-000074010000}"/>
    <hyperlink ref="B389" r:id="rId374" location="'132..'!A1" xr:uid="{00000000-0004-0000-0600-000075010000}"/>
    <hyperlink ref="B390" r:id="rId375" location="'133..'!A1" xr:uid="{00000000-0004-0000-0600-000076010000}"/>
    <hyperlink ref="B393" r:id="rId376" location="'90..'!A1" xr:uid="{00000000-0004-0000-0600-000077010000}"/>
    <hyperlink ref="B394" r:id="rId377" location="'91..'!A1" xr:uid="{00000000-0004-0000-0600-000078010000}"/>
    <hyperlink ref="B395" r:id="rId378" location="'91A..'!A1" xr:uid="{00000000-0004-0000-0600-000079010000}"/>
    <hyperlink ref="B396" r:id="rId379" location="'92..'!A1" xr:uid="{00000000-0004-0000-0600-00007A010000}"/>
    <hyperlink ref="B397" r:id="rId380" location="'93..'!A1" xr:uid="{00000000-0004-0000-0600-00007B010000}"/>
    <hyperlink ref="B398" r:id="rId381" location="'94..'!A1" xr:uid="{00000000-0004-0000-0600-00007C010000}"/>
    <hyperlink ref="B399" r:id="rId382" location="'95..'!A1" xr:uid="{00000000-0004-0000-0600-00007D010000}"/>
    <hyperlink ref="B400" r:id="rId383" location="'96..'!A1" xr:uid="{00000000-0004-0000-0600-00007E010000}"/>
    <hyperlink ref="B401" r:id="rId384" location="'97..'!A1" xr:uid="{00000000-0004-0000-0600-00007F010000}"/>
    <hyperlink ref="B402" r:id="rId385" location="'98..'!A1" xr:uid="{00000000-0004-0000-0600-000080010000}"/>
    <hyperlink ref="B403" r:id="rId386" location="'99..'!A1" xr:uid="{00000000-0004-0000-0600-000081010000}"/>
    <hyperlink ref="B404" r:id="rId387" location="'100..'!A1" xr:uid="{00000000-0004-0000-0600-000082010000}"/>
    <hyperlink ref="B405" r:id="rId388" location="'101..'!A1" xr:uid="{00000000-0004-0000-0600-000083010000}"/>
    <hyperlink ref="B406" r:id="rId389" location="'102..'!A1" xr:uid="{00000000-0004-0000-0600-000084010000}"/>
    <hyperlink ref="B407" r:id="rId390" location="'103..'!A1" xr:uid="{00000000-0004-0000-0600-000085010000}"/>
    <hyperlink ref="B408" r:id="rId391" location="'104..'!A1" xr:uid="{00000000-0004-0000-0600-000086010000}"/>
    <hyperlink ref="B409" r:id="rId392" location="'105..'!A1" xr:uid="{00000000-0004-0000-0600-000087010000}"/>
    <hyperlink ref="B410" r:id="rId393" location="'106..'!A1" xr:uid="{00000000-0004-0000-0600-000088010000}"/>
    <hyperlink ref="B411" r:id="rId394" location="'107..'!A1" xr:uid="{00000000-0004-0000-0600-000089010000}"/>
    <hyperlink ref="B412" r:id="rId395" location="'108..'!A1" xr:uid="{00000000-0004-0000-0600-00008A010000}"/>
    <hyperlink ref="B413" r:id="rId396" location="'109..'!A1" xr:uid="{00000000-0004-0000-0600-00008B010000}"/>
    <hyperlink ref="B414" r:id="rId397" location="'110..'!A1" xr:uid="{00000000-0004-0000-0600-00008C010000}"/>
    <hyperlink ref="B415" r:id="rId398" location="'111..'!A1" xr:uid="{00000000-0004-0000-0600-00008D010000}"/>
    <hyperlink ref="B416" r:id="rId399" location="'112..'!A1" xr:uid="{00000000-0004-0000-0600-00008E010000}"/>
    <hyperlink ref="B417" r:id="rId400" location="'113..'!A1" xr:uid="{00000000-0004-0000-0600-00008F010000}"/>
    <hyperlink ref="B418" r:id="rId401" location="'114..'!A1" xr:uid="{00000000-0004-0000-0600-000090010000}"/>
    <hyperlink ref="B419" r:id="rId402" location="'115..'!A1" xr:uid="{00000000-0004-0000-0600-000091010000}"/>
    <hyperlink ref="B420" r:id="rId403" location="'116..'!A1" xr:uid="{00000000-0004-0000-0600-000092010000}"/>
    <hyperlink ref="B421" r:id="rId404" location="'117..'!A1" xr:uid="{00000000-0004-0000-0600-000093010000}"/>
    <hyperlink ref="B422" r:id="rId405" location="'118..'!A1" xr:uid="{00000000-0004-0000-0600-000094010000}"/>
    <hyperlink ref="B423" r:id="rId406" location="'119..'!A1" xr:uid="{00000000-0004-0000-0600-000095010000}"/>
    <hyperlink ref="B424" r:id="rId407" location="'120..'!A1" xr:uid="{00000000-0004-0000-0600-000096010000}"/>
    <hyperlink ref="B425" r:id="rId408" location="'121..'!A1" xr:uid="{00000000-0004-0000-0600-000097010000}"/>
    <hyperlink ref="B426" r:id="rId409" location="'122..'!A1" xr:uid="{00000000-0004-0000-0600-000098010000}"/>
    <hyperlink ref="B427" r:id="rId410" location="'123..'!A1" xr:uid="{00000000-0004-0000-0600-000099010000}"/>
    <hyperlink ref="B428" r:id="rId411" location="'124..'!A1" xr:uid="{00000000-0004-0000-0600-00009A010000}"/>
    <hyperlink ref="B429" r:id="rId412" location="'125..'!A1" xr:uid="{00000000-0004-0000-0600-00009B010000}"/>
    <hyperlink ref="B430" r:id="rId413" location="'126..'!A1" xr:uid="{00000000-0004-0000-0600-00009C010000}"/>
    <hyperlink ref="B431" r:id="rId414" location="'127..'!A1" xr:uid="{00000000-0004-0000-0600-00009D010000}"/>
    <hyperlink ref="B432" r:id="rId415" location="'128..'!A1" xr:uid="{00000000-0004-0000-0600-00009E010000}"/>
    <hyperlink ref="B433" r:id="rId416" location="'129..'!A1" xr:uid="{00000000-0004-0000-0600-00009F010000}"/>
    <hyperlink ref="B434" r:id="rId417" location="'130..'!A1" xr:uid="{00000000-0004-0000-0600-0000A0010000}"/>
    <hyperlink ref="B435" r:id="rId418" location="'131..'!A1" xr:uid="{00000000-0004-0000-0600-0000A1010000}"/>
    <hyperlink ref="B436" r:id="rId419" location="'132..'!A1" xr:uid="{00000000-0004-0000-0600-0000A2010000}"/>
    <hyperlink ref="B437" r:id="rId420" location="'133..'!A1" xr:uid="{00000000-0004-0000-0600-0000A3010000}"/>
    <hyperlink ref="B440" r:id="rId421" location="'134..'!A1" xr:uid="{00000000-0004-0000-0600-0000A4010000}"/>
    <hyperlink ref="B441" r:id="rId422" location="'135..'!A1" xr:uid="{00000000-0004-0000-0600-0000A5010000}"/>
    <hyperlink ref="B442" r:id="rId423" location="'136..'!A1" xr:uid="{00000000-0004-0000-0600-0000A6010000}"/>
    <hyperlink ref="B443" r:id="rId424" location="'137..'!A1" xr:uid="{00000000-0004-0000-0600-0000A7010000}"/>
    <hyperlink ref="B444" r:id="rId425" location="'138..'!A1" xr:uid="{00000000-0004-0000-0600-0000A8010000}"/>
    <hyperlink ref="B445" r:id="rId426" location="'139..'!A1" xr:uid="{00000000-0004-0000-0600-0000A9010000}"/>
    <hyperlink ref="B446" r:id="rId427" location="'140..'!A1" xr:uid="{00000000-0004-0000-0600-0000AA010000}"/>
    <hyperlink ref="B447" r:id="rId428" location="'141..'!A1" xr:uid="{00000000-0004-0000-0600-0000AB010000}"/>
    <hyperlink ref="B448" r:id="rId429" location="'142..'!A1" xr:uid="{00000000-0004-0000-0600-0000AC010000}"/>
    <hyperlink ref="B449" r:id="rId430" location="'143..'!A1" xr:uid="{00000000-0004-0000-0600-0000AD010000}"/>
    <hyperlink ref="B450" r:id="rId431" location="'144..'!A1" xr:uid="{00000000-0004-0000-0600-0000AE010000}"/>
    <hyperlink ref="B451" r:id="rId432" location="'145..'!A1" xr:uid="{00000000-0004-0000-0600-0000AF010000}"/>
    <hyperlink ref="B452" r:id="rId433" location="'146..'!A1" xr:uid="{00000000-0004-0000-0600-0000B0010000}"/>
    <hyperlink ref="B453" r:id="rId434" location="'147..'!A1" xr:uid="{00000000-0004-0000-0600-0000B1010000}"/>
    <hyperlink ref="B454" r:id="rId435" location="'148..'!A1" xr:uid="{00000000-0004-0000-0600-0000B2010000}"/>
    <hyperlink ref="B455" r:id="rId436" location="'149..'!A1" xr:uid="{00000000-0004-0000-0600-0000B3010000}"/>
    <hyperlink ref="B456" r:id="rId437" location="'150..'!A1" xr:uid="{00000000-0004-0000-0600-0000B4010000}"/>
    <hyperlink ref="B457" r:id="rId438" location="'151..'!A1" xr:uid="{00000000-0004-0000-0600-0000B5010000}"/>
    <hyperlink ref="B458" r:id="rId439" location="'152..'!A1" xr:uid="{00000000-0004-0000-0600-0000B6010000}"/>
    <hyperlink ref="B459" r:id="rId440" location="'153..'!A1" xr:uid="{00000000-0004-0000-0600-0000B7010000}"/>
    <hyperlink ref="B460" r:id="rId441" location="'154..'!A1" xr:uid="{00000000-0004-0000-0600-0000B8010000}"/>
    <hyperlink ref="B461" r:id="rId442" location="'155..'!A1" xr:uid="{00000000-0004-0000-0600-0000B9010000}"/>
    <hyperlink ref="B462" r:id="rId443" location="'156..'!A1" xr:uid="{00000000-0004-0000-0600-0000BA010000}"/>
    <hyperlink ref="B463" r:id="rId444" location="'157..'!A1" xr:uid="{00000000-0004-0000-0600-0000BB010000}"/>
    <hyperlink ref="B464" r:id="rId445" location="'158..'!A1" xr:uid="{00000000-0004-0000-0600-0000BC010000}"/>
    <hyperlink ref="B465" r:id="rId446" location="'159..'!A1" xr:uid="{00000000-0004-0000-0600-0000BD010000}"/>
    <hyperlink ref="B466" r:id="rId447" location="'160..'!A1" xr:uid="{00000000-0004-0000-0600-0000BE010000}"/>
    <hyperlink ref="B467" r:id="rId448" location="'161..'!A1" xr:uid="{00000000-0004-0000-0600-0000BF010000}"/>
    <hyperlink ref="B468" r:id="rId449" location="'162.'!A1" xr:uid="{00000000-0004-0000-0600-0000C0010000}"/>
    <hyperlink ref="B469" r:id="rId450" location="'163..'!A1" xr:uid="{00000000-0004-0000-0600-0000C1010000}"/>
    <hyperlink ref="B470" r:id="rId451" location="'164..'!A1" xr:uid="{00000000-0004-0000-0600-0000C2010000}"/>
    <hyperlink ref="B471" r:id="rId452" location="'165..'!A1" xr:uid="{00000000-0004-0000-0600-0000C3010000}"/>
    <hyperlink ref="B472" r:id="rId453" location="'166..'!A1" xr:uid="{00000000-0004-0000-0600-0000C4010000}"/>
    <hyperlink ref="B473" r:id="rId454" location="'167..'!A1" xr:uid="{00000000-0004-0000-0600-0000C5010000}"/>
    <hyperlink ref="B474" r:id="rId455" location="'168..'!A1" xr:uid="{00000000-0004-0000-0600-0000C6010000}"/>
    <hyperlink ref="B475" r:id="rId456" location="'169..'!A1" xr:uid="{00000000-0004-0000-0600-0000C7010000}"/>
    <hyperlink ref="B476" r:id="rId457" location="'170..'!A1" xr:uid="{00000000-0004-0000-0600-0000C8010000}"/>
    <hyperlink ref="B477" r:id="rId458" location="'171..'!A1" xr:uid="{00000000-0004-0000-0600-0000C9010000}"/>
    <hyperlink ref="B478" r:id="rId459" location="'172..'!A1" xr:uid="{00000000-0004-0000-0600-0000CA010000}"/>
    <hyperlink ref="B479" r:id="rId460" location="'173..'!A1" xr:uid="{00000000-0004-0000-0600-0000CB010000}"/>
    <hyperlink ref="B480" r:id="rId461" location="'174..'!A1" xr:uid="{00000000-0004-0000-0600-0000CC010000}"/>
    <hyperlink ref="B481" r:id="rId462" location="'175..'!A1" xr:uid="{00000000-0004-0000-0600-0000CD010000}"/>
    <hyperlink ref="B482" r:id="rId463" location="'176..'!A1" xr:uid="{00000000-0004-0000-0600-0000CE010000}"/>
    <hyperlink ref="B483" r:id="rId464" location="'177..'!A1" xr:uid="{00000000-0004-0000-0600-0000CF010000}"/>
    <hyperlink ref="B484" r:id="rId465" location="'178..'!A1" xr:uid="{00000000-0004-0000-0600-0000D0010000}"/>
    <hyperlink ref="B485" r:id="rId466" location="'179..'!A1" xr:uid="{00000000-0004-0000-0600-0000D1010000}"/>
    <hyperlink ref="B488" r:id="rId467" location="'134..'!A1" xr:uid="{00000000-0004-0000-0600-0000D2010000}"/>
    <hyperlink ref="B489" r:id="rId468" location="'135..'!A1" xr:uid="{00000000-0004-0000-0600-0000D3010000}"/>
    <hyperlink ref="B490" r:id="rId469" location="'136..'!A1" xr:uid="{00000000-0004-0000-0600-0000D4010000}"/>
    <hyperlink ref="B491" r:id="rId470" location="'137..'!A1" xr:uid="{00000000-0004-0000-0600-0000D5010000}"/>
    <hyperlink ref="B492" r:id="rId471" location="'138..'!A1" xr:uid="{00000000-0004-0000-0600-0000D6010000}"/>
    <hyperlink ref="B493" r:id="rId472" location="'139..'!A1" xr:uid="{00000000-0004-0000-0600-0000D7010000}"/>
    <hyperlink ref="B494" r:id="rId473" location="'140..'!A1" xr:uid="{00000000-0004-0000-0600-0000D8010000}"/>
    <hyperlink ref="B495" r:id="rId474" location="'141..'!A1" xr:uid="{00000000-0004-0000-0600-0000D9010000}"/>
    <hyperlink ref="B496" r:id="rId475" location="'142..'!A1" xr:uid="{00000000-0004-0000-0600-0000DA010000}"/>
    <hyperlink ref="B497" r:id="rId476" location="'143..'!A1" xr:uid="{00000000-0004-0000-0600-0000DB010000}"/>
    <hyperlink ref="B498" r:id="rId477" location="'144..'!A1" xr:uid="{00000000-0004-0000-0600-0000DC010000}"/>
    <hyperlink ref="B499" r:id="rId478" location="'145..'!A1" xr:uid="{00000000-0004-0000-0600-0000DD010000}"/>
    <hyperlink ref="B500" r:id="rId479" location="'146..'!A1" xr:uid="{00000000-0004-0000-0600-0000DE010000}"/>
    <hyperlink ref="B501" r:id="rId480" location="'147..'!A1" xr:uid="{00000000-0004-0000-0600-0000DF010000}"/>
    <hyperlink ref="B502" r:id="rId481" location="'148..'!A1" xr:uid="{00000000-0004-0000-0600-0000E0010000}"/>
    <hyperlink ref="B503" r:id="rId482" location="'149..'!A1" xr:uid="{00000000-0004-0000-0600-0000E1010000}"/>
    <hyperlink ref="B504" r:id="rId483" location="'150..'!A1" xr:uid="{00000000-0004-0000-0600-0000E2010000}"/>
    <hyperlink ref="B505" r:id="rId484" location="'151..'!A1" xr:uid="{00000000-0004-0000-0600-0000E3010000}"/>
    <hyperlink ref="B506" r:id="rId485" location="'152..'!A1" xr:uid="{00000000-0004-0000-0600-0000E4010000}"/>
    <hyperlink ref="B507" r:id="rId486" location="'153..'!A1" xr:uid="{00000000-0004-0000-0600-0000E5010000}"/>
    <hyperlink ref="B508" r:id="rId487" location="'154..'!A1" xr:uid="{00000000-0004-0000-0600-0000E6010000}"/>
    <hyperlink ref="B509" r:id="rId488" location="'155..'!A1" xr:uid="{00000000-0004-0000-0600-0000E7010000}"/>
    <hyperlink ref="B510" r:id="rId489" location="'156..'!A1" xr:uid="{00000000-0004-0000-0600-0000E8010000}"/>
    <hyperlink ref="B511" r:id="rId490" location="'157..'!A1" xr:uid="{00000000-0004-0000-0600-0000E9010000}"/>
    <hyperlink ref="B512" r:id="rId491" location="'158..'!A1" xr:uid="{00000000-0004-0000-0600-0000EA010000}"/>
    <hyperlink ref="B513" r:id="rId492" location="'159..'!A1" xr:uid="{00000000-0004-0000-0600-0000EB010000}"/>
    <hyperlink ref="B514" r:id="rId493" location="'160..'!A1" xr:uid="{00000000-0004-0000-0600-0000EC010000}"/>
    <hyperlink ref="B515" r:id="rId494" location="'161..'!A1" xr:uid="{00000000-0004-0000-0600-0000ED010000}"/>
    <hyperlink ref="B516" r:id="rId495" location="'162.'!A1" xr:uid="{00000000-0004-0000-0600-0000EE010000}"/>
    <hyperlink ref="B517" r:id="rId496" location="'163..'!A1" xr:uid="{00000000-0004-0000-0600-0000EF010000}"/>
    <hyperlink ref="B518" r:id="rId497" location="'164..'!A1" xr:uid="{00000000-0004-0000-0600-0000F0010000}"/>
    <hyperlink ref="B519" r:id="rId498" location="'165..'!A1" xr:uid="{00000000-0004-0000-0600-0000F1010000}"/>
    <hyperlink ref="B520" r:id="rId499" location="'166..'!A1" xr:uid="{00000000-0004-0000-0600-0000F2010000}"/>
    <hyperlink ref="B521" r:id="rId500" location="'167..'!A1" xr:uid="{00000000-0004-0000-0600-0000F3010000}"/>
    <hyperlink ref="B522" r:id="rId501" location="'168..'!A1" xr:uid="{00000000-0004-0000-0600-0000F4010000}"/>
    <hyperlink ref="B523" r:id="rId502" location="'169..'!A1" xr:uid="{00000000-0004-0000-0600-0000F5010000}"/>
    <hyperlink ref="B524" r:id="rId503" location="'170..'!A1" xr:uid="{00000000-0004-0000-0600-0000F6010000}"/>
    <hyperlink ref="B525" r:id="rId504" location="'171..'!A1" xr:uid="{00000000-0004-0000-0600-0000F7010000}"/>
    <hyperlink ref="B526" r:id="rId505" location="'172..'!A1" xr:uid="{00000000-0004-0000-0600-0000F8010000}"/>
    <hyperlink ref="B527" r:id="rId506" location="'173..'!A1" xr:uid="{00000000-0004-0000-0600-0000F9010000}"/>
    <hyperlink ref="B528" r:id="rId507" location="'174..'!A1" xr:uid="{00000000-0004-0000-0600-0000FA010000}"/>
    <hyperlink ref="B529" r:id="rId508" location="'175..'!A1" xr:uid="{00000000-0004-0000-0600-0000FB010000}"/>
    <hyperlink ref="B530" r:id="rId509" location="'176..'!A1" xr:uid="{00000000-0004-0000-0600-0000FC010000}"/>
    <hyperlink ref="B531" r:id="rId510" location="'177..'!A1" xr:uid="{00000000-0004-0000-0600-0000FD010000}"/>
    <hyperlink ref="B532" r:id="rId511" location="'178..'!A1" xr:uid="{00000000-0004-0000-0600-0000FE010000}"/>
    <hyperlink ref="B533" r:id="rId512" location="'179..'!A1" xr:uid="{00000000-0004-0000-0600-0000FF010000}"/>
    <hyperlink ref="B536" r:id="rId513" location="'134..'!A1" xr:uid="{00000000-0004-0000-0600-000000020000}"/>
    <hyperlink ref="B537" r:id="rId514" location="'135..'!A1" xr:uid="{00000000-0004-0000-0600-000001020000}"/>
    <hyperlink ref="B538" r:id="rId515" location="'136..'!A1" xr:uid="{00000000-0004-0000-0600-000002020000}"/>
    <hyperlink ref="B539" r:id="rId516" location="'137..'!A1" xr:uid="{00000000-0004-0000-0600-000003020000}"/>
    <hyperlink ref="B540" r:id="rId517" location="'138..'!A1" xr:uid="{00000000-0004-0000-0600-000004020000}"/>
    <hyperlink ref="B541" r:id="rId518" location="'139..'!A1" xr:uid="{00000000-0004-0000-0600-000005020000}"/>
    <hyperlink ref="B542" r:id="rId519" location="'140..'!A1" xr:uid="{00000000-0004-0000-0600-000006020000}"/>
    <hyperlink ref="B543" r:id="rId520" location="'141..'!A1" xr:uid="{00000000-0004-0000-0600-000007020000}"/>
    <hyperlink ref="B544" r:id="rId521" location="'142..'!A1" xr:uid="{00000000-0004-0000-0600-000008020000}"/>
    <hyperlink ref="B545" r:id="rId522" location="'143..'!A1" xr:uid="{00000000-0004-0000-0600-000009020000}"/>
    <hyperlink ref="B546" r:id="rId523" location="'144..'!A1" xr:uid="{00000000-0004-0000-0600-00000A020000}"/>
    <hyperlink ref="B547" r:id="rId524" location="'145..'!A1" xr:uid="{00000000-0004-0000-0600-00000B020000}"/>
    <hyperlink ref="B548" r:id="rId525" location="'146..'!A1" xr:uid="{00000000-0004-0000-0600-00000C020000}"/>
    <hyperlink ref="B549" r:id="rId526" location="'147..'!A1" xr:uid="{00000000-0004-0000-0600-00000D020000}"/>
    <hyperlink ref="B550" r:id="rId527" location="'148..'!A1" xr:uid="{00000000-0004-0000-0600-00000E020000}"/>
    <hyperlink ref="B551" r:id="rId528" location="'149..'!A1" xr:uid="{00000000-0004-0000-0600-00000F020000}"/>
    <hyperlink ref="B552" r:id="rId529" location="'150..'!A1" xr:uid="{00000000-0004-0000-0600-000010020000}"/>
    <hyperlink ref="B553" r:id="rId530" location="'151..'!A1" xr:uid="{00000000-0004-0000-0600-000011020000}"/>
    <hyperlink ref="B554" r:id="rId531" location="'152..'!A1" xr:uid="{00000000-0004-0000-0600-000012020000}"/>
    <hyperlink ref="B555" r:id="rId532" location="'153..'!A1" xr:uid="{00000000-0004-0000-0600-000013020000}"/>
    <hyperlink ref="B556" r:id="rId533" location="'154..'!A1" xr:uid="{00000000-0004-0000-0600-000014020000}"/>
    <hyperlink ref="B557" r:id="rId534" location="'155..'!A1" xr:uid="{00000000-0004-0000-0600-000015020000}"/>
    <hyperlink ref="B558" r:id="rId535" location="'156..'!A1" xr:uid="{00000000-0004-0000-0600-000016020000}"/>
    <hyperlink ref="B559" r:id="rId536" location="'157..'!A1" xr:uid="{00000000-0004-0000-0600-000017020000}"/>
    <hyperlink ref="B560" r:id="rId537" location="'158..'!A1" xr:uid="{00000000-0004-0000-0600-000018020000}"/>
    <hyperlink ref="B561" r:id="rId538" location="'159..'!A1" xr:uid="{00000000-0004-0000-0600-000019020000}"/>
    <hyperlink ref="B562" r:id="rId539" location="'160..'!A1" xr:uid="{00000000-0004-0000-0600-00001A020000}"/>
    <hyperlink ref="B563" r:id="rId540" location="'161..'!A1" xr:uid="{00000000-0004-0000-0600-00001B020000}"/>
    <hyperlink ref="B564" r:id="rId541" location="'162.'!A1" xr:uid="{00000000-0004-0000-0600-00001C020000}"/>
    <hyperlink ref="B565" r:id="rId542" location="'163..'!A1" xr:uid="{00000000-0004-0000-0600-00001D020000}"/>
    <hyperlink ref="B566" r:id="rId543" location="'164..'!A1" xr:uid="{00000000-0004-0000-0600-00001E020000}"/>
    <hyperlink ref="B567" r:id="rId544" location="'165..'!A1" xr:uid="{00000000-0004-0000-0600-00001F020000}"/>
    <hyperlink ref="B568" r:id="rId545" location="'166..'!A1" xr:uid="{00000000-0004-0000-0600-000020020000}"/>
    <hyperlink ref="B569" r:id="rId546" location="'167..'!A1" xr:uid="{00000000-0004-0000-0600-000021020000}"/>
    <hyperlink ref="B570" r:id="rId547" location="'168..'!A1" xr:uid="{00000000-0004-0000-0600-000022020000}"/>
    <hyperlink ref="B571" r:id="rId548" location="'169..'!A1" xr:uid="{00000000-0004-0000-0600-000023020000}"/>
    <hyperlink ref="B572" r:id="rId549" location="'170..'!A1" xr:uid="{00000000-0004-0000-0600-000024020000}"/>
    <hyperlink ref="B573" r:id="rId550" location="'171..'!A1" xr:uid="{00000000-0004-0000-0600-000025020000}"/>
    <hyperlink ref="B574" r:id="rId551" location="'172..'!A1" xr:uid="{00000000-0004-0000-0600-000026020000}"/>
    <hyperlink ref="B575" r:id="rId552" location="'173..'!A1" xr:uid="{00000000-0004-0000-0600-000027020000}"/>
    <hyperlink ref="B576" r:id="rId553" location="'174..'!A1" xr:uid="{00000000-0004-0000-0600-000028020000}"/>
    <hyperlink ref="B577" r:id="rId554" location="'175..'!A1" xr:uid="{00000000-0004-0000-0600-000029020000}"/>
    <hyperlink ref="B578" r:id="rId555" location="'176..'!A1" xr:uid="{00000000-0004-0000-0600-00002A020000}"/>
    <hyperlink ref="B579" r:id="rId556" location="'177..'!A1" xr:uid="{00000000-0004-0000-0600-00002B020000}"/>
    <hyperlink ref="B580" r:id="rId557" location="'178..'!A1" xr:uid="{00000000-0004-0000-0600-00002C020000}"/>
    <hyperlink ref="B581" r:id="rId558" location="'179..'!A1" xr:uid="{00000000-0004-0000-0600-00002D020000}"/>
    <hyperlink ref="B584" r:id="rId559" location="'180..'!A1" xr:uid="{00000000-0004-0000-0600-00002E020000}"/>
    <hyperlink ref="B585" r:id="rId560" location="'181..'!A1" xr:uid="{00000000-0004-0000-0600-00002F020000}"/>
    <hyperlink ref="B586" r:id="rId561" location="'182..'!A1" xr:uid="{00000000-0004-0000-0600-000030020000}"/>
    <hyperlink ref="B587" r:id="rId562" location="'183..'!A1" xr:uid="{00000000-0004-0000-0600-000031020000}"/>
    <hyperlink ref="B588" r:id="rId563" location="'184..'!A1" xr:uid="{00000000-0004-0000-0600-000032020000}"/>
    <hyperlink ref="B589" r:id="rId564" location="'185..'!A1" xr:uid="{00000000-0004-0000-0600-000033020000}"/>
    <hyperlink ref="B590" r:id="rId565" location="'186..'!A1" xr:uid="{00000000-0004-0000-0600-000034020000}"/>
    <hyperlink ref="B591" r:id="rId566" location="'187..'!A1" xr:uid="{00000000-0004-0000-0600-000035020000}"/>
    <hyperlink ref="B592" r:id="rId567" location="'188..'!A1" xr:uid="{00000000-0004-0000-0600-000036020000}"/>
    <hyperlink ref="B593" r:id="rId568" location="'189..'!A1" xr:uid="{00000000-0004-0000-0600-000037020000}"/>
    <hyperlink ref="B594" r:id="rId569" location="'190..'!A1" xr:uid="{00000000-0004-0000-0600-000038020000}"/>
    <hyperlink ref="B595" r:id="rId570" location="'191..'!A1" xr:uid="{00000000-0004-0000-0600-000039020000}"/>
    <hyperlink ref="B596" r:id="rId571" location="'192..'!A1" xr:uid="{00000000-0004-0000-0600-00003A020000}"/>
    <hyperlink ref="B597" r:id="rId572" location="'193..'!A1" xr:uid="{00000000-0004-0000-0600-00003B020000}"/>
    <hyperlink ref="B598" r:id="rId573" location="'194..'!A1" xr:uid="{00000000-0004-0000-0600-00003C020000}"/>
    <hyperlink ref="B599" r:id="rId574" location="'195..'!A1" xr:uid="{00000000-0004-0000-0600-00003D020000}"/>
    <hyperlink ref="B600" r:id="rId575" location="'196..'!A1" xr:uid="{00000000-0004-0000-0600-00003E020000}"/>
    <hyperlink ref="B601" r:id="rId576" location="'197..'!A1" xr:uid="{00000000-0004-0000-0600-00003F020000}"/>
    <hyperlink ref="B602" r:id="rId577" location="'198..'!A1" xr:uid="{00000000-0004-0000-0600-000040020000}"/>
    <hyperlink ref="B603" r:id="rId578" location="'199..'!A1" xr:uid="{00000000-0004-0000-0600-000041020000}"/>
    <hyperlink ref="B604" r:id="rId579" location="'200..'!A1" xr:uid="{00000000-0004-0000-0600-000042020000}"/>
    <hyperlink ref="B605" r:id="rId580" location="'201..'!A1" xr:uid="{00000000-0004-0000-0600-000043020000}"/>
    <hyperlink ref="B606" r:id="rId581" location="'202..'!A1" xr:uid="{00000000-0004-0000-0600-000044020000}"/>
    <hyperlink ref="B607" r:id="rId582" location="'203..'!A1" xr:uid="{00000000-0004-0000-0600-000045020000}"/>
    <hyperlink ref="B608" r:id="rId583" location="'204..'!A1" xr:uid="{00000000-0004-0000-0600-000046020000}"/>
    <hyperlink ref="B609" r:id="rId584" location="'205..'!A1" xr:uid="{00000000-0004-0000-0600-000047020000}"/>
    <hyperlink ref="B610" r:id="rId585" location="'206..'!A1" xr:uid="{00000000-0004-0000-0600-000048020000}"/>
    <hyperlink ref="B611" r:id="rId586" location="'207..'!A1" xr:uid="{00000000-0004-0000-0600-000049020000}"/>
    <hyperlink ref="B612" r:id="rId587" location="'208..'!A1" xr:uid="{00000000-0004-0000-0600-00004A020000}"/>
    <hyperlink ref="B613" r:id="rId588" location="'209..'!A1" xr:uid="{00000000-0004-0000-0600-00004B020000}"/>
    <hyperlink ref="B614" r:id="rId589" location="'210..'!A1" xr:uid="{00000000-0004-0000-0600-00004C020000}"/>
    <hyperlink ref="B615" r:id="rId590" location="'211..'!A1" xr:uid="{00000000-0004-0000-0600-00004D020000}"/>
    <hyperlink ref="B616" r:id="rId591" location="'212..'!A1" xr:uid="{00000000-0004-0000-0600-00004E020000}"/>
    <hyperlink ref="B617" r:id="rId592" location="'214..'!A1" xr:uid="{00000000-0004-0000-0600-00004F020000}"/>
    <hyperlink ref="B618" r:id="rId593" location="'214..'!A1" xr:uid="{00000000-0004-0000-0600-000050020000}"/>
    <hyperlink ref="B619" r:id="rId594" location="'215..'!A1" xr:uid="{00000000-0004-0000-0600-000051020000}"/>
    <hyperlink ref="B620" r:id="rId595" location="'216..'!A1" xr:uid="{00000000-0004-0000-0600-000052020000}"/>
    <hyperlink ref="B621" r:id="rId596" location="'217..'!A1" xr:uid="{00000000-0004-0000-0600-000053020000}"/>
    <hyperlink ref="B622" r:id="rId597" location="'218..'!A1" xr:uid="{00000000-0004-0000-0600-000054020000}"/>
    <hyperlink ref="B623" r:id="rId598" location="'219..'!A1" xr:uid="{00000000-0004-0000-0600-000055020000}"/>
    <hyperlink ref="B624" r:id="rId599" location="'220..'!A1" xr:uid="{00000000-0004-0000-0600-000056020000}"/>
    <hyperlink ref="B625" r:id="rId600" location="'221..'!A1" xr:uid="{00000000-0004-0000-0600-000057020000}"/>
    <hyperlink ref="B626" r:id="rId601" location="'222..'!A1" xr:uid="{00000000-0004-0000-0600-000058020000}"/>
    <hyperlink ref="B627" r:id="rId602" location="'223..'!A1" xr:uid="{00000000-0004-0000-0600-000059020000}"/>
    <hyperlink ref="B628" r:id="rId603" location="'224..'!A1" xr:uid="{00000000-0004-0000-0600-00005A020000}"/>
    <hyperlink ref="B629" r:id="rId604" location="'225..'!A1" xr:uid="{00000000-0004-0000-0600-00005B020000}"/>
    <hyperlink ref="B630" r:id="rId605" location="'226..'!A1" xr:uid="{00000000-0004-0000-0600-00005C020000}"/>
    <hyperlink ref="B633" r:id="rId606" location="'180..'!A1" xr:uid="{00000000-0004-0000-0600-00005D020000}"/>
    <hyperlink ref="B634" r:id="rId607" location="'181..'!A1" xr:uid="{00000000-0004-0000-0600-00005E020000}"/>
    <hyperlink ref="B635" r:id="rId608" location="'182..'!A1" xr:uid="{00000000-0004-0000-0600-00005F020000}"/>
    <hyperlink ref="B636" r:id="rId609" location="'183..'!A1" xr:uid="{00000000-0004-0000-0600-000060020000}"/>
    <hyperlink ref="B637" r:id="rId610" location="'184..'!A1" xr:uid="{00000000-0004-0000-0600-000061020000}"/>
    <hyperlink ref="B638" r:id="rId611" location="'185..'!A1" xr:uid="{00000000-0004-0000-0600-000062020000}"/>
    <hyperlink ref="B639" r:id="rId612" location="'186..'!A1" xr:uid="{00000000-0004-0000-0600-000063020000}"/>
    <hyperlink ref="B640" r:id="rId613" location="'187..'!A1" xr:uid="{00000000-0004-0000-0600-000064020000}"/>
    <hyperlink ref="B641" r:id="rId614" location="'188..'!A1" xr:uid="{00000000-0004-0000-0600-000065020000}"/>
    <hyperlink ref="B642" r:id="rId615" location="'189..'!A1" xr:uid="{00000000-0004-0000-0600-000066020000}"/>
    <hyperlink ref="B643" r:id="rId616" location="'190..'!A1" xr:uid="{00000000-0004-0000-0600-000067020000}"/>
    <hyperlink ref="B644" r:id="rId617" location="'191..'!A1" xr:uid="{00000000-0004-0000-0600-000068020000}"/>
    <hyperlink ref="B645" r:id="rId618" location="'192..'!A1" xr:uid="{00000000-0004-0000-0600-000069020000}"/>
    <hyperlink ref="B646" r:id="rId619" location="'193..'!A1" xr:uid="{00000000-0004-0000-0600-00006A020000}"/>
    <hyperlink ref="B647" r:id="rId620" location="'194..'!A1" xr:uid="{00000000-0004-0000-0600-00006B020000}"/>
    <hyperlink ref="B648" r:id="rId621" location="'195..'!A1" xr:uid="{00000000-0004-0000-0600-00006C020000}"/>
    <hyperlink ref="B649" r:id="rId622" location="'196..'!A1" xr:uid="{00000000-0004-0000-0600-00006D020000}"/>
    <hyperlink ref="B650" r:id="rId623" location="'197..'!A1" xr:uid="{00000000-0004-0000-0600-00006E020000}"/>
    <hyperlink ref="B651" r:id="rId624" location="'198..'!A1" xr:uid="{00000000-0004-0000-0600-00006F020000}"/>
    <hyperlink ref="B652" r:id="rId625" location="'199..'!A1" xr:uid="{00000000-0004-0000-0600-000070020000}"/>
    <hyperlink ref="B653" r:id="rId626" location="'200..'!A1" xr:uid="{00000000-0004-0000-0600-000071020000}"/>
    <hyperlink ref="B654" r:id="rId627" location="'201..'!A1" xr:uid="{00000000-0004-0000-0600-000072020000}"/>
    <hyperlink ref="B655" r:id="rId628" location="'202..'!A1" xr:uid="{00000000-0004-0000-0600-000073020000}"/>
    <hyperlink ref="B656" r:id="rId629" location="'203..'!A1" xr:uid="{00000000-0004-0000-0600-000074020000}"/>
    <hyperlink ref="B657" r:id="rId630" location="'204..'!A1" xr:uid="{00000000-0004-0000-0600-000075020000}"/>
    <hyperlink ref="B658" r:id="rId631" location="'205..'!A1" xr:uid="{00000000-0004-0000-0600-000076020000}"/>
    <hyperlink ref="B659" r:id="rId632" location="'206..'!A1" xr:uid="{00000000-0004-0000-0600-000077020000}"/>
    <hyperlink ref="B660" r:id="rId633" location="'207..'!A1" xr:uid="{00000000-0004-0000-0600-000078020000}"/>
    <hyperlink ref="B661" r:id="rId634" location="'208..'!A1" xr:uid="{00000000-0004-0000-0600-000079020000}"/>
    <hyperlink ref="B662" r:id="rId635" location="'209..'!A1" xr:uid="{00000000-0004-0000-0600-00007A020000}"/>
    <hyperlink ref="B663" r:id="rId636" location="'210..'!A1" xr:uid="{00000000-0004-0000-0600-00007B020000}"/>
    <hyperlink ref="B664" r:id="rId637" location="'211..'!A1" xr:uid="{00000000-0004-0000-0600-00007C020000}"/>
    <hyperlink ref="B665" r:id="rId638" location="'212..'!A1" xr:uid="{00000000-0004-0000-0600-00007D020000}"/>
    <hyperlink ref="B666" r:id="rId639" location="'214..'!A1" xr:uid="{00000000-0004-0000-0600-00007E020000}"/>
    <hyperlink ref="B667" r:id="rId640" location="'214..'!A1" xr:uid="{00000000-0004-0000-0600-00007F020000}"/>
    <hyperlink ref="B668" r:id="rId641" location="'215..'!A1" xr:uid="{00000000-0004-0000-0600-000080020000}"/>
    <hyperlink ref="B669" r:id="rId642" location="'216..'!A1" xr:uid="{00000000-0004-0000-0600-000081020000}"/>
    <hyperlink ref="B670" r:id="rId643" location="'217..'!A1" xr:uid="{00000000-0004-0000-0600-000082020000}"/>
    <hyperlink ref="B671" r:id="rId644" location="'218..'!A1" xr:uid="{00000000-0004-0000-0600-000083020000}"/>
    <hyperlink ref="B672" r:id="rId645" location="'219..'!A1" xr:uid="{00000000-0004-0000-0600-000084020000}"/>
    <hyperlink ref="B673" r:id="rId646" location="'220..'!A1" xr:uid="{00000000-0004-0000-0600-000085020000}"/>
    <hyperlink ref="B674" r:id="rId647" location="'221..'!A1" xr:uid="{00000000-0004-0000-0600-000086020000}"/>
    <hyperlink ref="B675" r:id="rId648" location="'222..'!A1" xr:uid="{00000000-0004-0000-0600-000087020000}"/>
    <hyperlink ref="B676" r:id="rId649" location="'223..'!A1" xr:uid="{00000000-0004-0000-0600-000088020000}"/>
    <hyperlink ref="B677" r:id="rId650" location="'224..'!A1" xr:uid="{00000000-0004-0000-0600-000089020000}"/>
    <hyperlink ref="B678" r:id="rId651" location="'225..'!A1" xr:uid="{00000000-0004-0000-0600-00008A020000}"/>
    <hyperlink ref="B679" r:id="rId652" location="'226..'!A1" xr:uid="{00000000-0004-0000-0600-00008B020000}"/>
    <hyperlink ref="B682" r:id="rId653" location="'180..'!A1" xr:uid="{00000000-0004-0000-0600-00008C020000}"/>
    <hyperlink ref="B683" r:id="rId654" location="'181..'!A1" xr:uid="{00000000-0004-0000-0600-00008D020000}"/>
    <hyperlink ref="B684" r:id="rId655" location="'182..'!A1" xr:uid="{00000000-0004-0000-0600-00008E020000}"/>
    <hyperlink ref="B685" r:id="rId656" location="'183..'!A1" xr:uid="{00000000-0004-0000-0600-00008F020000}"/>
    <hyperlink ref="B686" r:id="rId657" location="'184..'!A1" xr:uid="{00000000-0004-0000-0600-000090020000}"/>
    <hyperlink ref="B687" r:id="rId658" location="'185..'!A1" xr:uid="{00000000-0004-0000-0600-000091020000}"/>
    <hyperlink ref="B688" r:id="rId659" location="'186..'!A1" xr:uid="{00000000-0004-0000-0600-000092020000}"/>
    <hyperlink ref="B689" r:id="rId660" location="'187..'!A1" xr:uid="{00000000-0004-0000-0600-000093020000}"/>
    <hyperlink ref="B690" r:id="rId661" location="'188..'!A1" xr:uid="{00000000-0004-0000-0600-000094020000}"/>
    <hyperlink ref="B691" r:id="rId662" location="'189..'!A1" xr:uid="{00000000-0004-0000-0600-000095020000}"/>
    <hyperlink ref="B692" r:id="rId663" location="'190..'!A1" xr:uid="{00000000-0004-0000-0600-000096020000}"/>
    <hyperlink ref="B693" r:id="rId664" location="'191..'!A1" xr:uid="{00000000-0004-0000-0600-000097020000}"/>
    <hyperlink ref="B694" r:id="rId665" location="'192..'!A1" xr:uid="{00000000-0004-0000-0600-000098020000}"/>
    <hyperlink ref="B695" r:id="rId666" location="'193..'!A1" xr:uid="{00000000-0004-0000-0600-000099020000}"/>
    <hyperlink ref="B696" r:id="rId667" location="'194..'!A1" xr:uid="{00000000-0004-0000-0600-00009A020000}"/>
    <hyperlink ref="B697" r:id="rId668" location="'195..'!A1" xr:uid="{00000000-0004-0000-0600-00009B020000}"/>
    <hyperlink ref="B698" r:id="rId669" location="'196..'!A1" xr:uid="{00000000-0004-0000-0600-00009C020000}"/>
    <hyperlink ref="B699" r:id="rId670" location="'197..'!A1" xr:uid="{00000000-0004-0000-0600-00009D020000}"/>
    <hyperlink ref="B700" r:id="rId671" location="'198..'!A1" xr:uid="{00000000-0004-0000-0600-00009E020000}"/>
    <hyperlink ref="B701" r:id="rId672" location="'199..'!A1" xr:uid="{00000000-0004-0000-0600-00009F020000}"/>
    <hyperlink ref="B702" r:id="rId673" location="'200..'!A1" xr:uid="{00000000-0004-0000-0600-0000A0020000}"/>
    <hyperlink ref="B703" r:id="rId674" location="'201..'!A1" xr:uid="{00000000-0004-0000-0600-0000A1020000}"/>
    <hyperlink ref="B704" r:id="rId675" location="'202..'!A1" xr:uid="{00000000-0004-0000-0600-0000A2020000}"/>
    <hyperlink ref="B705" r:id="rId676" location="'203..'!A1" xr:uid="{00000000-0004-0000-0600-0000A3020000}"/>
    <hyperlink ref="B706" r:id="rId677" location="'204..'!A1" xr:uid="{00000000-0004-0000-0600-0000A4020000}"/>
    <hyperlink ref="B707" r:id="rId678" location="'205..'!A1" xr:uid="{00000000-0004-0000-0600-0000A5020000}"/>
    <hyperlink ref="B708" r:id="rId679" location="'206..'!A1" xr:uid="{00000000-0004-0000-0600-0000A6020000}"/>
    <hyperlink ref="B709" r:id="rId680" location="'207..'!A1" xr:uid="{00000000-0004-0000-0600-0000A7020000}"/>
    <hyperlink ref="B710" r:id="rId681" location="'208..'!A1" xr:uid="{00000000-0004-0000-0600-0000A8020000}"/>
    <hyperlink ref="B711" r:id="rId682" location="'209..'!A1" xr:uid="{00000000-0004-0000-0600-0000A9020000}"/>
    <hyperlink ref="B712" r:id="rId683" location="'210..'!A1" xr:uid="{00000000-0004-0000-0600-0000AA020000}"/>
    <hyperlink ref="B713" r:id="rId684" location="'211..'!A1" xr:uid="{00000000-0004-0000-0600-0000AB020000}"/>
    <hyperlink ref="B714" r:id="rId685" location="'212..'!A1" xr:uid="{00000000-0004-0000-0600-0000AC020000}"/>
    <hyperlink ref="B715" r:id="rId686" location="'214..'!A1" xr:uid="{00000000-0004-0000-0600-0000AD020000}"/>
    <hyperlink ref="B716" r:id="rId687" location="'214..'!A1" xr:uid="{00000000-0004-0000-0600-0000AE020000}"/>
    <hyperlink ref="B717" r:id="rId688" location="'215..'!A1" xr:uid="{00000000-0004-0000-0600-0000AF020000}"/>
    <hyperlink ref="B718" r:id="rId689" location="'216..'!A1" xr:uid="{00000000-0004-0000-0600-0000B0020000}"/>
    <hyperlink ref="B719" r:id="rId690" location="'217..'!A1" xr:uid="{00000000-0004-0000-0600-0000B1020000}"/>
    <hyperlink ref="B720" r:id="rId691" location="'218..'!A1" xr:uid="{00000000-0004-0000-0600-0000B2020000}"/>
    <hyperlink ref="B721" r:id="rId692" location="'219..'!A1" xr:uid="{00000000-0004-0000-0600-0000B3020000}"/>
    <hyperlink ref="B722" r:id="rId693" location="'220..'!A1" xr:uid="{00000000-0004-0000-0600-0000B4020000}"/>
    <hyperlink ref="B723" r:id="rId694" location="'221..'!A1" xr:uid="{00000000-0004-0000-0600-0000B5020000}"/>
    <hyperlink ref="B724" r:id="rId695" location="'222..'!A1" xr:uid="{00000000-0004-0000-0600-0000B6020000}"/>
    <hyperlink ref="B725" r:id="rId696" location="'223..'!A1" xr:uid="{00000000-0004-0000-0600-0000B7020000}"/>
    <hyperlink ref="B726" r:id="rId697" location="'224..'!A1" xr:uid="{00000000-0004-0000-0600-0000B8020000}"/>
    <hyperlink ref="B727" r:id="rId698" location="'225..'!A1" xr:uid="{00000000-0004-0000-0600-0000B9020000}"/>
    <hyperlink ref="B728" r:id="rId699" location="'226..'!A1" xr:uid="{00000000-0004-0000-0600-0000BA020000}"/>
    <hyperlink ref="B731" r:id="rId700" location="'227..'!A1" xr:uid="{00000000-0004-0000-0600-0000BB020000}"/>
    <hyperlink ref="B732" r:id="rId701" location="'228..'!A1" xr:uid="{00000000-0004-0000-0600-0000BC020000}"/>
    <hyperlink ref="B733" r:id="rId702" location="'229..'!A1" xr:uid="{00000000-0004-0000-0600-0000BD020000}"/>
    <hyperlink ref="B734" r:id="rId703" location="'230..'!A1" xr:uid="{00000000-0004-0000-0600-0000BE020000}"/>
    <hyperlink ref="B735" r:id="rId704" location="'231..'!A1" xr:uid="{00000000-0004-0000-0600-0000BF020000}"/>
    <hyperlink ref="B736" r:id="rId705" location="'232..'!A1" xr:uid="{00000000-0004-0000-0600-0000C0020000}"/>
    <hyperlink ref="B737" r:id="rId706" location="'233..'!A1" xr:uid="{00000000-0004-0000-0600-0000C1020000}"/>
    <hyperlink ref="B738" r:id="rId707" location="'234..'!A1" xr:uid="{00000000-0004-0000-0600-0000C2020000}"/>
    <hyperlink ref="B739" r:id="rId708" location="'235..'!A1" xr:uid="{00000000-0004-0000-0600-0000C3020000}"/>
    <hyperlink ref="B740" r:id="rId709" location="'236..'!A1" xr:uid="{00000000-0004-0000-0600-0000C4020000}"/>
    <hyperlink ref="B741" r:id="rId710" location="'237..'!A1" xr:uid="{00000000-0004-0000-0600-0000C5020000}"/>
    <hyperlink ref="B742" r:id="rId711" location="'238..'!A1" xr:uid="{00000000-0004-0000-0600-0000C6020000}"/>
    <hyperlink ref="B743" r:id="rId712" location="'239..'!A1" xr:uid="{00000000-0004-0000-0600-0000C7020000}"/>
    <hyperlink ref="B744" r:id="rId713" location="'240..'!A1" xr:uid="{00000000-0004-0000-0600-0000C8020000}"/>
    <hyperlink ref="B745" r:id="rId714" location="'241..'!A1" xr:uid="{00000000-0004-0000-0600-0000C9020000}"/>
    <hyperlink ref="B746" r:id="rId715" location="'242..'!A1" xr:uid="{00000000-0004-0000-0600-0000CA020000}"/>
    <hyperlink ref="B747" r:id="rId716" location="'243..'!A1" xr:uid="{00000000-0004-0000-0600-0000CB020000}"/>
    <hyperlink ref="B748" r:id="rId717" location="'244..'!A1" xr:uid="{00000000-0004-0000-0600-0000CC020000}"/>
    <hyperlink ref="B749" r:id="rId718" location="'245..'!A1" xr:uid="{00000000-0004-0000-0600-0000CD020000}"/>
    <hyperlink ref="B750" r:id="rId719" location="'246.'!A1" xr:uid="{00000000-0004-0000-0600-0000CE020000}"/>
    <hyperlink ref="B751" r:id="rId720" location="'247.'!A1" xr:uid="{00000000-0004-0000-0600-0000CF020000}"/>
    <hyperlink ref="B752" r:id="rId721" location="'248..'!A1" xr:uid="{00000000-0004-0000-0600-0000D0020000}"/>
    <hyperlink ref="B755" r:id="rId722" location="'227..'!A1" xr:uid="{00000000-0004-0000-0600-0000D1020000}"/>
    <hyperlink ref="B756" r:id="rId723" location="'228..'!A1" xr:uid="{00000000-0004-0000-0600-0000D2020000}"/>
    <hyperlink ref="B757" r:id="rId724" location="'229..'!A1" xr:uid="{00000000-0004-0000-0600-0000D3020000}"/>
    <hyperlink ref="B758" r:id="rId725" location="'230..'!A1" xr:uid="{00000000-0004-0000-0600-0000D4020000}"/>
    <hyperlink ref="B759" r:id="rId726" location="'231..'!A1" xr:uid="{00000000-0004-0000-0600-0000D5020000}"/>
    <hyperlink ref="B760" r:id="rId727" location="'232..'!A1" xr:uid="{00000000-0004-0000-0600-0000D6020000}"/>
    <hyperlink ref="B761" r:id="rId728" location="'233..'!A1" xr:uid="{00000000-0004-0000-0600-0000D7020000}"/>
    <hyperlink ref="B762" r:id="rId729" location="'234..'!A1" xr:uid="{00000000-0004-0000-0600-0000D8020000}"/>
    <hyperlink ref="B763" r:id="rId730" location="'235..'!A1" xr:uid="{00000000-0004-0000-0600-0000D9020000}"/>
    <hyperlink ref="B764" r:id="rId731" location="'236..'!A1" xr:uid="{00000000-0004-0000-0600-0000DA020000}"/>
    <hyperlink ref="B765" r:id="rId732" location="'237..'!A1" xr:uid="{00000000-0004-0000-0600-0000DB020000}"/>
    <hyperlink ref="B766" r:id="rId733" location="'238..'!A1" xr:uid="{00000000-0004-0000-0600-0000DC020000}"/>
    <hyperlink ref="B767" r:id="rId734" location="'239..'!A1" xr:uid="{00000000-0004-0000-0600-0000DD020000}"/>
    <hyperlink ref="B768" r:id="rId735" location="'240..'!A1" xr:uid="{00000000-0004-0000-0600-0000DE020000}"/>
    <hyperlink ref="B769" r:id="rId736" location="'241..'!A1" xr:uid="{00000000-0004-0000-0600-0000DF020000}"/>
    <hyperlink ref="B770" r:id="rId737" location="'242..'!A1" xr:uid="{00000000-0004-0000-0600-0000E0020000}"/>
    <hyperlink ref="B771" r:id="rId738" location="'243..'!A1" xr:uid="{00000000-0004-0000-0600-0000E1020000}"/>
    <hyperlink ref="B772" r:id="rId739" location="'244..'!A1" xr:uid="{00000000-0004-0000-0600-0000E2020000}"/>
    <hyperlink ref="B773" r:id="rId740" location="'245..'!A1" xr:uid="{00000000-0004-0000-0600-0000E3020000}"/>
    <hyperlink ref="B774" r:id="rId741" location="'246.'!A1" xr:uid="{00000000-0004-0000-0600-0000E4020000}"/>
    <hyperlink ref="B775" r:id="rId742" location="'247.'!A1" xr:uid="{00000000-0004-0000-0600-0000E5020000}"/>
    <hyperlink ref="B776" r:id="rId743" location="'248..'!A1" xr:uid="{00000000-0004-0000-0600-0000E6020000}"/>
    <hyperlink ref="B779" r:id="rId744" location="'227..'!A1" xr:uid="{00000000-0004-0000-0600-0000E7020000}"/>
    <hyperlink ref="B780" r:id="rId745" location="'228..'!A1" xr:uid="{00000000-0004-0000-0600-0000E8020000}"/>
    <hyperlink ref="B781" r:id="rId746" location="'229..'!A1" xr:uid="{00000000-0004-0000-0600-0000E9020000}"/>
    <hyperlink ref="B782" r:id="rId747" location="'230..'!A1" xr:uid="{00000000-0004-0000-0600-0000EA020000}"/>
    <hyperlink ref="B783" r:id="rId748" location="'231..'!A1" xr:uid="{00000000-0004-0000-0600-0000EB020000}"/>
    <hyperlink ref="B784" r:id="rId749" location="'232..'!A1" xr:uid="{00000000-0004-0000-0600-0000EC020000}"/>
    <hyperlink ref="B785" r:id="rId750" location="'233..'!A1" xr:uid="{00000000-0004-0000-0600-0000ED020000}"/>
    <hyperlink ref="B786" r:id="rId751" location="'234..'!A1" xr:uid="{00000000-0004-0000-0600-0000EE020000}"/>
    <hyperlink ref="B787" r:id="rId752" location="'235..'!A1" xr:uid="{00000000-0004-0000-0600-0000EF020000}"/>
    <hyperlink ref="B788" r:id="rId753" location="'236..'!A1" xr:uid="{00000000-0004-0000-0600-0000F0020000}"/>
    <hyperlink ref="B789" r:id="rId754" location="'237..'!A1" xr:uid="{00000000-0004-0000-0600-0000F1020000}"/>
    <hyperlink ref="B790" r:id="rId755" location="'238..'!A1" xr:uid="{00000000-0004-0000-0600-0000F2020000}"/>
    <hyperlink ref="B791" r:id="rId756" location="'239..'!A1" xr:uid="{00000000-0004-0000-0600-0000F3020000}"/>
    <hyperlink ref="B792" r:id="rId757" location="'240..'!A1" xr:uid="{00000000-0004-0000-0600-0000F4020000}"/>
    <hyperlink ref="B793" r:id="rId758" location="'241..'!A1" xr:uid="{00000000-0004-0000-0600-0000F5020000}"/>
    <hyperlink ref="B794" r:id="rId759" location="'242..'!A1" xr:uid="{00000000-0004-0000-0600-0000F6020000}"/>
    <hyperlink ref="B795" r:id="rId760" location="'243..'!A1" xr:uid="{00000000-0004-0000-0600-0000F7020000}"/>
    <hyperlink ref="B796" r:id="rId761" location="'244..'!A1" xr:uid="{00000000-0004-0000-0600-0000F8020000}"/>
    <hyperlink ref="B797" r:id="rId762" location="'245..'!A1" xr:uid="{00000000-0004-0000-0600-0000F9020000}"/>
    <hyperlink ref="B798" r:id="rId763" location="'246.'!A1" xr:uid="{00000000-0004-0000-0600-0000FA020000}"/>
    <hyperlink ref="B799" r:id="rId764" location="'247.'!A1" xr:uid="{00000000-0004-0000-0600-0000FB020000}"/>
    <hyperlink ref="B800" r:id="rId765" location="'248..'!A1" xr:uid="{00000000-0004-0000-0600-0000FC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Chemicals CSV</vt:lpstr>
      <vt:lpstr>Latex &amp; Nitrile CSV</vt:lpstr>
      <vt:lpstr>Packing Materials CSV</vt:lpstr>
      <vt:lpstr>Labels, Bags &amp; Pouches CSV</vt:lpstr>
      <vt:lpstr>Formers CSV</vt:lpstr>
      <vt:lpstr>Temp. Packed CSV</vt:lpstr>
      <vt:lpstr>Second Grade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</cp:lastModifiedBy>
  <dcterms:modified xsi:type="dcterms:W3CDTF">2019-08-09T08:04:28Z</dcterms:modified>
</cp:coreProperties>
</file>